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 Here" sheetId="1" r:id="rId1"/>
    <sheet name="Input" sheetId="2" r:id="rId2"/>
    <sheet name="Exact Output" sheetId="3" r:id="rId3"/>
    <sheet name="Summary" sheetId="4" r:id="rId4"/>
    <sheet name="Settings" sheetId="5" r:id="rId5"/>
    <sheet name="Calc" sheetId="6" state="hidden" r:id="rId6"/>
    <sheet name="Example" sheetId="7" r:id="rId7"/>
  </sheets>
  <definedNames>
    <definedName name="_xlnm._FilterDatabase" localSheetId="1" hidden="1">Input!$A$1:$H$301</definedName>
  </definedNames>
  <calcPr calcId="124519" fullCalcOnLoad="1"/>
</workbook>
</file>

<file path=xl/sharedStrings.xml><?xml version="1.0" encoding="utf-8"?>
<sst xmlns="http://schemas.openxmlformats.org/spreadsheetml/2006/main" count="106" uniqueCount="80">
  <si>
    <t>GST ITC 180-Day Interest Calculator - Exact</t>
  </si>
  <si>
    <t>This workbook is macro-free and uses formulas supported by Excel and LibreOffice Calc.</t>
  </si>
  <si>
    <t>Enter or paste ledger rows in the Input sheet.</t>
  </si>
  <si>
    <t>Required columns: Supplier Name, Date, Particulars, Debit (Rs), Credit (Rs), Tax Rate.</t>
  </si>
  <si>
    <t>Debit rows are payments. Credit rows are invoices.</t>
  </si>
  <si>
    <t>Dates can be real Excel dates. Tax Rate can be 18 or 0.18.</t>
  </si>
  <si>
    <t>Paste rows already sorted by Supplier Name and Date.</t>
  </si>
  <si>
    <t>This formula workbook is intended for manual checks up to 300 input rows. Use the web app export for larger files.</t>
  </si>
  <si>
    <t>Exact Output and Summary populate automatically after recalculation.</t>
  </si>
  <si>
    <t>Supplier Name</t>
  </si>
  <si>
    <t>Date</t>
  </si>
  <si>
    <t>Particulars</t>
  </si>
  <si>
    <t>Debit (Rs)</t>
  </si>
  <si>
    <t>Credit (Rs)</t>
  </si>
  <si>
    <t>Tax Rate</t>
  </si>
  <si>
    <t>Notes</t>
  </si>
  <si>
    <t>Status</t>
  </si>
  <si>
    <t>Supplier</t>
  </si>
  <si>
    <t>Invoice Sr.No.</t>
  </si>
  <si>
    <t>Invoice Date</t>
  </si>
  <si>
    <t>Taxable Val.</t>
  </si>
  <si>
    <t>ITC (Rs)</t>
  </si>
  <si>
    <t>Payment Date</t>
  </si>
  <si>
    <t>Paid Gross (Rs)</t>
  </si>
  <si>
    <t>Paid ITC (Rs)</t>
  </si>
  <si>
    <t>Invoice Gross Balance</t>
  </si>
  <si>
    <t>Invoice ITC Balance</t>
  </si>
  <si>
    <t>Delay (days)</t>
  </si>
  <si>
    <t>Interest (Rs)</t>
  </si>
  <si>
    <t>Unpaid Gross (Rs)</t>
  </si>
  <si>
    <t>ITC Reversed</t>
  </si>
  <si>
    <t>FY</t>
  </si>
  <si>
    <t>Invoice Row</t>
  </si>
  <si>
    <t>Payment Row</t>
  </si>
  <si>
    <t>Row Type</t>
  </si>
  <si>
    <t>Next Payment Row</t>
  </si>
  <si>
    <t>Unpaid Gross</t>
  </si>
  <si>
    <t>Paid Gross Total</t>
  </si>
  <si>
    <t>Invoice Gross</t>
  </si>
  <si>
    <t>Paid Gross</t>
  </si>
  <si>
    <t>Interest</t>
  </si>
  <si>
    <t>Total Impact</t>
  </si>
  <si>
    <t>Metric</t>
  </si>
  <si>
    <t>Amount</t>
  </si>
  <si>
    <t>Grand Total Interest</t>
  </si>
  <si>
    <t>Grand Total Reversal</t>
  </si>
  <si>
    <t>Grand Total Impact</t>
  </si>
  <si>
    <t>Setting</t>
  </si>
  <si>
    <t>Value</t>
  </si>
  <si>
    <t>Reversal Cutoff Date</t>
  </si>
  <si>
    <t>Interest Rate</t>
  </si>
  <si>
    <t>Delay Days</t>
  </si>
  <si>
    <t>Debit</t>
  </si>
  <si>
    <t>Credit</t>
  </si>
  <si>
    <t>Tax Rate Input</t>
  </si>
  <si>
    <t>Rate</t>
  </si>
  <si>
    <t>Cum Credit</t>
  </si>
  <si>
    <t>Cum Debit</t>
  </si>
  <si>
    <t>Prev Cum Credit</t>
  </si>
  <si>
    <t>Supplier Total Debit</t>
  </si>
  <si>
    <t>Taxable Value</t>
  </si>
  <si>
    <t>ITC</t>
  </si>
  <si>
    <t>Total Interest</t>
  </si>
  <si>
    <t>Prev Cum Debit</t>
  </si>
  <si>
    <t>Invoice Sr</t>
  </si>
  <si>
    <t>Row Warning</t>
  </si>
  <si>
    <t>Alpha Traders</t>
  </si>
  <si>
    <t>Invoice A1</t>
  </si>
  <si>
    <t>Payment A1 part</t>
  </si>
  <si>
    <t>Payment A1 balance</t>
  </si>
  <si>
    <t>Beta Mills</t>
  </si>
  <si>
    <t>Invoice B1</t>
  </si>
  <si>
    <t>Cutoff unpaid</t>
  </si>
  <si>
    <t>Delta Stores</t>
  </si>
  <si>
    <t>Invoice D1</t>
  </si>
  <si>
    <t>Payment D1</t>
  </si>
  <si>
    <t>Gamma Agencies</t>
  </si>
  <si>
    <t>Invoice G1</t>
  </si>
  <si>
    <t>Payment G1</t>
  </si>
  <si>
    <t>Invoice G2 unpaid</t>
  </si>
</sst>
</file>

<file path=xl/styles.xml><?xml version="1.0" encoding="utf-8"?>
<styleSheet xmlns="http://schemas.openxmlformats.org/spreadsheetml/2006/main">
  <numFmts count="3">
    <numFmt numFmtId="164" formatCode="dd-mmm-yyyy"/>
    <numFmt numFmtId="165" formatCode="#,##0.00"/>
    <numFmt numFmtId="166" formatCode="0.00%"/>
  </numFmts>
  <fonts count="5">
    <font>
      <sz val="11"/>
      <color theme="1"/>
      <name val="Calibri"/>
      <family val="2"/>
      <scheme val="minor"/>
    </font>
    <font>
      <b/>
      <sz val="16"/>
      <color rgb="FF191714"/>
      <name val="Calibri"/>
      <family val="2"/>
      <scheme val="minor"/>
    </font>
    <font>
      <sz val="11"/>
      <color rgb="FF4B453C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B000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91714"/>
        <bgColor indexed="64"/>
      </patternFill>
    </fill>
    <fill>
      <patternFill patternType="solid">
        <fgColor rgb="FFFFF5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0"/>
  <sheetViews>
    <sheetView tabSelected="1" workbookViewId="0"/>
  </sheetViews>
  <sheetFormatPr defaultRowHeight="15"/>
  <cols>
    <col min="1" max="1" width="110.7109375" customWidth="1"/>
  </cols>
  <sheetData>
    <row r="1" spans="1:1">
      <c r="A1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2" t="s">
        <v>7</v>
      </c>
    </row>
    <row r="10" spans="1:1">
      <c r="A10" s="2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3.7109375" customWidth="1"/>
    <col min="3" max="3" width="36.7109375" customWidth="1"/>
    <col min="4" max="5" width="14.7109375" customWidth="1"/>
    <col min="6" max="6" width="10.7109375" customWidth="1"/>
    <col min="7" max="8" width="22.7109375" customWidth="1"/>
  </cols>
  <sheetData>
    <row r="1" spans="1:8">
      <c r="A1" s="3" t="s">
        <v>9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</row>
    <row r="2" spans="1:8">
      <c r="A2" s="4"/>
      <c r="B2" s="4"/>
      <c r="C2" s="4"/>
      <c r="D2" s="4"/>
      <c r="E2" s="4"/>
      <c r="F2" s="4"/>
      <c r="G2" s="5"/>
      <c r="H2" s="6">
        <f>IF(COUNTA(A2:A2001)=0,"No data yet",IF(COUNTIF(Calc!V:V,"&lt;&gt;")&gt;1,"Fix highlighted rows","Ready"))</f>
        <v>0</v>
      </c>
    </row>
    <row r="3" spans="1:8">
      <c r="A3" s="4"/>
      <c r="B3" s="4"/>
      <c r="C3" s="4"/>
      <c r="D3" s="4"/>
      <c r="E3" s="4"/>
      <c r="F3" s="4"/>
      <c r="G3" s="5"/>
    </row>
    <row r="4" spans="1:8">
      <c r="A4" s="4"/>
      <c r="B4" s="4"/>
      <c r="C4" s="4"/>
      <c r="D4" s="4"/>
      <c r="E4" s="4"/>
      <c r="F4" s="4"/>
      <c r="G4" s="5"/>
    </row>
    <row r="5" spans="1:8">
      <c r="A5" s="4"/>
      <c r="B5" s="4"/>
      <c r="C5" s="4"/>
      <c r="D5" s="4"/>
      <c r="E5" s="4"/>
      <c r="F5" s="4"/>
      <c r="G5" s="5"/>
    </row>
    <row r="6" spans="1:8">
      <c r="A6" s="4"/>
      <c r="B6" s="4"/>
      <c r="C6" s="4"/>
      <c r="D6" s="4"/>
      <c r="E6" s="4"/>
      <c r="F6" s="4"/>
      <c r="G6" s="5"/>
    </row>
    <row r="7" spans="1:8">
      <c r="A7" s="4"/>
      <c r="B7" s="4"/>
      <c r="C7" s="4"/>
      <c r="D7" s="4"/>
      <c r="E7" s="4"/>
      <c r="F7" s="4"/>
      <c r="G7" s="5"/>
    </row>
    <row r="8" spans="1:8">
      <c r="A8" s="4"/>
      <c r="B8" s="4"/>
      <c r="C8" s="4"/>
      <c r="D8" s="4"/>
      <c r="E8" s="4"/>
      <c r="F8" s="4"/>
      <c r="G8" s="5"/>
    </row>
    <row r="9" spans="1:8">
      <c r="A9" s="4"/>
      <c r="B9" s="4"/>
      <c r="C9" s="4"/>
      <c r="D9" s="4"/>
      <c r="E9" s="4"/>
      <c r="F9" s="4"/>
      <c r="G9" s="5"/>
    </row>
    <row r="10" spans="1:8">
      <c r="A10" s="4"/>
      <c r="B10" s="4"/>
      <c r="C10" s="4"/>
      <c r="D10" s="4"/>
      <c r="E10" s="4"/>
      <c r="F10" s="4"/>
      <c r="G10" s="5"/>
    </row>
    <row r="11" spans="1:8">
      <c r="A11" s="4"/>
      <c r="B11" s="4"/>
      <c r="C11" s="4"/>
      <c r="D11" s="4"/>
      <c r="E11" s="4"/>
      <c r="F11" s="4"/>
      <c r="G11" s="5"/>
    </row>
    <row r="12" spans="1:8">
      <c r="A12" s="4"/>
      <c r="B12" s="4"/>
      <c r="C12" s="4"/>
      <c r="D12" s="4"/>
      <c r="E12" s="4"/>
      <c r="F12" s="4"/>
      <c r="G12" s="5"/>
    </row>
    <row r="13" spans="1:8">
      <c r="A13" s="4"/>
      <c r="B13" s="4"/>
      <c r="C13" s="4"/>
      <c r="D13" s="4"/>
      <c r="E13" s="4"/>
      <c r="F13" s="4"/>
      <c r="G13" s="5"/>
    </row>
    <row r="14" spans="1:8">
      <c r="A14" s="4"/>
      <c r="B14" s="4"/>
      <c r="C14" s="4"/>
      <c r="D14" s="4"/>
      <c r="E14" s="4"/>
      <c r="F14" s="4"/>
      <c r="G14" s="5"/>
    </row>
    <row r="15" spans="1:8">
      <c r="A15" s="4"/>
      <c r="B15" s="4"/>
      <c r="C15" s="4"/>
      <c r="D15" s="4"/>
      <c r="E15" s="4"/>
      <c r="F15" s="4"/>
      <c r="G15" s="5"/>
    </row>
    <row r="16" spans="1:8">
      <c r="A16" s="4"/>
      <c r="B16" s="4"/>
      <c r="C16" s="4"/>
      <c r="D16" s="4"/>
      <c r="E16" s="4"/>
      <c r="F16" s="4"/>
      <c r="G16" s="5"/>
    </row>
    <row r="17" spans="1:7">
      <c r="A17" s="4"/>
      <c r="B17" s="4"/>
      <c r="C17" s="4"/>
      <c r="D17" s="4"/>
      <c r="E17" s="4"/>
      <c r="F17" s="4"/>
      <c r="G17" s="5"/>
    </row>
    <row r="18" spans="1:7">
      <c r="A18" s="4"/>
      <c r="B18" s="4"/>
      <c r="C18" s="4"/>
      <c r="D18" s="4"/>
      <c r="E18" s="4"/>
      <c r="F18" s="4"/>
      <c r="G18" s="5"/>
    </row>
    <row r="19" spans="1:7">
      <c r="A19" s="4"/>
      <c r="B19" s="4"/>
      <c r="C19" s="4"/>
      <c r="D19" s="4"/>
      <c r="E19" s="4"/>
      <c r="F19" s="4"/>
      <c r="G19" s="5"/>
    </row>
    <row r="20" spans="1:7">
      <c r="A20" s="4"/>
      <c r="B20" s="4"/>
      <c r="C20" s="4"/>
      <c r="D20" s="4"/>
      <c r="E20" s="4"/>
      <c r="F20" s="4"/>
      <c r="G20" s="5"/>
    </row>
    <row r="21" spans="1:7">
      <c r="A21" s="4"/>
      <c r="B21" s="4"/>
      <c r="C21" s="4"/>
      <c r="D21" s="4"/>
      <c r="E21" s="4"/>
      <c r="F21" s="4"/>
      <c r="G21" s="5"/>
    </row>
    <row r="22" spans="1:7">
      <c r="A22" s="4"/>
      <c r="B22" s="4"/>
      <c r="C22" s="4"/>
      <c r="D22" s="4"/>
      <c r="E22" s="4"/>
      <c r="F22" s="4"/>
      <c r="G22" s="5"/>
    </row>
    <row r="23" spans="1:7">
      <c r="A23" s="4"/>
      <c r="B23" s="4"/>
      <c r="C23" s="4"/>
      <c r="D23" s="4"/>
      <c r="E23" s="4"/>
      <c r="F23" s="4"/>
      <c r="G23" s="5"/>
    </row>
    <row r="24" spans="1:7">
      <c r="A24" s="4"/>
      <c r="B24" s="4"/>
      <c r="C24" s="4"/>
      <c r="D24" s="4"/>
      <c r="E24" s="4"/>
      <c r="F24" s="4"/>
      <c r="G24" s="5"/>
    </row>
    <row r="25" spans="1:7">
      <c r="A25" s="4"/>
      <c r="B25" s="4"/>
      <c r="C25" s="4"/>
      <c r="D25" s="4"/>
      <c r="E25" s="4"/>
      <c r="F25" s="4"/>
      <c r="G25" s="5"/>
    </row>
    <row r="26" spans="1:7">
      <c r="A26" s="4"/>
      <c r="B26" s="4"/>
      <c r="C26" s="4"/>
      <c r="D26" s="4"/>
      <c r="E26" s="4"/>
      <c r="F26" s="4"/>
      <c r="G26" s="5"/>
    </row>
    <row r="27" spans="1:7">
      <c r="A27" s="4"/>
      <c r="B27" s="4"/>
      <c r="C27" s="4"/>
      <c r="D27" s="4"/>
      <c r="E27" s="4"/>
      <c r="F27" s="4"/>
      <c r="G27" s="5"/>
    </row>
    <row r="28" spans="1:7">
      <c r="A28" s="4"/>
      <c r="B28" s="4"/>
      <c r="C28" s="4"/>
      <c r="D28" s="4"/>
      <c r="E28" s="4"/>
      <c r="F28" s="4"/>
      <c r="G28" s="5"/>
    </row>
    <row r="29" spans="1:7">
      <c r="A29" s="4"/>
      <c r="B29" s="4"/>
      <c r="C29" s="4"/>
      <c r="D29" s="4"/>
      <c r="E29" s="4"/>
      <c r="F29" s="4"/>
      <c r="G29" s="5"/>
    </row>
    <row r="30" spans="1:7">
      <c r="A30" s="4"/>
      <c r="B30" s="4"/>
      <c r="C30" s="4"/>
      <c r="D30" s="4"/>
      <c r="E30" s="4"/>
      <c r="F30" s="4"/>
      <c r="G30" s="5"/>
    </row>
    <row r="31" spans="1:7">
      <c r="A31" s="4"/>
      <c r="B31" s="4"/>
      <c r="C31" s="4"/>
      <c r="D31" s="4"/>
      <c r="E31" s="4"/>
      <c r="F31" s="4"/>
      <c r="G31" s="5"/>
    </row>
    <row r="32" spans="1:7">
      <c r="A32" s="4"/>
      <c r="B32" s="4"/>
      <c r="C32" s="4"/>
      <c r="D32" s="4"/>
      <c r="E32" s="4"/>
      <c r="F32" s="4"/>
      <c r="G32" s="5"/>
    </row>
    <row r="33" spans="1:7">
      <c r="A33" s="4"/>
      <c r="B33" s="4"/>
      <c r="C33" s="4"/>
      <c r="D33" s="4"/>
      <c r="E33" s="4"/>
      <c r="F33" s="4"/>
      <c r="G33" s="5"/>
    </row>
    <row r="34" spans="1:7">
      <c r="A34" s="4"/>
      <c r="B34" s="4"/>
      <c r="C34" s="4"/>
      <c r="D34" s="4"/>
      <c r="E34" s="4"/>
      <c r="F34" s="4"/>
      <c r="G34" s="5"/>
    </row>
    <row r="35" spans="1:7">
      <c r="A35" s="4"/>
      <c r="B35" s="4"/>
      <c r="C35" s="4"/>
      <c r="D35" s="4"/>
      <c r="E35" s="4"/>
      <c r="F35" s="4"/>
      <c r="G35" s="5"/>
    </row>
    <row r="36" spans="1:7">
      <c r="A36" s="4"/>
      <c r="B36" s="4"/>
      <c r="C36" s="4"/>
      <c r="D36" s="4"/>
      <c r="E36" s="4"/>
      <c r="F36" s="4"/>
      <c r="G36" s="5"/>
    </row>
    <row r="37" spans="1:7">
      <c r="A37" s="4"/>
      <c r="B37" s="4"/>
      <c r="C37" s="4"/>
      <c r="D37" s="4"/>
      <c r="E37" s="4"/>
      <c r="F37" s="4"/>
      <c r="G37" s="5"/>
    </row>
    <row r="38" spans="1:7">
      <c r="A38" s="4"/>
      <c r="B38" s="4"/>
      <c r="C38" s="4"/>
      <c r="D38" s="4"/>
      <c r="E38" s="4"/>
      <c r="F38" s="4"/>
      <c r="G38" s="5"/>
    </row>
    <row r="39" spans="1:7">
      <c r="A39" s="4"/>
      <c r="B39" s="4"/>
      <c r="C39" s="4"/>
      <c r="D39" s="4"/>
      <c r="E39" s="4"/>
      <c r="F39" s="4"/>
      <c r="G39" s="5"/>
    </row>
    <row r="40" spans="1:7">
      <c r="A40" s="4"/>
      <c r="B40" s="4"/>
      <c r="C40" s="4"/>
      <c r="D40" s="4"/>
      <c r="E40" s="4"/>
      <c r="F40" s="4"/>
      <c r="G40" s="5"/>
    </row>
    <row r="41" spans="1:7">
      <c r="A41" s="4"/>
      <c r="B41" s="4"/>
      <c r="C41" s="4"/>
      <c r="D41" s="4"/>
      <c r="E41" s="4"/>
      <c r="F41" s="4"/>
      <c r="G41" s="5"/>
    </row>
    <row r="42" spans="1:7">
      <c r="A42" s="4"/>
      <c r="B42" s="4"/>
      <c r="C42" s="4"/>
      <c r="D42" s="4"/>
      <c r="E42" s="4"/>
      <c r="F42" s="4"/>
      <c r="G42" s="5"/>
    </row>
    <row r="43" spans="1:7">
      <c r="A43" s="4"/>
      <c r="B43" s="4"/>
      <c r="C43" s="4"/>
      <c r="D43" s="4"/>
      <c r="E43" s="4"/>
      <c r="F43" s="4"/>
      <c r="G43" s="5"/>
    </row>
    <row r="44" spans="1:7">
      <c r="A44" s="4"/>
      <c r="B44" s="4"/>
      <c r="C44" s="4"/>
      <c r="D44" s="4"/>
      <c r="E44" s="4"/>
      <c r="F44" s="4"/>
      <c r="G44" s="5"/>
    </row>
    <row r="45" spans="1:7">
      <c r="A45" s="4"/>
      <c r="B45" s="4"/>
      <c r="C45" s="4"/>
      <c r="D45" s="4"/>
      <c r="E45" s="4"/>
      <c r="F45" s="4"/>
      <c r="G45" s="5"/>
    </row>
    <row r="46" spans="1:7">
      <c r="A46" s="4"/>
      <c r="B46" s="4"/>
      <c r="C46" s="4"/>
      <c r="D46" s="4"/>
      <c r="E46" s="4"/>
      <c r="F46" s="4"/>
      <c r="G46" s="5"/>
    </row>
    <row r="47" spans="1:7">
      <c r="A47" s="4"/>
      <c r="B47" s="4"/>
      <c r="C47" s="4"/>
      <c r="D47" s="4"/>
      <c r="E47" s="4"/>
      <c r="F47" s="4"/>
      <c r="G47" s="5"/>
    </row>
    <row r="48" spans="1:7">
      <c r="A48" s="4"/>
      <c r="B48" s="4"/>
      <c r="C48" s="4"/>
      <c r="D48" s="4"/>
      <c r="E48" s="4"/>
      <c r="F48" s="4"/>
      <c r="G48" s="5"/>
    </row>
    <row r="49" spans="1:7">
      <c r="A49" s="4"/>
      <c r="B49" s="4"/>
      <c r="C49" s="4"/>
      <c r="D49" s="4"/>
      <c r="E49" s="4"/>
      <c r="F49" s="4"/>
      <c r="G49" s="5"/>
    </row>
    <row r="50" spans="1:7">
      <c r="A50" s="4"/>
      <c r="B50" s="4"/>
      <c r="C50" s="4"/>
      <c r="D50" s="4"/>
      <c r="E50" s="4"/>
      <c r="F50" s="4"/>
      <c r="G50" s="5"/>
    </row>
    <row r="51" spans="1:7">
      <c r="A51" s="4"/>
      <c r="B51" s="4"/>
      <c r="C51" s="4"/>
      <c r="D51" s="4"/>
      <c r="E51" s="4"/>
      <c r="F51" s="4"/>
      <c r="G51" s="5"/>
    </row>
    <row r="52" spans="1:7">
      <c r="A52" s="4"/>
      <c r="B52" s="4"/>
      <c r="C52" s="4"/>
      <c r="D52" s="4"/>
      <c r="E52" s="4"/>
      <c r="F52" s="4"/>
      <c r="G52" s="5"/>
    </row>
    <row r="53" spans="1:7">
      <c r="A53" s="4"/>
      <c r="B53" s="4"/>
      <c r="C53" s="4"/>
      <c r="D53" s="4"/>
      <c r="E53" s="4"/>
      <c r="F53" s="4"/>
      <c r="G53" s="5"/>
    </row>
    <row r="54" spans="1:7">
      <c r="A54" s="4"/>
      <c r="B54" s="4"/>
      <c r="C54" s="4"/>
      <c r="D54" s="4"/>
      <c r="E54" s="4"/>
      <c r="F54" s="4"/>
      <c r="G54" s="5"/>
    </row>
    <row r="55" spans="1:7">
      <c r="A55" s="4"/>
      <c r="B55" s="4"/>
      <c r="C55" s="4"/>
      <c r="D55" s="4"/>
      <c r="E55" s="4"/>
      <c r="F55" s="4"/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  <c r="G57" s="5"/>
    </row>
    <row r="58" spans="1:7">
      <c r="A58" s="4"/>
      <c r="B58" s="4"/>
      <c r="C58" s="4"/>
      <c r="D58" s="4"/>
      <c r="E58" s="4"/>
      <c r="F58" s="4"/>
      <c r="G58" s="5"/>
    </row>
    <row r="59" spans="1:7">
      <c r="A59" s="4"/>
      <c r="B59" s="4"/>
      <c r="C59" s="4"/>
      <c r="D59" s="4"/>
      <c r="E59" s="4"/>
      <c r="F59" s="4"/>
      <c r="G59" s="5"/>
    </row>
    <row r="60" spans="1:7">
      <c r="A60" s="4"/>
      <c r="B60" s="4"/>
      <c r="C60" s="4"/>
      <c r="D60" s="4"/>
      <c r="E60" s="4"/>
      <c r="F60" s="4"/>
      <c r="G60" s="5"/>
    </row>
    <row r="61" spans="1:7">
      <c r="A61" s="4"/>
      <c r="B61" s="4"/>
      <c r="C61" s="4"/>
      <c r="D61" s="4"/>
      <c r="E61" s="4"/>
      <c r="F61" s="4"/>
      <c r="G61" s="5"/>
    </row>
    <row r="62" spans="1:7">
      <c r="A62" s="4"/>
      <c r="B62" s="4"/>
      <c r="C62" s="4"/>
      <c r="D62" s="4"/>
      <c r="E62" s="4"/>
      <c r="F62" s="4"/>
      <c r="G62" s="5"/>
    </row>
    <row r="63" spans="1:7">
      <c r="A63" s="4"/>
      <c r="B63" s="4"/>
      <c r="C63" s="4"/>
      <c r="D63" s="4"/>
      <c r="E63" s="4"/>
      <c r="F63" s="4"/>
      <c r="G63" s="5"/>
    </row>
    <row r="64" spans="1:7">
      <c r="A64" s="4"/>
      <c r="B64" s="4"/>
      <c r="C64" s="4"/>
      <c r="D64" s="4"/>
      <c r="E64" s="4"/>
      <c r="F64" s="4"/>
      <c r="G64" s="5"/>
    </row>
    <row r="65" spans="1:7">
      <c r="A65" s="4"/>
      <c r="B65" s="4"/>
      <c r="C65" s="4"/>
      <c r="D65" s="4"/>
      <c r="E65" s="4"/>
      <c r="F65" s="4"/>
      <c r="G65" s="5"/>
    </row>
    <row r="66" spans="1:7">
      <c r="A66" s="4"/>
      <c r="B66" s="4"/>
      <c r="C66" s="4"/>
      <c r="D66" s="4"/>
      <c r="E66" s="4"/>
      <c r="F66" s="4"/>
      <c r="G66" s="5"/>
    </row>
    <row r="67" spans="1:7">
      <c r="A67" s="4"/>
      <c r="B67" s="4"/>
      <c r="C67" s="4"/>
      <c r="D67" s="4"/>
      <c r="E67" s="4"/>
      <c r="F67" s="4"/>
      <c r="G67" s="5"/>
    </row>
    <row r="68" spans="1:7">
      <c r="A68" s="4"/>
      <c r="B68" s="4"/>
      <c r="C68" s="4"/>
      <c r="D68" s="4"/>
      <c r="E68" s="4"/>
      <c r="F68" s="4"/>
      <c r="G68" s="5"/>
    </row>
    <row r="69" spans="1:7">
      <c r="A69" s="4"/>
      <c r="B69" s="4"/>
      <c r="C69" s="4"/>
      <c r="D69" s="4"/>
      <c r="E69" s="4"/>
      <c r="F69" s="4"/>
      <c r="G69" s="5"/>
    </row>
    <row r="70" spans="1:7">
      <c r="A70" s="4"/>
      <c r="B70" s="4"/>
      <c r="C70" s="4"/>
      <c r="D70" s="4"/>
      <c r="E70" s="4"/>
      <c r="F70" s="4"/>
      <c r="G70" s="5"/>
    </row>
    <row r="71" spans="1:7">
      <c r="A71" s="4"/>
      <c r="B71" s="4"/>
      <c r="C71" s="4"/>
      <c r="D71" s="4"/>
      <c r="E71" s="4"/>
      <c r="F71" s="4"/>
      <c r="G71" s="5"/>
    </row>
    <row r="72" spans="1:7">
      <c r="A72" s="4"/>
      <c r="B72" s="4"/>
      <c r="C72" s="4"/>
      <c r="D72" s="4"/>
      <c r="E72" s="4"/>
      <c r="F72" s="4"/>
      <c r="G72" s="5"/>
    </row>
    <row r="73" spans="1:7">
      <c r="A73" s="4"/>
      <c r="B73" s="4"/>
      <c r="C73" s="4"/>
      <c r="D73" s="4"/>
      <c r="E73" s="4"/>
      <c r="F73" s="4"/>
      <c r="G73" s="5"/>
    </row>
    <row r="74" spans="1:7">
      <c r="A74" s="4"/>
      <c r="B74" s="4"/>
      <c r="C74" s="4"/>
      <c r="D74" s="4"/>
      <c r="E74" s="4"/>
      <c r="F74" s="4"/>
      <c r="G74" s="5"/>
    </row>
    <row r="75" spans="1:7">
      <c r="A75" s="4"/>
      <c r="B75" s="4"/>
      <c r="C75" s="4"/>
      <c r="D75" s="4"/>
      <c r="E75" s="4"/>
      <c r="F75" s="4"/>
      <c r="G75" s="5"/>
    </row>
    <row r="76" spans="1:7">
      <c r="A76" s="4"/>
      <c r="B76" s="4"/>
      <c r="C76" s="4"/>
      <c r="D76" s="4"/>
      <c r="E76" s="4"/>
      <c r="F76" s="4"/>
      <c r="G76" s="5"/>
    </row>
    <row r="77" spans="1:7">
      <c r="A77" s="4"/>
      <c r="B77" s="4"/>
      <c r="C77" s="4"/>
      <c r="D77" s="4"/>
      <c r="E77" s="4"/>
      <c r="F77" s="4"/>
      <c r="G77" s="5"/>
    </row>
    <row r="78" spans="1:7">
      <c r="A78" s="4"/>
      <c r="B78" s="4"/>
      <c r="C78" s="4"/>
      <c r="D78" s="4"/>
      <c r="E78" s="4"/>
      <c r="F78" s="4"/>
      <c r="G78" s="5"/>
    </row>
    <row r="79" spans="1:7">
      <c r="A79" s="4"/>
      <c r="B79" s="4"/>
      <c r="C79" s="4"/>
      <c r="D79" s="4"/>
      <c r="E79" s="4"/>
      <c r="F79" s="4"/>
      <c r="G79" s="5"/>
    </row>
    <row r="80" spans="1:7">
      <c r="A80" s="4"/>
      <c r="B80" s="4"/>
      <c r="C80" s="4"/>
      <c r="D80" s="4"/>
      <c r="E80" s="4"/>
      <c r="F80" s="4"/>
      <c r="G80" s="5"/>
    </row>
    <row r="81" spans="1:7">
      <c r="A81" s="4"/>
      <c r="B81" s="4"/>
      <c r="C81" s="4"/>
      <c r="D81" s="4"/>
      <c r="E81" s="4"/>
      <c r="F81" s="4"/>
      <c r="G81" s="5"/>
    </row>
    <row r="82" spans="1:7">
      <c r="A82" s="4"/>
      <c r="B82" s="4"/>
      <c r="C82" s="4"/>
      <c r="D82" s="4"/>
      <c r="E82" s="4"/>
      <c r="F82" s="4"/>
      <c r="G82" s="5"/>
    </row>
    <row r="83" spans="1:7">
      <c r="A83" s="4"/>
      <c r="B83" s="4"/>
      <c r="C83" s="4"/>
      <c r="D83" s="4"/>
      <c r="E83" s="4"/>
      <c r="F83" s="4"/>
      <c r="G83" s="5"/>
    </row>
    <row r="84" spans="1:7">
      <c r="A84" s="4"/>
      <c r="B84" s="4"/>
      <c r="C84" s="4"/>
      <c r="D84" s="4"/>
      <c r="E84" s="4"/>
      <c r="F84" s="4"/>
      <c r="G84" s="5"/>
    </row>
    <row r="85" spans="1:7">
      <c r="A85" s="4"/>
      <c r="B85" s="4"/>
      <c r="C85" s="4"/>
      <c r="D85" s="4"/>
      <c r="E85" s="4"/>
      <c r="F85" s="4"/>
      <c r="G85" s="5"/>
    </row>
    <row r="86" spans="1:7">
      <c r="A86" s="4"/>
      <c r="B86" s="4"/>
      <c r="C86" s="4"/>
      <c r="D86" s="4"/>
      <c r="E86" s="4"/>
      <c r="F86" s="4"/>
      <c r="G86" s="5"/>
    </row>
    <row r="87" spans="1:7">
      <c r="A87" s="4"/>
      <c r="B87" s="4"/>
      <c r="C87" s="4"/>
      <c r="D87" s="4"/>
      <c r="E87" s="4"/>
      <c r="F87" s="4"/>
      <c r="G87" s="5"/>
    </row>
    <row r="88" spans="1:7">
      <c r="A88" s="4"/>
      <c r="B88" s="4"/>
      <c r="C88" s="4"/>
      <c r="D88" s="4"/>
      <c r="E88" s="4"/>
      <c r="F88" s="4"/>
      <c r="G88" s="5"/>
    </row>
    <row r="89" spans="1:7">
      <c r="A89" s="4"/>
      <c r="B89" s="4"/>
      <c r="C89" s="4"/>
      <c r="D89" s="4"/>
      <c r="E89" s="4"/>
      <c r="F89" s="4"/>
      <c r="G89" s="5"/>
    </row>
    <row r="90" spans="1:7">
      <c r="A90" s="4"/>
      <c r="B90" s="4"/>
      <c r="C90" s="4"/>
      <c r="D90" s="4"/>
      <c r="E90" s="4"/>
      <c r="F90" s="4"/>
      <c r="G90" s="5"/>
    </row>
    <row r="91" spans="1:7">
      <c r="A91" s="4"/>
      <c r="B91" s="4"/>
      <c r="C91" s="4"/>
      <c r="D91" s="4"/>
      <c r="E91" s="4"/>
      <c r="F91" s="4"/>
      <c r="G91" s="5"/>
    </row>
    <row r="92" spans="1:7">
      <c r="A92" s="4"/>
      <c r="B92" s="4"/>
      <c r="C92" s="4"/>
      <c r="D92" s="4"/>
      <c r="E92" s="4"/>
      <c r="F92" s="4"/>
      <c r="G92" s="5"/>
    </row>
    <row r="93" spans="1:7">
      <c r="A93" s="4"/>
      <c r="B93" s="4"/>
      <c r="C93" s="4"/>
      <c r="D93" s="4"/>
      <c r="E93" s="4"/>
      <c r="F93" s="4"/>
      <c r="G93" s="5"/>
    </row>
    <row r="94" spans="1:7">
      <c r="A94" s="4"/>
      <c r="B94" s="4"/>
      <c r="C94" s="4"/>
      <c r="D94" s="4"/>
      <c r="E94" s="4"/>
      <c r="F94" s="4"/>
      <c r="G94" s="5"/>
    </row>
    <row r="95" spans="1:7">
      <c r="A95" s="4"/>
      <c r="B95" s="4"/>
      <c r="C95" s="4"/>
      <c r="D95" s="4"/>
      <c r="E95" s="4"/>
      <c r="F95" s="4"/>
      <c r="G95" s="5"/>
    </row>
    <row r="96" spans="1:7">
      <c r="A96" s="4"/>
      <c r="B96" s="4"/>
      <c r="C96" s="4"/>
      <c r="D96" s="4"/>
      <c r="E96" s="4"/>
      <c r="F96" s="4"/>
      <c r="G96" s="5"/>
    </row>
    <row r="97" spans="1:7">
      <c r="A97" s="4"/>
      <c r="B97" s="4"/>
      <c r="C97" s="4"/>
      <c r="D97" s="4"/>
      <c r="E97" s="4"/>
      <c r="F97" s="4"/>
      <c r="G97" s="5"/>
    </row>
    <row r="98" spans="1:7">
      <c r="A98" s="4"/>
      <c r="B98" s="4"/>
      <c r="C98" s="4"/>
      <c r="D98" s="4"/>
      <c r="E98" s="4"/>
      <c r="F98" s="4"/>
      <c r="G98" s="5"/>
    </row>
    <row r="99" spans="1:7">
      <c r="A99" s="4"/>
      <c r="B99" s="4"/>
      <c r="C99" s="4"/>
      <c r="D99" s="4"/>
      <c r="E99" s="4"/>
      <c r="F99" s="4"/>
      <c r="G99" s="5"/>
    </row>
    <row r="100" spans="1:7">
      <c r="A100" s="4"/>
      <c r="B100" s="4"/>
      <c r="C100" s="4"/>
      <c r="D100" s="4"/>
      <c r="E100" s="4"/>
      <c r="F100" s="4"/>
      <c r="G100" s="5"/>
    </row>
    <row r="101" spans="1:7">
      <c r="A101" s="4"/>
      <c r="B101" s="4"/>
      <c r="C101" s="4"/>
      <c r="D101" s="4"/>
      <c r="E101" s="4"/>
      <c r="F101" s="4"/>
      <c r="G101" s="5"/>
    </row>
    <row r="102" spans="1:7">
      <c r="A102" s="4"/>
      <c r="B102" s="4"/>
      <c r="C102" s="4"/>
      <c r="D102" s="4"/>
      <c r="E102" s="4"/>
      <c r="F102" s="4"/>
      <c r="G102" s="5"/>
    </row>
    <row r="103" spans="1:7">
      <c r="A103" s="4"/>
      <c r="B103" s="4"/>
      <c r="C103" s="4"/>
      <c r="D103" s="4"/>
      <c r="E103" s="4"/>
      <c r="F103" s="4"/>
      <c r="G103" s="5"/>
    </row>
    <row r="104" spans="1:7">
      <c r="A104" s="4"/>
      <c r="B104" s="4"/>
      <c r="C104" s="4"/>
      <c r="D104" s="4"/>
      <c r="E104" s="4"/>
      <c r="F104" s="4"/>
      <c r="G104" s="5"/>
    </row>
    <row r="105" spans="1:7">
      <c r="A105" s="4"/>
      <c r="B105" s="4"/>
      <c r="C105" s="4"/>
      <c r="D105" s="4"/>
      <c r="E105" s="4"/>
      <c r="F105" s="4"/>
      <c r="G105" s="5"/>
    </row>
    <row r="106" spans="1:7">
      <c r="A106" s="4"/>
      <c r="B106" s="4"/>
      <c r="C106" s="4"/>
      <c r="D106" s="4"/>
      <c r="E106" s="4"/>
      <c r="F106" s="4"/>
      <c r="G106" s="5"/>
    </row>
    <row r="107" spans="1:7">
      <c r="A107" s="4"/>
      <c r="B107" s="4"/>
      <c r="C107" s="4"/>
      <c r="D107" s="4"/>
      <c r="E107" s="4"/>
      <c r="F107" s="4"/>
      <c r="G107" s="5"/>
    </row>
    <row r="108" spans="1:7">
      <c r="A108" s="4"/>
      <c r="B108" s="4"/>
      <c r="C108" s="4"/>
      <c r="D108" s="4"/>
      <c r="E108" s="4"/>
      <c r="F108" s="4"/>
      <c r="G108" s="5"/>
    </row>
    <row r="109" spans="1:7">
      <c r="A109" s="4"/>
      <c r="B109" s="4"/>
      <c r="C109" s="4"/>
      <c r="D109" s="4"/>
      <c r="E109" s="4"/>
      <c r="F109" s="4"/>
      <c r="G109" s="5"/>
    </row>
    <row r="110" spans="1:7">
      <c r="A110" s="4"/>
      <c r="B110" s="4"/>
      <c r="C110" s="4"/>
      <c r="D110" s="4"/>
      <c r="E110" s="4"/>
      <c r="F110" s="4"/>
      <c r="G110" s="5"/>
    </row>
    <row r="111" spans="1:7">
      <c r="A111" s="4"/>
      <c r="B111" s="4"/>
      <c r="C111" s="4"/>
      <c r="D111" s="4"/>
      <c r="E111" s="4"/>
      <c r="F111" s="4"/>
      <c r="G111" s="5"/>
    </row>
    <row r="112" spans="1:7">
      <c r="A112" s="4"/>
      <c r="B112" s="4"/>
      <c r="C112" s="4"/>
      <c r="D112" s="4"/>
      <c r="E112" s="4"/>
      <c r="F112" s="4"/>
      <c r="G112" s="5"/>
    </row>
    <row r="113" spans="1:7">
      <c r="A113" s="4"/>
      <c r="B113" s="4"/>
      <c r="C113" s="4"/>
      <c r="D113" s="4"/>
      <c r="E113" s="4"/>
      <c r="F113" s="4"/>
      <c r="G113" s="5"/>
    </row>
    <row r="114" spans="1:7">
      <c r="A114" s="4"/>
      <c r="B114" s="4"/>
      <c r="C114" s="4"/>
      <c r="D114" s="4"/>
      <c r="E114" s="4"/>
      <c r="F114" s="4"/>
      <c r="G114" s="5"/>
    </row>
    <row r="115" spans="1:7">
      <c r="A115" s="4"/>
      <c r="B115" s="4"/>
      <c r="C115" s="4"/>
      <c r="D115" s="4"/>
      <c r="E115" s="4"/>
      <c r="F115" s="4"/>
      <c r="G115" s="5"/>
    </row>
    <row r="116" spans="1:7">
      <c r="A116" s="4"/>
      <c r="B116" s="4"/>
      <c r="C116" s="4"/>
      <c r="D116" s="4"/>
      <c r="E116" s="4"/>
      <c r="F116" s="4"/>
      <c r="G116" s="5"/>
    </row>
    <row r="117" spans="1:7">
      <c r="A117" s="4"/>
      <c r="B117" s="4"/>
      <c r="C117" s="4"/>
      <c r="D117" s="4"/>
      <c r="E117" s="4"/>
      <c r="F117" s="4"/>
      <c r="G117" s="5"/>
    </row>
    <row r="118" spans="1:7">
      <c r="A118" s="4"/>
      <c r="B118" s="4"/>
      <c r="C118" s="4"/>
      <c r="D118" s="4"/>
      <c r="E118" s="4"/>
      <c r="F118" s="4"/>
      <c r="G118" s="5"/>
    </row>
    <row r="119" spans="1:7">
      <c r="A119" s="4"/>
      <c r="B119" s="4"/>
      <c r="C119" s="4"/>
      <c r="D119" s="4"/>
      <c r="E119" s="4"/>
      <c r="F119" s="4"/>
      <c r="G119" s="5"/>
    </row>
    <row r="120" spans="1:7">
      <c r="A120" s="4"/>
      <c r="B120" s="4"/>
      <c r="C120" s="4"/>
      <c r="D120" s="4"/>
      <c r="E120" s="4"/>
      <c r="F120" s="4"/>
      <c r="G120" s="5"/>
    </row>
    <row r="121" spans="1:7">
      <c r="A121" s="4"/>
      <c r="B121" s="4"/>
      <c r="C121" s="4"/>
      <c r="D121" s="4"/>
      <c r="E121" s="4"/>
      <c r="F121" s="4"/>
      <c r="G121" s="5"/>
    </row>
    <row r="122" spans="1:7">
      <c r="A122" s="4"/>
      <c r="B122" s="4"/>
      <c r="C122" s="4"/>
      <c r="D122" s="4"/>
      <c r="E122" s="4"/>
      <c r="F122" s="4"/>
      <c r="G122" s="5"/>
    </row>
    <row r="123" spans="1:7">
      <c r="A123" s="4"/>
      <c r="B123" s="4"/>
      <c r="C123" s="4"/>
      <c r="D123" s="4"/>
      <c r="E123" s="4"/>
      <c r="F123" s="4"/>
      <c r="G123" s="5"/>
    </row>
    <row r="124" spans="1:7">
      <c r="A124" s="4"/>
      <c r="B124" s="4"/>
      <c r="C124" s="4"/>
      <c r="D124" s="4"/>
      <c r="E124" s="4"/>
      <c r="F124" s="4"/>
      <c r="G124" s="5"/>
    </row>
    <row r="125" spans="1:7">
      <c r="A125" s="4"/>
      <c r="B125" s="4"/>
      <c r="C125" s="4"/>
      <c r="D125" s="4"/>
      <c r="E125" s="4"/>
      <c r="F125" s="4"/>
      <c r="G125" s="5"/>
    </row>
    <row r="126" spans="1:7">
      <c r="A126" s="4"/>
      <c r="B126" s="4"/>
      <c r="C126" s="4"/>
      <c r="D126" s="4"/>
      <c r="E126" s="4"/>
      <c r="F126" s="4"/>
      <c r="G126" s="5"/>
    </row>
    <row r="127" spans="1:7">
      <c r="A127" s="4"/>
      <c r="B127" s="4"/>
      <c r="C127" s="4"/>
      <c r="D127" s="4"/>
      <c r="E127" s="4"/>
      <c r="F127" s="4"/>
      <c r="G127" s="5"/>
    </row>
    <row r="128" spans="1:7">
      <c r="A128" s="4"/>
      <c r="B128" s="4"/>
      <c r="C128" s="4"/>
      <c r="D128" s="4"/>
      <c r="E128" s="4"/>
      <c r="F128" s="4"/>
      <c r="G128" s="5"/>
    </row>
    <row r="129" spans="1:7">
      <c r="A129" s="4"/>
      <c r="B129" s="4"/>
      <c r="C129" s="4"/>
      <c r="D129" s="4"/>
      <c r="E129" s="4"/>
      <c r="F129" s="4"/>
      <c r="G129" s="5"/>
    </row>
    <row r="130" spans="1:7">
      <c r="A130" s="4"/>
      <c r="B130" s="4"/>
      <c r="C130" s="4"/>
      <c r="D130" s="4"/>
      <c r="E130" s="4"/>
      <c r="F130" s="4"/>
      <c r="G130" s="5"/>
    </row>
    <row r="131" spans="1:7">
      <c r="A131" s="4"/>
      <c r="B131" s="4"/>
      <c r="C131" s="4"/>
      <c r="D131" s="4"/>
      <c r="E131" s="4"/>
      <c r="F131" s="4"/>
      <c r="G131" s="5"/>
    </row>
    <row r="132" spans="1:7">
      <c r="A132" s="4"/>
      <c r="B132" s="4"/>
      <c r="C132" s="4"/>
      <c r="D132" s="4"/>
      <c r="E132" s="4"/>
      <c r="F132" s="4"/>
      <c r="G132" s="5"/>
    </row>
    <row r="133" spans="1:7">
      <c r="A133" s="4"/>
      <c r="B133" s="4"/>
      <c r="C133" s="4"/>
      <c r="D133" s="4"/>
      <c r="E133" s="4"/>
      <c r="F133" s="4"/>
      <c r="G133" s="5"/>
    </row>
    <row r="134" spans="1:7">
      <c r="A134" s="4"/>
      <c r="B134" s="4"/>
      <c r="C134" s="4"/>
      <c r="D134" s="4"/>
      <c r="E134" s="4"/>
      <c r="F134" s="4"/>
      <c r="G134" s="5"/>
    </row>
    <row r="135" spans="1:7">
      <c r="A135" s="4"/>
      <c r="B135" s="4"/>
      <c r="C135" s="4"/>
      <c r="D135" s="4"/>
      <c r="E135" s="4"/>
      <c r="F135" s="4"/>
      <c r="G135" s="5"/>
    </row>
    <row r="136" spans="1:7">
      <c r="A136" s="4"/>
      <c r="B136" s="4"/>
      <c r="C136" s="4"/>
      <c r="D136" s="4"/>
      <c r="E136" s="4"/>
      <c r="F136" s="4"/>
      <c r="G136" s="5"/>
    </row>
    <row r="137" spans="1:7">
      <c r="A137" s="4"/>
      <c r="B137" s="4"/>
      <c r="C137" s="4"/>
      <c r="D137" s="4"/>
      <c r="E137" s="4"/>
      <c r="F137" s="4"/>
      <c r="G137" s="5"/>
    </row>
    <row r="138" spans="1:7">
      <c r="A138" s="4"/>
      <c r="B138" s="4"/>
      <c r="C138" s="4"/>
      <c r="D138" s="4"/>
      <c r="E138" s="4"/>
      <c r="F138" s="4"/>
      <c r="G138" s="5"/>
    </row>
    <row r="139" spans="1:7">
      <c r="A139" s="4"/>
      <c r="B139" s="4"/>
      <c r="C139" s="4"/>
      <c r="D139" s="4"/>
      <c r="E139" s="4"/>
      <c r="F139" s="4"/>
      <c r="G139" s="5"/>
    </row>
    <row r="140" spans="1:7">
      <c r="A140" s="4"/>
      <c r="B140" s="4"/>
      <c r="C140" s="4"/>
      <c r="D140" s="4"/>
      <c r="E140" s="4"/>
      <c r="F140" s="4"/>
      <c r="G140" s="5"/>
    </row>
    <row r="141" spans="1:7">
      <c r="A141" s="4"/>
      <c r="B141" s="4"/>
      <c r="C141" s="4"/>
      <c r="D141" s="4"/>
      <c r="E141" s="4"/>
      <c r="F141" s="4"/>
      <c r="G141" s="5"/>
    </row>
    <row r="142" spans="1:7">
      <c r="A142" s="4"/>
      <c r="B142" s="4"/>
      <c r="C142" s="4"/>
      <c r="D142" s="4"/>
      <c r="E142" s="4"/>
      <c r="F142" s="4"/>
      <c r="G142" s="5"/>
    </row>
    <row r="143" spans="1:7">
      <c r="A143" s="4"/>
      <c r="B143" s="4"/>
      <c r="C143" s="4"/>
      <c r="D143" s="4"/>
      <c r="E143" s="4"/>
      <c r="F143" s="4"/>
      <c r="G143" s="5"/>
    </row>
    <row r="144" spans="1:7">
      <c r="A144" s="4"/>
      <c r="B144" s="4"/>
      <c r="C144" s="4"/>
      <c r="D144" s="4"/>
      <c r="E144" s="4"/>
      <c r="F144" s="4"/>
      <c r="G144" s="5"/>
    </row>
    <row r="145" spans="1:7">
      <c r="A145" s="4"/>
      <c r="B145" s="4"/>
      <c r="C145" s="4"/>
      <c r="D145" s="4"/>
      <c r="E145" s="4"/>
      <c r="F145" s="4"/>
      <c r="G145" s="5"/>
    </row>
    <row r="146" spans="1:7">
      <c r="A146" s="4"/>
      <c r="B146" s="4"/>
      <c r="C146" s="4"/>
      <c r="D146" s="4"/>
      <c r="E146" s="4"/>
      <c r="F146" s="4"/>
      <c r="G146" s="5"/>
    </row>
    <row r="147" spans="1:7">
      <c r="A147" s="4"/>
      <c r="B147" s="4"/>
      <c r="C147" s="4"/>
      <c r="D147" s="4"/>
      <c r="E147" s="4"/>
      <c r="F147" s="4"/>
      <c r="G147" s="5"/>
    </row>
    <row r="148" spans="1:7">
      <c r="A148" s="4"/>
      <c r="B148" s="4"/>
      <c r="C148" s="4"/>
      <c r="D148" s="4"/>
      <c r="E148" s="4"/>
      <c r="F148" s="4"/>
      <c r="G148" s="5"/>
    </row>
    <row r="149" spans="1:7">
      <c r="A149" s="4"/>
      <c r="B149" s="4"/>
      <c r="C149" s="4"/>
      <c r="D149" s="4"/>
      <c r="E149" s="4"/>
      <c r="F149" s="4"/>
      <c r="G149" s="5"/>
    </row>
    <row r="150" spans="1:7">
      <c r="A150" s="4"/>
      <c r="B150" s="4"/>
      <c r="C150" s="4"/>
      <c r="D150" s="4"/>
      <c r="E150" s="4"/>
      <c r="F150" s="4"/>
      <c r="G150" s="5"/>
    </row>
    <row r="151" spans="1:7">
      <c r="A151" s="4"/>
      <c r="B151" s="4"/>
      <c r="C151" s="4"/>
      <c r="D151" s="4"/>
      <c r="E151" s="4"/>
      <c r="F151" s="4"/>
      <c r="G151" s="5"/>
    </row>
    <row r="152" spans="1:7">
      <c r="A152" s="4"/>
      <c r="B152" s="4"/>
      <c r="C152" s="4"/>
      <c r="D152" s="4"/>
      <c r="E152" s="4"/>
      <c r="F152" s="4"/>
      <c r="G152" s="5"/>
    </row>
    <row r="153" spans="1:7">
      <c r="A153" s="4"/>
      <c r="B153" s="4"/>
      <c r="C153" s="4"/>
      <c r="D153" s="4"/>
      <c r="E153" s="4"/>
      <c r="F153" s="4"/>
      <c r="G153" s="5"/>
    </row>
    <row r="154" spans="1:7">
      <c r="A154" s="4"/>
      <c r="B154" s="4"/>
      <c r="C154" s="4"/>
      <c r="D154" s="4"/>
      <c r="E154" s="4"/>
      <c r="F154" s="4"/>
      <c r="G154" s="5"/>
    </row>
    <row r="155" spans="1:7">
      <c r="A155" s="4"/>
      <c r="B155" s="4"/>
      <c r="C155" s="4"/>
      <c r="D155" s="4"/>
      <c r="E155" s="4"/>
      <c r="F155" s="4"/>
      <c r="G155" s="5"/>
    </row>
    <row r="156" spans="1:7">
      <c r="A156" s="4"/>
      <c r="B156" s="4"/>
      <c r="C156" s="4"/>
      <c r="D156" s="4"/>
      <c r="E156" s="4"/>
      <c r="F156" s="4"/>
      <c r="G156" s="5"/>
    </row>
    <row r="157" spans="1:7">
      <c r="A157" s="4"/>
      <c r="B157" s="4"/>
      <c r="C157" s="4"/>
      <c r="D157" s="4"/>
      <c r="E157" s="4"/>
      <c r="F157" s="4"/>
      <c r="G157" s="5"/>
    </row>
    <row r="158" spans="1:7">
      <c r="A158" s="4"/>
      <c r="B158" s="4"/>
      <c r="C158" s="4"/>
      <c r="D158" s="4"/>
      <c r="E158" s="4"/>
      <c r="F158" s="4"/>
      <c r="G158" s="5"/>
    </row>
    <row r="159" spans="1:7">
      <c r="A159" s="4"/>
      <c r="B159" s="4"/>
      <c r="C159" s="4"/>
      <c r="D159" s="4"/>
      <c r="E159" s="4"/>
      <c r="F159" s="4"/>
      <c r="G159" s="5"/>
    </row>
    <row r="160" spans="1:7">
      <c r="A160" s="4"/>
      <c r="B160" s="4"/>
      <c r="C160" s="4"/>
      <c r="D160" s="4"/>
      <c r="E160" s="4"/>
      <c r="F160" s="4"/>
      <c r="G160" s="5"/>
    </row>
    <row r="161" spans="1:7">
      <c r="A161" s="4"/>
      <c r="B161" s="4"/>
      <c r="C161" s="4"/>
      <c r="D161" s="4"/>
      <c r="E161" s="4"/>
      <c r="F161" s="4"/>
      <c r="G161" s="5"/>
    </row>
    <row r="162" spans="1:7">
      <c r="A162" s="4"/>
      <c r="B162" s="4"/>
      <c r="C162" s="4"/>
      <c r="D162" s="4"/>
      <c r="E162" s="4"/>
      <c r="F162" s="4"/>
      <c r="G162" s="5"/>
    </row>
    <row r="163" spans="1:7">
      <c r="A163" s="4"/>
      <c r="B163" s="4"/>
      <c r="C163" s="4"/>
      <c r="D163" s="4"/>
      <c r="E163" s="4"/>
      <c r="F163" s="4"/>
      <c r="G163" s="5"/>
    </row>
    <row r="164" spans="1:7">
      <c r="A164" s="4"/>
      <c r="B164" s="4"/>
      <c r="C164" s="4"/>
      <c r="D164" s="4"/>
      <c r="E164" s="4"/>
      <c r="F164" s="4"/>
      <c r="G164" s="5"/>
    </row>
    <row r="165" spans="1:7">
      <c r="A165" s="4"/>
      <c r="B165" s="4"/>
      <c r="C165" s="4"/>
      <c r="D165" s="4"/>
      <c r="E165" s="4"/>
      <c r="F165" s="4"/>
      <c r="G165" s="5"/>
    </row>
    <row r="166" spans="1:7">
      <c r="A166" s="4"/>
      <c r="B166" s="4"/>
      <c r="C166" s="4"/>
      <c r="D166" s="4"/>
      <c r="E166" s="4"/>
      <c r="F166" s="4"/>
      <c r="G166" s="5"/>
    </row>
    <row r="167" spans="1:7">
      <c r="A167" s="4"/>
      <c r="B167" s="4"/>
      <c r="C167" s="4"/>
      <c r="D167" s="4"/>
      <c r="E167" s="4"/>
      <c r="F167" s="4"/>
      <c r="G167" s="5"/>
    </row>
    <row r="168" spans="1:7">
      <c r="A168" s="4"/>
      <c r="B168" s="4"/>
      <c r="C168" s="4"/>
      <c r="D168" s="4"/>
      <c r="E168" s="4"/>
      <c r="F168" s="4"/>
      <c r="G168" s="5"/>
    </row>
    <row r="169" spans="1:7">
      <c r="A169" s="4"/>
      <c r="B169" s="4"/>
      <c r="C169" s="4"/>
      <c r="D169" s="4"/>
      <c r="E169" s="4"/>
      <c r="F169" s="4"/>
      <c r="G169" s="5"/>
    </row>
    <row r="170" spans="1:7">
      <c r="A170" s="4"/>
      <c r="B170" s="4"/>
      <c r="C170" s="4"/>
      <c r="D170" s="4"/>
      <c r="E170" s="4"/>
      <c r="F170" s="4"/>
      <c r="G170" s="5"/>
    </row>
    <row r="171" spans="1:7">
      <c r="A171" s="4"/>
      <c r="B171" s="4"/>
      <c r="C171" s="4"/>
      <c r="D171" s="4"/>
      <c r="E171" s="4"/>
      <c r="F171" s="4"/>
      <c r="G171" s="5"/>
    </row>
    <row r="172" spans="1:7">
      <c r="A172" s="4"/>
      <c r="B172" s="4"/>
      <c r="C172" s="4"/>
      <c r="D172" s="4"/>
      <c r="E172" s="4"/>
      <c r="F172" s="4"/>
      <c r="G172" s="5"/>
    </row>
    <row r="173" spans="1:7">
      <c r="A173" s="4"/>
      <c r="B173" s="4"/>
      <c r="C173" s="4"/>
      <c r="D173" s="4"/>
      <c r="E173" s="4"/>
      <c r="F173" s="4"/>
      <c r="G173" s="5"/>
    </row>
    <row r="174" spans="1:7">
      <c r="A174" s="4"/>
      <c r="B174" s="4"/>
      <c r="C174" s="4"/>
      <c r="D174" s="4"/>
      <c r="E174" s="4"/>
      <c r="F174" s="4"/>
      <c r="G174" s="5"/>
    </row>
    <row r="175" spans="1:7">
      <c r="A175" s="4"/>
      <c r="B175" s="4"/>
      <c r="C175" s="4"/>
      <c r="D175" s="4"/>
      <c r="E175" s="4"/>
      <c r="F175" s="4"/>
      <c r="G175" s="5"/>
    </row>
    <row r="176" spans="1:7">
      <c r="A176" s="4"/>
      <c r="B176" s="4"/>
      <c r="C176" s="4"/>
      <c r="D176" s="4"/>
      <c r="E176" s="4"/>
      <c r="F176" s="4"/>
      <c r="G176" s="5"/>
    </row>
    <row r="177" spans="1:7">
      <c r="A177" s="4"/>
      <c r="B177" s="4"/>
      <c r="C177" s="4"/>
      <c r="D177" s="4"/>
      <c r="E177" s="4"/>
      <c r="F177" s="4"/>
      <c r="G177" s="5"/>
    </row>
    <row r="178" spans="1:7">
      <c r="A178" s="4"/>
      <c r="B178" s="4"/>
      <c r="C178" s="4"/>
      <c r="D178" s="4"/>
      <c r="E178" s="4"/>
      <c r="F178" s="4"/>
      <c r="G178" s="5"/>
    </row>
    <row r="179" spans="1:7">
      <c r="A179" s="4"/>
      <c r="B179" s="4"/>
      <c r="C179" s="4"/>
      <c r="D179" s="4"/>
      <c r="E179" s="4"/>
      <c r="F179" s="4"/>
      <c r="G179" s="5"/>
    </row>
    <row r="180" spans="1:7">
      <c r="A180" s="4"/>
      <c r="B180" s="4"/>
      <c r="C180" s="4"/>
      <c r="D180" s="4"/>
      <c r="E180" s="4"/>
      <c r="F180" s="4"/>
      <c r="G180" s="5"/>
    </row>
    <row r="181" spans="1:7">
      <c r="A181" s="4"/>
      <c r="B181" s="4"/>
      <c r="C181" s="4"/>
      <c r="D181" s="4"/>
      <c r="E181" s="4"/>
      <c r="F181" s="4"/>
      <c r="G181" s="5"/>
    </row>
    <row r="182" spans="1:7">
      <c r="A182" s="4"/>
      <c r="B182" s="4"/>
      <c r="C182" s="4"/>
      <c r="D182" s="4"/>
      <c r="E182" s="4"/>
      <c r="F182" s="4"/>
      <c r="G182" s="5"/>
    </row>
    <row r="183" spans="1:7">
      <c r="A183" s="4"/>
      <c r="B183" s="4"/>
      <c r="C183" s="4"/>
      <c r="D183" s="4"/>
      <c r="E183" s="4"/>
      <c r="F183" s="4"/>
      <c r="G183" s="5"/>
    </row>
    <row r="184" spans="1:7">
      <c r="A184" s="4"/>
      <c r="B184" s="4"/>
      <c r="C184" s="4"/>
      <c r="D184" s="4"/>
      <c r="E184" s="4"/>
      <c r="F184" s="4"/>
      <c r="G184" s="5"/>
    </row>
    <row r="185" spans="1:7">
      <c r="A185" s="4"/>
      <c r="B185" s="4"/>
      <c r="C185" s="4"/>
      <c r="D185" s="4"/>
      <c r="E185" s="4"/>
      <c r="F185" s="4"/>
      <c r="G185" s="5"/>
    </row>
    <row r="186" spans="1:7">
      <c r="A186" s="4"/>
      <c r="B186" s="4"/>
      <c r="C186" s="4"/>
      <c r="D186" s="4"/>
      <c r="E186" s="4"/>
      <c r="F186" s="4"/>
      <c r="G186" s="5"/>
    </row>
    <row r="187" spans="1:7">
      <c r="A187" s="4"/>
      <c r="B187" s="4"/>
      <c r="C187" s="4"/>
      <c r="D187" s="4"/>
      <c r="E187" s="4"/>
      <c r="F187" s="4"/>
      <c r="G187" s="5"/>
    </row>
    <row r="188" spans="1:7">
      <c r="A188" s="4"/>
      <c r="B188" s="4"/>
      <c r="C188" s="4"/>
      <c r="D188" s="4"/>
      <c r="E188" s="4"/>
      <c r="F188" s="4"/>
      <c r="G188" s="5"/>
    </row>
    <row r="189" spans="1:7">
      <c r="A189" s="4"/>
      <c r="B189" s="4"/>
      <c r="C189" s="4"/>
      <c r="D189" s="4"/>
      <c r="E189" s="4"/>
      <c r="F189" s="4"/>
      <c r="G189" s="5"/>
    </row>
    <row r="190" spans="1:7">
      <c r="A190" s="4"/>
      <c r="B190" s="4"/>
      <c r="C190" s="4"/>
      <c r="D190" s="4"/>
      <c r="E190" s="4"/>
      <c r="F190" s="4"/>
      <c r="G190" s="5"/>
    </row>
    <row r="191" spans="1:7">
      <c r="A191" s="4"/>
      <c r="B191" s="4"/>
      <c r="C191" s="4"/>
      <c r="D191" s="4"/>
      <c r="E191" s="4"/>
      <c r="F191" s="4"/>
      <c r="G191" s="5"/>
    </row>
    <row r="192" spans="1:7">
      <c r="A192" s="4"/>
      <c r="B192" s="4"/>
      <c r="C192" s="4"/>
      <c r="D192" s="4"/>
      <c r="E192" s="4"/>
      <c r="F192" s="4"/>
      <c r="G192" s="5"/>
    </row>
    <row r="193" spans="1:7">
      <c r="A193" s="4"/>
      <c r="B193" s="4"/>
      <c r="C193" s="4"/>
      <c r="D193" s="4"/>
      <c r="E193" s="4"/>
      <c r="F193" s="4"/>
      <c r="G193" s="5"/>
    </row>
    <row r="194" spans="1:7">
      <c r="A194" s="4"/>
      <c r="B194" s="4"/>
      <c r="C194" s="4"/>
      <c r="D194" s="4"/>
      <c r="E194" s="4"/>
      <c r="F194" s="4"/>
      <c r="G194" s="5"/>
    </row>
    <row r="195" spans="1:7">
      <c r="A195" s="4"/>
      <c r="B195" s="4"/>
      <c r="C195" s="4"/>
      <c r="D195" s="4"/>
      <c r="E195" s="4"/>
      <c r="F195" s="4"/>
      <c r="G195" s="5"/>
    </row>
    <row r="196" spans="1:7">
      <c r="A196" s="4"/>
      <c r="B196" s="4"/>
      <c r="C196" s="4"/>
      <c r="D196" s="4"/>
      <c r="E196" s="4"/>
      <c r="F196" s="4"/>
      <c r="G196" s="5"/>
    </row>
    <row r="197" spans="1:7">
      <c r="A197" s="4"/>
      <c r="B197" s="4"/>
      <c r="C197" s="4"/>
      <c r="D197" s="4"/>
      <c r="E197" s="4"/>
      <c r="F197" s="4"/>
      <c r="G197" s="5"/>
    </row>
    <row r="198" spans="1:7">
      <c r="A198" s="4"/>
      <c r="B198" s="4"/>
      <c r="C198" s="4"/>
      <c r="D198" s="4"/>
      <c r="E198" s="4"/>
      <c r="F198" s="4"/>
      <c r="G198" s="5"/>
    </row>
    <row r="199" spans="1:7">
      <c r="A199" s="4"/>
      <c r="B199" s="4"/>
      <c r="C199" s="4"/>
      <c r="D199" s="4"/>
      <c r="E199" s="4"/>
      <c r="F199" s="4"/>
      <c r="G199" s="5"/>
    </row>
    <row r="200" spans="1:7">
      <c r="A200" s="4"/>
      <c r="B200" s="4"/>
      <c r="C200" s="4"/>
      <c r="D200" s="4"/>
      <c r="E200" s="4"/>
      <c r="F200" s="4"/>
      <c r="G200" s="5"/>
    </row>
    <row r="201" spans="1:7">
      <c r="A201" s="4"/>
      <c r="B201" s="4"/>
      <c r="C201" s="4"/>
      <c r="D201" s="4"/>
      <c r="E201" s="4"/>
      <c r="F201" s="4"/>
      <c r="G201" s="5"/>
    </row>
    <row r="202" spans="1:7">
      <c r="A202" s="4"/>
      <c r="B202" s="4"/>
      <c r="C202" s="4"/>
      <c r="D202" s="4"/>
      <c r="E202" s="4"/>
      <c r="F202" s="4"/>
      <c r="G202" s="5"/>
    </row>
    <row r="203" spans="1:7">
      <c r="A203" s="4"/>
      <c r="B203" s="4"/>
      <c r="C203" s="4"/>
      <c r="D203" s="4"/>
      <c r="E203" s="4"/>
      <c r="F203" s="4"/>
      <c r="G203" s="5"/>
    </row>
    <row r="204" spans="1:7">
      <c r="A204" s="4"/>
      <c r="B204" s="4"/>
      <c r="C204" s="4"/>
      <c r="D204" s="4"/>
      <c r="E204" s="4"/>
      <c r="F204" s="4"/>
      <c r="G204" s="5"/>
    </row>
    <row r="205" spans="1:7">
      <c r="A205" s="4"/>
      <c r="B205" s="4"/>
      <c r="C205" s="4"/>
      <c r="D205" s="4"/>
      <c r="E205" s="4"/>
      <c r="F205" s="4"/>
      <c r="G205" s="5"/>
    </row>
    <row r="206" spans="1:7">
      <c r="A206" s="4"/>
      <c r="B206" s="4"/>
      <c r="C206" s="4"/>
      <c r="D206" s="4"/>
      <c r="E206" s="4"/>
      <c r="F206" s="4"/>
      <c r="G206" s="5"/>
    </row>
    <row r="207" spans="1:7">
      <c r="A207" s="4"/>
      <c r="B207" s="4"/>
      <c r="C207" s="4"/>
      <c r="D207" s="4"/>
      <c r="E207" s="4"/>
      <c r="F207" s="4"/>
      <c r="G207" s="5"/>
    </row>
    <row r="208" spans="1:7">
      <c r="A208" s="4"/>
      <c r="B208" s="4"/>
      <c r="C208" s="4"/>
      <c r="D208" s="4"/>
      <c r="E208" s="4"/>
      <c r="F208" s="4"/>
      <c r="G208" s="5"/>
    </row>
    <row r="209" spans="1:7">
      <c r="A209" s="4"/>
      <c r="B209" s="4"/>
      <c r="C209" s="4"/>
      <c r="D209" s="4"/>
      <c r="E209" s="4"/>
      <c r="F209" s="4"/>
      <c r="G209" s="5"/>
    </row>
    <row r="210" spans="1:7">
      <c r="A210" s="4"/>
      <c r="B210" s="4"/>
      <c r="C210" s="4"/>
      <c r="D210" s="4"/>
      <c r="E210" s="4"/>
      <c r="F210" s="4"/>
      <c r="G210" s="5"/>
    </row>
    <row r="211" spans="1:7">
      <c r="A211" s="4"/>
      <c r="B211" s="4"/>
      <c r="C211" s="4"/>
      <c r="D211" s="4"/>
      <c r="E211" s="4"/>
      <c r="F211" s="4"/>
      <c r="G211" s="5"/>
    </row>
    <row r="212" spans="1:7">
      <c r="A212" s="4"/>
      <c r="B212" s="4"/>
      <c r="C212" s="4"/>
      <c r="D212" s="4"/>
      <c r="E212" s="4"/>
      <c r="F212" s="4"/>
      <c r="G212" s="5"/>
    </row>
    <row r="213" spans="1:7">
      <c r="A213" s="4"/>
      <c r="B213" s="4"/>
      <c r="C213" s="4"/>
      <c r="D213" s="4"/>
      <c r="E213" s="4"/>
      <c r="F213" s="4"/>
      <c r="G213" s="5"/>
    </row>
    <row r="214" spans="1:7">
      <c r="A214" s="4"/>
      <c r="B214" s="4"/>
      <c r="C214" s="4"/>
      <c r="D214" s="4"/>
      <c r="E214" s="4"/>
      <c r="F214" s="4"/>
      <c r="G214" s="5"/>
    </row>
    <row r="215" spans="1:7">
      <c r="A215" s="4"/>
      <c r="B215" s="4"/>
      <c r="C215" s="4"/>
      <c r="D215" s="4"/>
      <c r="E215" s="4"/>
      <c r="F215" s="4"/>
      <c r="G215" s="5"/>
    </row>
    <row r="216" spans="1:7">
      <c r="A216" s="4"/>
      <c r="B216" s="4"/>
      <c r="C216" s="4"/>
      <c r="D216" s="4"/>
      <c r="E216" s="4"/>
      <c r="F216" s="4"/>
      <c r="G216" s="5"/>
    </row>
    <row r="217" spans="1:7">
      <c r="A217" s="4"/>
      <c r="B217" s="4"/>
      <c r="C217" s="4"/>
      <c r="D217" s="4"/>
      <c r="E217" s="4"/>
      <c r="F217" s="4"/>
      <c r="G217" s="5"/>
    </row>
    <row r="218" spans="1:7">
      <c r="A218" s="4"/>
      <c r="B218" s="4"/>
      <c r="C218" s="4"/>
      <c r="D218" s="4"/>
      <c r="E218" s="4"/>
      <c r="F218" s="4"/>
      <c r="G218" s="5"/>
    </row>
    <row r="219" spans="1:7">
      <c r="A219" s="4"/>
      <c r="B219" s="4"/>
      <c r="C219" s="4"/>
      <c r="D219" s="4"/>
      <c r="E219" s="4"/>
      <c r="F219" s="4"/>
      <c r="G219" s="5"/>
    </row>
    <row r="220" spans="1:7">
      <c r="A220" s="4"/>
      <c r="B220" s="4"/>
      <c r="C220" s="4"/>
      <c r="D220" s="4"/>
      <c r="E220" s="4"/>
      <c r="F220" s="4"/>
      <c r="G220" s="5"/>
    </row>
    <row r="221" spans="1:7">
      <c r="A221" s="4"/>
      <c r="B221" s="4"/>
      <c r="C221" s="4"/>
      <c r="D221" s="4"/>
      <c r="E221" s="4"/>
      <c r="F221" s="4"/>
      <c r="G221" s="5"/>
    </row>
    <row r="222" spans="1:7">
      <c r="A222" s="4"/>
      <c r="B222" s="4"/>
      <c r="C222" s="4"/>
      <c r="D222" s="4"/>
      <c r="E222" s="4"/>
      <c r="F222" s="4"/>
      <c r="G222" s="5"/>
    </row>
    <row r="223" spans="1:7">
      <c r="A223" s="4"/>
      <c r="B223" s="4"/>
      <c r="C223" s="4"/>
      <c r="D223" s="4"/>
      <c r="E223" s="4"/>
      <c r="F223" s="4"/>
      <c r="G223" s="5"/>
    </row>
    <row r="224" spans="1:7">
      <c r="A224" s="4"/>
      <c r="B224" s="4"/>
      <c r="C224" s="4"/>
      <c r="D224" s="4"/>
      <c r="E224" s="4"/>
      <c r="F224" s="4"/>
      <c r="G224" s="5"/>
    </row>
    <row r="225" spans="1:7">
      <c r="A225" s="4"/>
      <c r="B225" s="4"/>
      <c r="C225" s="4"/>
      <c r="D225" s="4"/>
      <c r="E225" s="4"/>
      <c r="F225" s="4"/>
      <c r="G225" s="5"/>
    </row>
    <row r="226" spans="1:7">
      <c r="A226" s="4"/>
      <c r="B226" s="4"/>
      <c r="C226" s="4"/>
      <c r="D226" s="4"/>
      <c r="E226" s="4"/>
      <c r="F226" s="4"/>
      <c r="G226" s="5"/>
    </row>
    <row r="227" spans="1:7">
      <c r="A227" s="4"/>
      <c r="B227" s="4"/>
      <c r="C227" s="4"/>
      <c r="D227" s="4"/>
      <c r="E227" s="4"/>
      <c r="F227" s="4"/>
      <c r="G227" s="5"/>
    </row>
    <row r="228" spans="1:7">
      <c r="A228" s="4"/>
      <c r="B228" s="4"/>
      <c r="C228" s="4"/>
      <c r="D228" s="4"/>
      <c r="E228" s="4"/>
      <c r="F228" s="4"/>
      <c r="G228" s="5"/>
    </row>
    <row r="229" spans="1:7">
      <c r="A229" s="4"/>
      <c r="B229" s="4"/>
      <c r="C229" s="4"/>
      <c r="D229" s="4"/>
      <c r="E229" s="4"/>
      <c r="F229" s="4"/>
      <c r="G229" s="5"/>
    </row>
    <row r="230" spans="1:7">
      <c r="A230" s="4"/>
      <c r="B230" s="4"/>
      <c r="C230" s="4"/>
      <c r="D230" s="4"/>
      <c r="E230" s="4"/>
      <c r="F230" s="4"/>
      <c r="G230" s="5"/>
    </row>
    <row r="231" spans="1:7">
      <c r="A231" s="4"/>
      <c r="B231" s="4"/>
      <c r="C231" s="4"/>
      <c r="D231" s="4"/>
      <c r="E231" s="4"/>
      <c r="F231" s="4"/>
      <c r="G231" s="5"/>
    </row>
    <row r="232" spans="1:7">
      <c r="A232" s="4"/>
      <c r="B232" s="4"/>
      <c r="C232" s="4"/>
      <c r="D232" s="4"/>
      <c r="E232" s="4"/>
      <c r="F232" s="4"/>
      <c r="G232" s="5"/>
    </row>
    <row r="233" spans="1:7">
      <c r="A233" s="4"/>
      <c r="B233" s="4"/>
      <c r="C233" s="4"/>
      <c r="D233" s="4"/>
      <c r="E233" s="4"/>
      <c r="F233" s="4"/>
      <c r="G233" s="5"/>
    </row>
    <row r="234" spans="1:7">
      <c r="A234" s="4"/>
      <c r="B234" s="4"/>
      <c r="C234" s="4"/>
      <c r="D234" s="4"/>
      <c r="E234" s="4"/>
      <c r="F234" s="4"/>
      <c r="G234" s="5"/>
    </row>
    <row r="235" spans="1:7">
      <c r="A235" s="4"/>
      <c r="B235" s="4"/>
      <c r="C235" s="4"/>
      <c r="D235" s="4"/>
      <c r="E235" s="4"/>
      <c r="F235" s="4"/>
      <c r="G235" s="5"/>
    </row>
    <row r="236" spans="1:7">
      <c r="A236" s="4"/>
      <c r="B236" s="4"/>
      <c r="C236" s="4"/>
      <c r="D236" s="4"/>
      <c r="E236" s="4"/>
      <c r="F236" s="4"/>
      <c r="G236" s="5"/>
    </row>
    <row r="237" spans="1:7">
      <c r="A237" s="4"/>
      <c r="B237" s="4"/>
      <c r="C237" s="4"/>
      <c r="D237" s="4"/>
      <c r="E237" s="4"/>
      <c r="F237" s="4"/>
      <c r="G237" s="5"/>
    </row>
    <row r="238" spans="1:7">
      <c r="A238" s="4"/>
      <c r="B238" s="4"/>
      <c r="C238" s="4"/>
      <c r="D238" s="4"/>
      <c r="E238" s="4"/>
      <c r="F238" s="4"/>
      <c r="G238" s="5"/>
    </row>
    <row r="239" spans="1:7">
      <c r="A239" s="4"/>
      <c r="B239" s="4"/>
      <c r="C239" s="4"/>
      <c r="D239" s="4"/>
      <c r="E239" s="4"/>
      <c r="F239" s="4"/>
      <c r="G239" s="5"/>
    </row>
    <row r="240" spans="1:7">
      <c r="A240" s="4"/>
      <c r="B240" s="4"/>
      <c r="C240" s="4"/>
      <c r="D240" s="4"/>
      <c r="E240" s="4"/>
      <c r="F240" s="4"/>
      <c r="G240" s="5"/>
    </row>
    <row r="241" spans="1:7">
      <c r="A241" s="4"/>
      <c r="B241" s="4"/>
      <c r="C241" s="4"/>
      <c r="D241" s="4"/>
      <c r="E241" s="4"/>
      <c r="F241" s="4"/>
      <c r="G241" s="5"/>
    </row>
    <row r="242" spans="1:7">
      <c r="A242" s="4"/>
      <c r="B242" s="4"/>
      <c r="C242" s="4"/>
      <c r="D242" s="4"/>
      <c r="E242" s="4"/>
      <c r="F242" s="4"/>
      <c r="G242" s="5"/>
    </row>
    <row r="243" spans="1:7">
      <c r="A243" s="4"/>
      <c r="B243" s="4"/>
      <c r="C243" s="4"/>
      <c r="D243" s="4"/>
      <c r="E243" s="4"/>
      <c r="F243" s="4"/>
      <c r="G243" s="5"/>
    </row>
    <row r="244" spans="1:7">
      <c r="A244" s="4"/>
      <c r="B244" s="4"/>
      <c r="C244" s="4"/>
      <c r="D244" s="4"/>
      <c r="E244" s="4"/>
      <c r="F244" s="4"/>
      <c r="G244" s="5"/>
    </row>
    <row r="245" spans="1:7">
      <c r="A245" s="4"/>
      <c r="B245" s="4"/>
      <c r="C245" s="4"/>
      <c r="D245" s="4"/>
      <c r="E245" s="4"/>
      <c r="F245" s="4"/>
      <c r="G245" s="5"/>
    </row>
    <row r="246" spans="1:7">
      <c r="A246" s="4"/>
      <c r="B246" s="4"/>
      <c r="C246" s="4"/>
      <c r="D246" s="4"/>
      <c r="E246" s="4"/>
      <c r="F246" s="4"/>
      <c r="G246" s="5"/>
    </row>
    <row r="247" spans="1:7">
      <c r="A247" s="4"/>
      <c r="B247" s="4"/>
      <c r="C247" s="4"/>
      <c r="D247" s="4"/>
      <c r="E247" s="4"/>
      <c r="F247" s="4"/>
      <c r="G247" s="5"/>
    </row>
    <row r="248" spans="1:7">
      <c r="A248" s="4"/>
      <c r="B248" s="4"/>
      <c r="C248" s="4"/>
      <c r="D248" s="4"/>
      <c r="E248" s="4"/>
      <c r="F248" s="4"/>
      <c r="G248" s="5"/>
    </row>
    <row r="249" spans="1:7">
      <c r="A249" s="4"/>
      <c r="B249" s="4"/>
      <c r="C249" s="4"/>
      <c r="D249" s="4"/>
      <c r="E249" s="4"/>
      <c r="F249" s="4"/>
      <c r="G249" s="5"/>
    </row>
    <row r="250" spans="1:7">
      <c r="A250" s="4"/>
      <c r="B250" s="4"/>
      <c r="C250" s="4"/>
      <c r="D250" s="4"/>
      <c r="E250" s="4"/>
      <c r="F250" s="4"/>
      <c r="G250" s="5"/>
    </row>
    <row r="251" spans="1:7">
      <c r="A251" s="4"/>
      <c r="B251" s="4"/>
      <c r="C251" s="4"/>
      <c r="D251" s="4"/>
      <c r="E251" s="4"/>
      <c r="F251" s="4"/>
      <c r="G251" s="5"/>
    </row>
    <row r="252" spans="1:7">
      <c r="A252" s="4"/>
      <c r="B252" s="4"/>
      <c r="C252" s="4"/>
      <c r="D252" s="4"/>
      <c r="E252" s="4"/>
      <c r="F252" s="4"/>
      <c r="G252" s="5"/>
    </row>
    <row r="253" spans="1:7">
      <c r="A253" s="4"/>
      <c r="B253" s="4"/>
      <c r="C253" s="4"/>
      <c r="D253" s="4"/>
      <c r="E253" s="4"/>
      <c r="F253" s="4"/>
      <c r="G253" s="5"/>
    </row>
    <row r="254" spans="1:7">
      <c r="A254" s="4"/>
      <c r="B254" s="4"/>
      <c r="C254" s="4"/>
      <c r="D254" s="4"/>
      <c r="E254" s="4"/>
      <c r="F254" s="4"/>
      <c r="G254" s="5"/>
    </row>
    <row r="255" spans="1:7">
      <c r="A255" s="4"/>
      <c r="B255" s="4"/>
      <c r="C255" s="4"/>
      <c r="D255" s="4"/>
      <c r="E255" s="4"/>
      <c r="F255" s="4"/>
      <c r="G255" s="5"/>
    </row>
    <row r="256" spans="1:7">
      <c r="A256" s="4"/>
      <c r="B256" s="4"/>
      <c r="C256" s="4"/>
      <c r="D256" s="4"/>
      <c r="E256" s="4"/>
      <c r="F256" s="4"/>
      <c r="G256" s="5"/>
    </row>
    <row r="257" spans="1:7">
      <c r="A257" s="4"/>
      <c r="B257" s="4"/>
      <c r="C257" s="4"/>
      <c r="D257" s="4"/>
      <c r="E257" s="4"/>
      <c r="F257" s="4"/>
      <c r="G257" s="5"/>
    </row>
    <row r="258" spans="1:7">
      <c r="A258" s="4"/>
      <c r="B258" s="4"/>
      <c r="C258" s="4"/>
      <c r="D258" s="4"/>
      <c r="E258" s="4"/>
      <c r="F258" s="4"/>
      <c r="G258" s="5"/>
    </row>
    <row r="259" spans="1:7">
      <c r="A259" s="4"/>
      <c r="B259" s="4"/>
      <c r="C259" s="4"/>
      <c r="D259" s="4"/>
      <c r="E259" s="4"/>
      <c r="F259" s="4"/>
      <c r="G259" s="5"/>
    </row>
    <row r="260" spans="1:7">
      <c r="A260" s="4"/>
      <c r="B260" s="4"/>
      <c r="C260" s="4"/>
      <c r="D260" s="4"/>
      <c r="E260" s="4"/>
      <c r="F260" s="4"/>
      <c r="G260" s="5"/>
    </row>
    <row r="261" spans="1:7">
      <c r="A261" s="4"/>
      <c r="B261" s="4"/>
      <c r="C261" s="4"/>
      <c r="D261" s="4"/>
      <c r="E261" s="4"/>
      <c r="F261" s="4"/>
      <c r="G261" s="5"/>
    </row>
    <row r="262" spans="1:7">
      <c r="A262" s="4"/>
      <c r="B262" s="4"/>
      <c r="C262" s="4"/>
      <c r="D262" s="4"/>
      <c r="E262" s="4"/>
      <c r="F262" s="4"/>
      <c r="G262" s="5"/>
    </row>
    <row r="263" spans="1:7">
      <c r="A263" s="4"/>
      <c r="B263" s="4"/>
      <c r="C263" s="4"/>
      <c r="D263" s="4"/>
      <c r="E263" s="4"/>
      <c r="F263" s="4"/>
      <c r="G263" s="5"/>
    </row>
    <row r="264" spans="1:7">
      <c r="A264" s="4"/>
      <c r="B264" s="4"/>
      <c r="C264" s="4"/>
      <c r="D264" s="4"/>
      <c r="E264" s="4"/>
      <c r="F264" s="4"/>
      <c r="G264" s="5"/>
    </row>
    <row r="265" spans="1:7">
      <c r="A265" s="4"/>
      <c r="B265" s="4"/>
      <c r="C265" s="4"/>
      <c r="D265" s="4"/>
      <c r="E265" s="4"/>
      <c r="F265" s="4"/>
      <c r="G265" s="5"/>
    </row>
    <row r="266" spans="1:7">
      <c r="A266" s="4"/>
      <c r="B266" s="4"/>
      <c r="C266" s="4"/>
      <c r="D266" s="4"/>
      <c r="E266" s="4"/>
      <c r="F266" s="4"/>
      <c r="G266" s="5"/>
    </row>
    <row r="267" spans="1:7">
      <c r="A267" s="4"/>
      <c r="B267" s="4"/>
      <c r="C267" s="4"/>
      <c r="D267" s="4"/>
      <c r="E267" s="4"/>
      <c r="F267" s="4"/>
      <c r="G267" s="5"/>
    </row>
    <row r="268" spans="1:7">
      <c r="A268" s="4"/>
      <c r="B268" s="4"/>
      <c r="C268" s="4"/>
      <c r="D268" s="4"/>
      <c r="E268" s="4"/>
      <c r="F268" s="4"/>
      <c r="G268" s="5"/>
    </row>
    <row r="269" spans="1:7">
      <c r="A269" s="4"/>
      <c r="B269" s="4"/>
      <c r="C269" s="4"/>
      <c r="D269" s="4"/>
      <c r="E269" s="4"/>
      <c r="F269" s="4"/>
      <c r="G269" s="5"/>
    </row>
    <row r="270" spans="1:7">
      <c r="A270" s="4"/>
      <c r="B270" s="4"/>
      <c r="C270" s="4"/>
      <c r="D270" s="4"/>
      <c r="E270" s="4"/>
      <c r="F270" s="4"/>
      <c r="G270" s="5"/>
    </row>
    <row r="271" spans="1:7">
      <c r="A271" s="4"/>
      <c r="B271" s="4"/>
      <c r="C271" s="4"/>
      <c r="D271" s="4"/>
      <c r="E271" s="4"/>
      <c r="F271" s="4"/>
      <c r="G271" s="5"/>
    </row>
    <row r="272" spans="1:7">
      <c r="A272" s="4"/>
      <c r="B272" s="4"/>
      <c r="C272" s="4"/>
      <c r="D272" s="4"/>
      <c r="E272" s="4"/>
      <c r="F272" s="4"/>
      <c r="G272" s="5"/>
    </row>
    <row r="273" spans="1:7">
      <c r="A273" s="4"/>
      <c r="B273" s="4"/>
      <c r="C273" s="4"/>
      <c r="D273" s="4"/>
      <c r="E273" s="4"/>
      <c r="F273" s="4"/>
      <c r="G273" s="5"/>
    </row>
    <row r="274" spans="1:7">
      <c r="A274" s="4"/>
      <c r="B274" s="4"/>
      <c r="C274" s="4"/>
      <c r="D274" s="4"/>
      <c r="E274" s="4"/>
      <c r="F274" s="4"/>
      <c r="G274" s="5"/>
    </row>
    <row r="275" spans="1:7">
      <c r="A275" s="4"/>
      <c r="B275" s="4"/>
      <c r="C275" s="4"/>
      <c r="D275" s="4"/>
      <c r="E275" s="4"/>
      <c r="F275" s="4"/>
      <c r="G275" s="5"/>
    </row>
    <row r="276" spans="1:7">
      <c r="A276" s="4"/>
      <c r="B276" s="4"/>
      <c r="C276" s="4"/>
      <c r="D276" s="4"/>
      <c r="E276" s="4"/>
      <c r="F276" s="4"/>
      <c r="G276" s="5"/>
    </row>
    <row r="277" spans="1:7">
      <c r="A277" s="4"/>
      <c r="B277" s="4"/>
      <c r="C277" s="4"/>
      <c r="D277" s="4"/>
      <c r="E277" s="4"/>
      <c r="F277" s="4"/>
      <c r="G277" s="5"/>
    </row>
    <row r="278" spans="1:7">
      <c r="A278" s="4"/>
      <c r="B278" s="4"/>
      <c r="C278" s="4"/>
      <c r="D278" s="4"/>
      <c r="E278" s="4"/>
      <c r="F278" s="4"/>
      <c r="G278" s="5"/>
    </row>
    <row r="279" spans="1:7">
      <c r="A279" s="4"/>
      <c r="B279" s="4"/>
      <c r="C279" s="4"/>
      <c r="D279" s="4"/>
      <c r="E279" s="4"/>
      <c r="F279" s="4"/>
      <c r="G279" s="5"/>
    </row>
    <row r="280" spans="1:7">
      <c r="A280" s="4"/>
      <c r="B280" s="4"/>
      <c r="C280" s="4"/>
      <c r="D280" s="4"/>
      <c r="E280" s="4"/>
      <c r="F280" s="4"/>
      <c r="G280" s="5"/>
    </row>
    <row r="281" spans="1:7">
      <c r="A281" s="4"/>
      <c r="B281" s="4"/>
      <c r="C281" s="4"/>
      <c r="D281" s="4"/>
      <c r="E281" s="4"/>
      <c r="F281" s="4"/>
      <c r="G281" s="5"/>
    </row>
    <row r="282" spans="1:7">
      <c r="A282" s="4"/>
      <c r="B282" s="4"/>
      <c r="C282" s="4"/>
      <c r="D282" s="4"/>
      <c r="E282" s="4"/>
      <c r="F282" s="4"/>
      <c r="G282" s="5"/>
    </row>
    <row r="283" spans="1:7">
      <c r="A283" s="4"/>
      <c r="B283" s="4"/>
      <c r="C283" s="4"/>
      <c r="D283" s="4"/>
      <c r="E283" s="4"/>
      <c r="F283" s="4"/>
      <c r="G283" s="5"/>
    </row>
    <row r="284" spans="1:7">
      <c r="A284" s="4"/>
      <c r="B284" s="4"/>
      <c r="C284" s="4"/>
      <c r="D284" s="4"/>
      <c r="E284" s="4"/>
      <c r="F284" s="4"/>
      <c r="G284" s="5"/>
    </row>
    <row r="285" spans="1:7">
      <c r="A285" s="4"/>
      <c r="B285" s="4"/>
      <c r="C285" s="4"/>
      <c r="D285" s="4"/>
      <c r="E285" s="4"/>
      <c r="F285" s="4"/>
      <c r="G285" s="5"/>
    </row>
    <row r="286" spans="1:7">
      <c r="A286" s="4"/>
      <c r="B286" s="4"/>
      <c r="C286" s="4"/>
      <c r="D286" s="4"/>
      <c r="E286" s="4"/>
      <c r="F286" s="4"/>
      <c r="G286" s="5"/>
    </row>
    <row r="287" spans="1:7">
      <c r="A287" s="4"/>
      <c r="B287" s="4"/>
      <c r="C287" s="4"/>
      <c r="D287" s="4"/>
      <c r="E287" s="4"/>
      <c r="F287" s="4"/>
      <c r="G287" s="5"/>
    </row>
    <row r="288" spans="1:7">
      <c r="A288" s="4"/>
      <c r="B288" s="4"/>
      <c r="C288" s="4"/>
      <c r="D288" s="4"/>
      <c r="E288" s="4"/>
      <c r="F288" s="4"/>
      <c r="G288" s="5"/>
    </row>
    <row r="289" spans="1:7">
      <c r="A289" s="4"/>
      <c r="B289" s="4"/>
      <c r="C289" s="4"/>
      <c r="D289" s="4"/>
      <c r="E289" s="4"/>
      <c r="F289" s="4"/>
      <c r="G289" s="5"/>
    </row>
    <row r="290" spans="1:7">
      <c r="A290" s="4"/>
      <c r="B290" s="4"/>
      <c r="C290" s="4"/>
      <c r="D290" s="4"/>
      <c r="E290" s="4"/>
      <c r="F290" s="4"/>
      <c r="G290" s="5"/>
    </row>
    <row r="291" spans="1:7">
      <c r="A291" s="4"/>
      <c r="B291" s="4"/>
      <c r="C291" s="4"/>
      <c r="D291" s="4"/>
      <c r="E291" s="4"/>
      <c r="F291" s="4"/>
      <c r="G291" s="5"/>
    </row>
    <row r="292" spans="1:7">
      <c r="A292" s="4"/>
      <c r="B292" s="4"/>
      <c r="C292" s="4"/>
      <c r="D292" s="4"/>
      <c r="E292" s="4"/>
      <c r="F292" s="4"/>
      <c r="G292" s="5"/>
    </row>
    <row r="293" spans="1:7">
      <c r="A293" s="4"/>
      <c r="B293" s="4"/>
      <c r="C293" s="4"/>
      <c r="D293" s="4"/>
      <c r="E293" s="4"/>
      <c r="F293" s="4"/>
      <c r="G293" s="5"/>
    </row>
    <row r="294" spans="1:7">
      <c r="A294" s="4"/>
      <c r="B294" s="4"/>
      <c r="C294" s="4"/>
      <c r="D294" s="4"/>
      <c r="E294" s="4"/>
      <c r="F294" s="4"/>
      <c r="G294" s="5"/>
    </row>
    <row r="295" spans="1:7">
      <c r="A295" s="4"/>
      <c r="B295" s="4"/>
      <c r="C295" s="4"/>
      <c r="D295" s="4"/>
      <c r="E295" s="4"/>
      <c r="F295" s="4"/>
      <c r="G295" s="5"/>
    </row>
    <row r="296" spans="1:7">
      <c r="A296" s="4"/>
      <c r="B296" s="4"/>
      <c r="C296" s="4"/>
      <c r="D296" s="4"/>
      <c r="E296" s="4"/>
      <c r="F296" s="4"/>
      <c r="G296" s="5"/>
    </row>
    <row r="297" spans="1:7">
      <c r="A297" s="4"/>
      <c r="B297" s="4"/>
      <c r="C297" s="4"/>
      <c r="D297" s="4"/>
      <c r="E297" s="4"/>
      <c r="F297" s="4"/>
      <c r="G297" s="5"/>
    </row>
    <row r="298" spans="1:7">
      <c r="A298" s="4"/>
      <c r="B298" s="4"/>
      <c r="C298" s="4"/>
      <c r="D298" s="4"/>
      <c r="E298" s="4"/>
      <c r="F298" s="4"/>
      <c r="G298" s="5"/>
    </row>
    <row r="299" spans="1:7">
      <c r="A299" s="4"/>
      <c r="B299" s="4"/>
      <c r="C299" s="4"/>
      <c r="D299" s="4"/>
      <c r="E299" s="4"/>
      <c r="F299" s="4"/>
      <c r="G299" s="5"/>
    </row>
    <row r="300" spans="1:7">
      <c r="A300" s="4"/>
      <c r="B300" s="4"/>
      <c r="C300" s="4"/>
      <c r="D300" s="4"/>
      <c r="E300" s="4"/>
      <c r="F300" s="4"/>
      <c r="G300" s="5"/>
    </row>
    <row r="301" spans="1:7">
      <c r="A301" s="4"/>
      <c r="B301" s="4"/>
      <c r="C301" s="4"/>
      <c r="D301" s="4"/>
      <c r="E301" s="4"/>
      <c r="F301" s="4"/>
      <c r="G301" s="5"/>
    </row>
  </sheetData>
  <autoFilter ref="A1:H30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90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3" width="13.7109375" customWidth="1"/>
    <col min="4" max="4" width="34.7109375" customWidth="1"/>
    <col min="5" max="5" width="14.7109375" customWidth="1"/>
    <col min="6" max="6" width="10.7109375" customWidth="1"/>
    <col min="7" max="13" width="14.7109375" customWidth="1"/>
    <col min="14" max="14" width="12.7109375" customWidth="1"/>
    <col min="15" max="17" width="14.7109375" customWidth="1"/>
    <col min="18" max="18" width="12.7109375" customWidth="1"/>
    <col min="19" max="24" width="13.7109375" hidden="1" customWidth="1"/>
  </cols>
  <sheetData>
    <row r="1" spans="1:24">
      <c r="A1" s="3" t="s">
        <v>17</v>
      </c>
      <c r="B1" s="3" t="s">
        <v>18</v>
      </c>
      <c r="C1" s="3" t="s">
        <v>19</v>
      </c>
      <c r="D1" s="3" t="s">
        <v>11</v>
      </c>
      <c r="E1" s="3" t="s">
        <v>13</v>
      </c>
      <c r="F1" s="3" t="s">
        <v>14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  <c r="S1" s="3" t="s">
        <v>32</v>
      </c>
      <c r="T1" s="3" t="s">
        <v>33</v>
      </c>
      <c r="U1" s="3" t="s">
        <v>34</v>
      </c>
      <c r="V1" s="3" t="s">
        <v>35</v>
      </c>
      <c r="W1" s="3" t="s">
        <v>36</v>
      </c>
      <c r="X1" s="3" t="s">
        <v>37</v>
      </c>
    </row>
    <row r="2" spans="1:24">
      <c r="A2">
        <f>IF($S2="","",INDEX(Calc!$A:$A,$S2))</f>
        <v>0</v>
      </c>
      <c r="B2">
        <f>IF($S2="","",INDEX(Calc!$U:$U,$S2))</f>
        <v>0</v>
      </c>
      <c r="C2" s="7">
        <f>IF($S2="","",INDEX(Calc!$B:$B,$S2))</f>
        <v>0</v>
      </c>
      <c r="D2">
        <f>IF($S2="","",INDEX(Calc!$C:$C,$S2))</f>
        <v>0</v>
      </c>
      <c r="E2" s="8">
        <f>IF($S2="","",INDEX(Calc!$E:$E,$S2))</f>
        <v>0</v>
      </c>
      <c r="F2" s="9">
        <f>IF($S2="","",INDEX(Calc!$G:$G,$S2))</f>
        <v>0</v>
      </c>
      <c r="G2" s="8">
        <f>IF($S2="","",INDEX(Calc!$L:$L,$S2))</f>
        <v>0</v>
      </c>
      <c r="H2" s="8">
        <f>IF($S2="","",INDEX(Calc!$M:$M,$S2))</f>
        <v>0</v>
      </c>
      <c r="I2" s="7">
        <f>IF($T2="","",INDEX(Calc!$B:$B,$T2))</f>
        <v>0</v>
      </c>
      <c r="J2" s="8">
        <f>IF($S2="","",IF($U2&lt;&gt;"paid",0,MAX(0,MIN(INDEX(Calc!$H:$H,$S2),INDEX(Calc!$I:$I,$T2))-MAX(INDEX(Calc!$J:$J,$S2),INDEX(Calc!$T:$T,$T2)))))</f>
        <v>0</v>
      </c>
      <c r="K2" s="8">
        <f>IF($S2="","",IF($U2&lt;&gt;"paid",0,$J2/(1+$F2)*$F2))</f>
        <v>0</v>
      </c>
      <c r="L2" s="8">
        <f>IF($S2="","",IF($U2="paid",MAX(0,$E2-MAX(0,MIN(INDEX(Calc!$H:$H,$S2),INDEX(Calc!$I:$I,$T2))-INDEX(Calc!$J:$J,$S2))),$W2))</f>
        <v>0</v>
      </c>
      <c r="M2" s="8">
        <f>IF($S2="","",IF($U2="paid",$L2/(1+$F2)*$F2,$Q2))</f>
        <v>0</v>
      </c>
      <c r="N2">
        <f>IF(OR($S2="",$U2&lt;&gt;"paid"),"",$I2-$C2)</f>
        <v>0</v>
      </c>
      <c r="O2" s="8">
        <f>IF($S2="","",IF(AND($U2="paid",$N2&gt;Settings!$B$4),$K2*Settings!$B$3*$N2/365,0))</f>
        <v>0</v>
      </c>
      <c r="P2" s="8">
        <f>IF($S2="","",IF($U2="unpaid",$W2,0))</f>
        <v>0</v>
      </c>
      <c r="Q2" s="8">
        <f>IF($S2="","",IF(AND($U2="unpaid",$C2&lt;=Settings!$B$2),$W2/(1+$F2)*$F2,0))</f>
        <v>0</v>
      </c>
      <c r="R2">
        <f>IF($S2="","","FY "&amp;IF(MONTH($C2)&gt;=4,YEAR($C2),YEAR($C2)-1)&amp;"-"&amp;TEXT(MOD(IF(MONTH($C2)&gt;=4,YEAR($C2)+1,YEAR($C2)),100),"00"))</f>
        <v>0</v>
      </c>
      <c r="S2">
        <f>IFERROR(MATCH(1,INDEX((Calc!$A$2:$A$2001&lt;&gt;"")*(Calc!$E$2:$E$2001&gt;0),0),0)+1,"")</f>
        <v>0</v>
      </c>
      <c r="T2">
        <f>IF($S2="","",IFERROR(MATCH(1,INDEX((Calc!$A$2:$A$2001=INDEX(Calc!$A:$A,$S2))*(Calc!$D$2:$D$2001&gt;0)*(Calc!$I$2:$I$2001&gt;INDEX(Calc!$J:$J,$S2))*(Calc!$T$2:$T$2001&lt;INDEX(Calc!$H:$H,$S2)),0),0)+1,""))</f>
        <v>0</v>
      </c>
      <c r="U2">
        <f>IF($S2="","",IF($T2&lt;&gt;"","paid","unpaid"))</f>
        <v>0</v>
      </c>
      <c r="V2">
        <f>IF(OR($S2="",$T2=""),"",IFERROR(MATCH(1,INDEX((Calc!$A$2:$A$2001=INDEX(Calc!$A:$A,$S2))*(Calc!$D$2:$D$2001&gt;0)*(Calc!$I$2:$I$2001&gt;INDEX(Calc!$J:$J,$S2))*(Calc!$T$2:$T$2001&lt;INDEX(Calc!$H:$H,$S2))*(ROW(Calc!$A$2:$A$2001)&gt;$T2),0),0)+1,""))</f>
        <v>0</v>
      </c>
      <c r="W2" s="8">
        <f>IF($S2="","",MAX(0,INDEX(Calc!$H:$H,$S2)-MAX(INDEX(Calc!$K:$K,$S2),INDEX(Calc!$J:$J,$S2))))</f>
        <v>0</v>
      </c>
      <c r="X2" s="8">
        <f>IF($S2="","",INDEX(Calc!$E:$E,$S2)-$W2)</f>
        <v>0</v>
      </c>
    </row>
    <row r="3" spans="1:24">
      <c r="A3">
        <f>IF($S3="","",INDEX(Calc!$A:$A,$S3))</f>
        <v>0</v>
      </c>
      <c r="B3">
        <f>IF($S3="","",INDEX(Calc!$U:$U,$S3))</f>
        <v>0</v>
      </c>
      <c r="C3" s="7">
        <f>IF($S3="","",INDEX(Calc!$B:$B,$S3))</f>
        <v>0</v>
      </c>
      <c r="D3">
        <f>IF($S3="","",INDEX(Calc!$C:$C,$S3))</f>
        <v>0</v>
      </c>
      <c r="E3" s="8">
        <f>IF($S3="","",INDEX(Calc!$E:$E,$S3))</f>
        <v>0</v>
      </c>
      <c r="F3" s="9">
        <f>IF($S3="","",INDEX(Calc!$G:$G,$S3))</f>
        <v>0</v>
      </c>
      <c r="G3" s="8">
        <f>IF($S3="","",INDEX(Calc!$L:$L,$S3))</f>
        <v>0</v>
      </c>
      <c r="H3" s="8">
        <f>IF($S3="","",INDEX(Calc!$M:$M,$S3))</f>
        <v>0</v>
      </c>
      <c r="I3" s="7">
        <f>IF($T3="","",INDEX(Calc!$B:$B,$T3))</f>
        <v>0</v>
      </c>
      <c r="J3" s="8">
        <f>IF($S3="","",IF($U3&lt;&gt;"paid",0,MAX(0,MIN(INDEX(Calc!$H:$H,$S3),INDEX(Calc!$I:$I,$T3))-MAX(INDEX(Calc!$J:$J,$S3),INDEX(Calc!$T:$T,$T3)))))</f>
        <v>0</v>
      </c>
      <c r="K3" s="8">
        <f>IF($S3="","",IF($U3&lt;&gt;"paid",0,$J3/(1+$F3)*$F3))</f>
        <v>0</v>
      </c>
      <c r="L3" s="8">
        <f>IF($S3="","",IF($U3="paid",MAX(0,$E3-MAX(0,MIN(INDEX(Calc!$H:$H,$S3),INDEX(Calc!$I:$I,$T3))-INDEX(Calc!$J:$J,$S3))),$W3))</f>
        <v>0</v>
      </c>
      <c r="M3" s="8">
        <f>IF($S3="","",IF($U3="paid",$L3/(1+$F3)*$F3,$Q3))</f>
        <v>0</v>
      </c>
      <c r="N3">
        <f>IF(OR($S3="",$U3&lt;&gt;"paid"),"",$I3-$C3)</f>
        <v>0</v>
      </c>
      <c r="O3" s="8">
        <f>IF($S3="","",IF(AND($U3="paid",$N3&gt;Settings!$B$4),$K3*Settings!$B$3*$N3/365,0))</f>
        <v>0</v>
      </c>
      <c r="P3" s="8">
        <f>IF($S3="","",IF($U3="unpaid",$W3,0))</f>
        <v>0</v>
      </c>
      <c r="Q3" s="8">
        <f>IF($S3="","",IF(AND($U3="unpaid",$C3&lt;=Settings!$B$2),$W3/(1+$F3)*$F3,0))</f>
        <v>0</v>
      </c>
      <c r="R3">
        <f>IF($S3="","","FY "&amp;IF(MONTH($C3)&gt;=4,YEAR($C3),YEAR($C3)-1)&amp;"-"&amp;TEXT(MOD(IF(MONTH($C3)&gt;=4,YEAR($C3)+1,YEAR($C3)),100),"00"))</f>
        <v>0</v>
      </c>
      <c r="S3">
        <f>IF($S2="","",IF($U2="paid",IF($V2&lt;&gt;"",$S2,IF(AND($W2&gt;0,OR(INDEX(Calc!$B:$B,$S2)&lt;=Settings!$B$2,$X2=0)),$S2,IFERROR(MATCH(1,INDEX((Calc!$A$2:$A$2001&lt;&gt;"")*(Calc!$E$2:$E$2001&gt;0)*(ROW(Calc!$A$2:$A$2001)&gt;$S2),0),0)+1,""))),IFERROR(MATCH(1,INDEX((Calc!$A$2:$A$2001&lt;&gt;"")*(Calc!$E$2:$E$2001&gt;0)*(ROW(Calc!$A$2:$A$2001)&gt;$S2),0),0)+1,"")))</f>
        <v>0</v>
      </c>
      <c r="T3">
        <f>IF($S3="","",IF(AND($S3=$S2,$U2="paid",$V2=""),"",IF(AND($S3=$S2,$U2="paid",$V2&lt;&gt;""),$V2,IF($S3="","",IFERROR(MATCH(1,INDEX((Calc!$A$2:$A$2001=INDEX(Calc!$A:$A,$S3))*(Calc!$D$2:$D$2001&gt;0)*(Calc!$I$2:$I$2001&gt;INDEX(Calc!$J:$J,$S3))*(Calc!$T$2:$T$2001&lt;INDEX(Calc!$H:$H,$S3)),0),0)+1,"")))))</f>
        <v>0</v>
      </c>
      <c r="U3">
        <f>IF($S3="","",IF($T3&lt;&gt;"","paid","unpaid"))</f>
        <v>0</v>
      </c>
      <c r="V3">
        <f>IF(OR($S3="",$T3=""),"",IFERROR(MATCH(1,INDEX((Calc!$A$2:$A$2001=INDEX(Calc!$A:$A,$S3))*(Calc!$D$2:$D$2001&gt;0)*(Calc!$I$2:$I$2001&gt;INDEX(Calc!$J:$J,$S3))*(Calc!$T$2:$T$2001&lt;INDEX(Calc!$H:$H,$S3))*(ROW(Calc!$A$2:$A$2001)&gt;$T3),0),0)+1,""))</f>
        <v>0</v>
      </c>
      <c r="W3" s="8">
        <f>IF($S3="","",MAX(0,INDEX(Calc!$H:$H,$S3)-MAX(INDEX(Calc!$K:$K,$S3),INDEX(Calc!$J:$J,$S3))))</f>
        <v>0</v>
      </c>
      <c r="X3" s="8">
        <f>IF($S3="","",INDEX(Calc!$E:$E,$S3)-$W3)</f>
        <v>0</v>
      </c>
    </row>
    <row r="4" spans="1:24">
      <c r="A4">
        <f>IF($S4="","",INDEX(Calc!$A:$A,$S4))</f>
        <v>0</v>
      </c>
      <c r="B4">
        <f>IF($S4="","",INDEX(Calc!$U:$U,$S4))</f>
        <v>0</v>
      </c>
      <c r="C4" s="7">
        <f>IF($S4="","",INDEX(Calc!$B:$B,$S4))</f>
        <v>0</v>
      </c>
      <c r="D4">
        <f>IF($S4="","",INDEX(Calc!$C:$C,$S4))</f>
        <v>0</v>
      </c>
      <c r="E4" s="8">
        <f>IF($S4="","",INDEX(Calc!$E:$E,$S4))</f>
        <v>0</v>
      </c>
      <c r="F4" s="9">
        <f>IF($S4="","",INDEX(Calc!$G:$G,$S4))</f>
        <v>0</v>
      </c>
      <c r="G4" s="8">
        <f>IF($S4="","",INDEX(Calc!$L:$L,$S4))</f>
        <v>0</v>
      </c>
      <c r="H4" s="8">
        <f>IF($S4="","",INDEX(Calc!$M:$M,$S4))</f>
        <v>0</v>
      </c>
      <c r="I4" s="7">
        <f>IF($T4="","",INDEX(Calc!$B:$B,$T4))</f>
        <v>0</v>
      </c>
      <c r="J4" s="8">
        <f>IF($S4="","",IF($U4&lt;&gt;"paid",0,MAX(0,MIN(INDEX(Calc!$H:$H,$S4),INDEX(Calc!$I:$I,$T4))-MAX(INDEX(Calc!$J:$J,$S4),INDEX(Calc!$T:$T,$T4)))))</f>
        <v>0</v>
      </c>
      <c r="K4" s="8">
        <f>IF($S4="","",IF($U4&lt;&gt;"paid",0,$J4/(1+$F4)*$F4))</f>
        <v>0</v>
      </c>
      <c r="L4" s="8">
        <f>IF($S4="","",IF($U4="paid",MAX(0,$E4-MAX(0,MIN(INDEX(Calc!$H:$H,$S4),INDEX(Calc!$I:$I,$T4))-INDEX(Calc!$J:$J,$S4))),$W4))</f>
        <v>0</v>
      </c>
      <c r="M4" s="8">
        <f>IF($S4="","",IF($U4="paid",$L4/(1+$F4)*$F4,$Q4))</f>
        <v>0</v>
      </c>
      <c r="N4">
        <f>IF(OR($S4="",$U4&lt;&gt;"paid"),"",$I4-$C4)</f>
        <v>0</v>
      </c>
      <c r="O4" s="8">
        <f>IF($S4="","",IF(AND($U4="paid",$N4&gt;Settings!$B$4),$K4*Settings!$B$3*$N4/365,0))</f>
        <v>0</v>
      </c>
      <c r="P4" s="8">
        <f>IF($S4="","",IF($U4="unpaid",$W4,0))</f>
        <v>0</v>
      </c>
      <c r="Q4" s="8">
        <f>IF($S4="","",IF(AND($U4="unpaid",$C4&lt;=Settings!$B$2),$W4/(1+$F4)*$F4,0))</f>
        <v>0</v>
      </c>
      <c r="R4">
        <f>IF($S4="","","FY "&amp;IF(MONTH($C4)&gt;=4,YEAR($C4),YEAR($C4)-1)&amp;"-"&amp;TEXT(MOD(IF(MONTH($C4)&gt;=4,YEAR($C4)+1,YEAR($C4)),100),"00"))</f>
        <v>0</v>
      </c>
      <c r="S4">
        <f>IF($S3="","",IF($U3="paid",IF($V3&lt;&gt;"",$S3,IF(AND($W3&gt;0,OR(INDEX(Calc!$B:$B,$S3)&lt;=Settings!$B$2,$X3=0)),$S3,IFERROR(MATCH(1,INDEX((Calc!$A$2:$A$2001&lt;&gt;"")*(Calc!$E$2:$E$2001&gt;0)*(ROW(Calc!$A$2:$A$2001)&gt;$S3),0),0)+1,""))),IFERROR(MATCH(1,INDEX((Calc!$A$2:$A$2001&lt;&gt;"")*(Calc!$E$2:$E$2001&gt;0)*(ROW(Calc!$A$2:$A$2001)&gt;$S3),0),0)+1,"")))</f>
        <v>0</v>
      </c>
      <c r="T4">
        <f>IF($S4="","",IF(AND($S4=$S3,$U3="paid",$V3=""),"",IF(AND($S4=$S3,$U3="paid",$V3&lt;&gt;""),$V3,IF($S4="","",IFERROR(MATCH(1,INDEX((Calc!$A$2:$A$2001=INDEX(Calc!$A:$A,$S4))*(Calc!$D$2:$D$2001&gt;0)*(Calc!$I$2:$I$2001&gt;INDEX(Calc!$J:$J,$S4))*(Calc!$T$2:$T$2001&lt;INDEX(Calc!$H:$H,$S4)),0),0)+1,"")))))</f>
        <v>0</v>
      </c>
      <c r="U4">
        <f>IF($S4="","",IF($T4&lt;&gt;"","paid","unpaid"))</f>
        <v>0</v>
      </c>
      <c r="V4">
        <f>IF(OR($S4="",$T4=""),"",IFERROR(MATCH(1,INDEX((Calc!$A$2:$A$2001=INDEX(Calc!$A:$A,$S4))*(Calc!$D$2:$D$2001&gt;0)*(Calc!$I$2:$I$2001&gt;INDEX(Calc!$J:$J,$S4))*(Calc!$T$2:$T$2001&lt;INDEX(Calc!$H:$H,$S4))*(ROW(Calc!$A$2:$A$2001)&gt;$T4),0),0)+1,""))</f>
        <v>0</v>
      </c>
      <c r="W4" s="8">
        <f>IF($S4="","",MAX(0,INDEX(Calc!$H:$H,$S4)-MAX(INDEX(Calc!$K:$K,$S4),INDEX(Calc!$J:$J,$S4))))</f>
        <v>0</v>
      </c>
      <c r="X4" s="8">
        <f>IF($S4="","",INDEX(Calc!$E:$E,$S4)-$W4)</f>
        <v>0</v>
      </c>
    </row>
    <row r="5" spans="1:24">
      <c r="A5">
        <f>IF($S5="","",INDEX(Calc!$A:$A,$S5))</f>
        <v>0</v>
      </c>
      <c r="B5">
        <f>IF($S5="","",INDEX(Calc!$U:$U,$S5))</f>
        <v>0</v>
      </c>
      <c r="C5" s="7">
        <f>IF($S5="","",INDEX(Calc!$B:$B,$S5))</f>
        <v>0</v>
      </c>
      <c r="D5">
        <f>IF($S5="","",INDEX(Calc!$C:$C,$S5))</f>
        <v>0</v>
      </c>
      <c r="E5" s="8">
        <f>IF($S5="","",INDEX(Calc!$E:$E,$S5))</f>
        <v>0</v>
      </c>
      <c r="F5" s="9">
        <f>IF($S5="","",INDEX(Calc!$G:$G,$S5))</f>
        <v>0</v>
      </c>
      <c r="G5" s="8">
        <f>IF($S5="","",INDEX(Calc!$L:$L,$S5))</f>
        <v>0</v>
      </c>
      <c r="H5" s="8">
        <f>IF($S5="","",INDEX(Calc!$M:$M,$S5))</f>
        <v>0</v>
      </c>
      <c r="I5" s="7">
        <f>IF($T5="","",INDEX(Calc!$B:$B,$T5))</f>
        <v>0</v>
      </c>
      <c r="J5" s="8">
        <f>IF($S5="","",IF($U5&lt;&gt;"paid",0,MAX(0,MIN(INDEX(Calc!$H:$H,$S5),INDEX(Calc!$I:$I,$T5))-MAX(INDEX(Calc!$J:$J,$S5),INDEX(Calc!$T:$T,$T5)))))</f>
        <v>0</v>
      </c>
      <c r="K5" s="8">
        <f>IF($S5="","",IF($U5&lt;&gt;"paid",0,$J5/(1+$F5)*$F5))</f>
        <v>0</v>
      </c>
      <c r="L5" s="8">
        <f>IF($S5="","",IF($U5="paid",MAX(0,$E5-MAX(0,MIN(INDEX(Calc!$H:$H,$S5),INDEX(Calc!$I:$I,$T5))-INDEX(Calc!$J:$J,$S5))),$W5))</f>
        <v>0</v>
      </c>
      <c r="M5" s="8">
        <f>IF($S5="","",IF($U5="paid",$L5/(1+$F5)*$F5,$Q5))</f>
        <v>0</v>
      </c>
      <c r="N5">
        <f>IF(OR($S5="",$U5&lt;&gt;"paid"),"",$I5-$C5)</f>
        <v>0</v>
      </c>
      <c r="O5" s="8">
        <f>IF($S5="","",IF(AND($U5="paid",$N5&gt;Settings!$B$4),$K5*Settings!$B$3*$N5/365,0))</f>
        <v>0</v>
      </c>
      <c r="P5" s="8">
        <f>IF($S5="","",IF($U5="unpaid",$W5,0))</f>
        <v>0</v>
      </c>
      <c r="Q5" s="8">
        <f>IF($S5="","",IF(AND($U5="unpaid",$C5&lt;=Settings!$B$2),$W5/(1+$F5)*$F5,0))</f>
        <v>0</v>
      </c>
      <c r="R5">
        <f>IF($S5="","","FY "&amp;IF(MONTH($C5)&gt;=4,YEAR($C5),YEAR($C5)-1)&amp;"-"&amp;TEXT(MOD(IF(MONTH($C5)&gt;=4,YEAR($C5)+1,YEAR($C5)),100),"00"))</f>
        <v>0</v>
      </c>
      <c r="S5">
        <f>IF($S4="","",IF($U4="paid",IF($V4&lt;&gt;"",$S4,IF(AND($W4&gt;0,OR(INDEX(Calc!$B:$B,$S4)&lt;=Settings!$B$2,$X4=0)),$S4,IFERROR(MATCH(1,INDEX((Calc!$A$2:$A$2001&lt;&gt;"")*(Calc!$E$2:$E$2001&gt;0)*(ROW(Calc!$A$2:$A$2001)&gt;$S4),0),0)+1,""))),IFERROR(MATCH(1,INDEX((Calc!$A$2:$A$2001&lt;&gt;"")*(Calc!$E$2:$E$2001&gt;0)*(ROW(Calc!$A$2:$A$2001)&gt;$S4),0),0)+1,"")))</f>
        <v>0</v>
      </c>
      <c r="T5">
        <f>IF($S5="","",IF(AND($S5=$S4,$U4="paid",$V4=""),"",IF(AND($S5=$S4,$U4="paid",$V4&lt;&gt;""),$V4,IF($S5="","",IFERROR(MATCH(1,INDEX((Calc!$A$2:$A$2001=INDEX(Calc!$A:$A,$S5))*(Calc!$D$2:$D$2001&gt;0)*(Calc!$I$2:$I$2001&gt;INDEX(Calc!$J:$J,$S5))*(Calc!$T$2:$T$2001&lt;INDEX(Calc!$H:$H,$S5)),0),0)+1,"")))))</f>
        <v>0</v>
      </c>
      <c r="U5">
        <f>IF($S5="","",IF($T5&lt;&gt;"","paid","unpaid"))</f>
        <v>0</v>
      </c>
      <c r="V5">
        <f>IF(OR($S5="",$T5=""),"",IFERROR(MATCH(1,INDEX((Calc!$A$2:$A$2001=INDEX(Calc!$A:$A,$S5))*(Calc!$D$2:$D$2001&gt;0)*(Calc!$I$2:$I$2001&gt;INDEX(Calc!$J:$J,$S5))*(Calc!$T$2:$T$2001&lt;INDEX(Calc!$H:$H,$S5))*(ROW(Calc!$A$2:$A$2001)&gt;$T5),0),0)+1,""))</f>
        <v>0</v>
      </c>
      <c r="W5" s="8">
        <f>IF($S5="","",MAX(0,INDEX(Calc!$H:$H,$S5)-MAX(INDEX(Calc!$K:$K,$S5),INDEX(Calc!$J:$J,$S5))))</f>
        <v>0</v>
      </c>
      <c r="X5" s="8">
        <f>IF($S5="","",INDEX(Calc!$E:$E,$S5)-$W5)</f>
        <v>0</v>
      </c>
    </row>
    <row r="6" spans="1:24">
      <c r="A6">
        <f>IF($S6="","",INDEX(Calc!$A:$A,$S6))</f>
        <v>0</v>
      </c>
      <c r="B6">
        <f>IF($S6="","",INDEX(Calc!$U:$U,$S6))</f>
        <v>0</v>
      </c>
      <c r="C6" s="7">
        <f>IF($S6="","",INDEX(Calc!$B:$B,$S6))</f>
        <v>0</v>
      </c>
      <c r="D6">
        <f>IF($S6="","",INDEX(Calc!$C:$C,$S6))</f>
        <v>0</v>
      </c>
      <c r="E6" s="8">
        <f>IF($S6="","",INDEX(Calc!$E:$E,$S6))</f>
        <v>0</v>
      </c>
      <c r="F6" s="9">
        <f>IF($S6="","",INDEX(Calc!$G:$G,$S6))</f>
        <v>0</v>
      </c>
      <c r="G6" s="8">
        <f>IF($S6="","",INDEX(Calc!$L:$L,$S6))</f>
        <v>0</v>
      </c>
      <c r="H6" s="8">
        <f>IF($S6="","",INDEX(Calc!$M:$M,$S6))</f>
        <v>0</v>
      </c>
      <c r="I6" s="7">
        <f>IF($T6="","",INDEX(Calc!$B:$B,$T6))</f>
        <v>0</v>
      </c>
      <c r="J6" s="8">
        <f>IF($S6="","",IF($U6&lt;&gt;"paid",0,MAX(0,MIN(INDEX(Calc!$H:$H,$S6),INDEX(Calc!$I:$I,$T6))-MAX(INDEX(Calc!$J:$J,$S6),INDEX(Calc!$T:$T,$T6)))))</f>
        <v>0</v>
      </c>
      <c r="K6" s="8">
        <f>IF($S6="","",IF($U6&lt;&gt;"paid",0,$J6/(1+$F6)*$F6))</f>
        <v>0</v>
      </c>
      <c r="L6" s="8">
        <f>IF($S6="","",IF($U6="paid",MAX(0,$E6-MAX(0,MIN(INDEX(Calc!$H:$H,$S6),INDEX(Calc!$I:$I,$T6))-INDEX(Calc!$J:$J,$S6))),$W6))</f>
        <v>0</v>
      </c>
      <c r="M6" s="8">
        <f>IF($S6="","",IF($U6="paid",$L6/(1+$F6)*$F6,$Q6))</f>
        <v>0</v>
      </c>
      <c r="N6">
        <f>IF(OR($S6="",$U6&lt;&gt;"paid"),"",$I6-$C6)</f>
        <v>0</v>
      </c>
      <c r="O6" s="8">
        <f>IF($S6="","",IF(AND($U6="paid",$N6&gt;Settings!$B$4),$K6*Settings!$B$3*$N6/365,0))</f>
        <v>0</v>
      </c>
      <c r="P6" s="8">
        <f>IF($S6="","",IF($U6="unpaid",$W6,0))</f>
        <v>0</v>
      </c>
      <c r="Q6" s="8">
        <f>IF($S6="","",IF(AND($U6="unpaid",$C6&lt;=Settings!$B$2),$W6/(1+$F6)*$F6,0))</f>
        <v>0</v>
      </c>
      <c r="R6">
        <f>IF($S6="","","FY "&amp;IF(MONTH($C6)&gt;=4,YEAR($C6),YEAR($C6)-1)&amp;"-"&amp;TEXT(MOD(IF(MONTH($C6)&gt;=4,YEAR($C6)+1,YEAR($C6)),100),"00"))</f>
        <v>0</v>
      </c>
      <c r="S6">
        <f>IF($S5="","",IF($U5="paid",IF($V5&lt;&gt;"",$S5,IF(AND($W5&gt;0,OR(INDEX(Calc!$B:$B,$S5)&lt;=Settings!$B$2,$X5=0)),$S5,IFERROR(MATCH(1,INDEX((Calc!$A$2:$A$2001&lt;&gt;"")*(Calc!$E$2:$E$2001&gt;0)*(ROW(Calc!$A$2:$A$2001)&gt;$S5),0),0)+1,""))),IFERROR(MATCH(1,INDEX((Calc!$A$2:$A$2001&lt;&gt;"")*(Calc!$E$2:$E$2001&gt;0)*(ROW(Calc!$A$2:$A$2001)&gt;$S5),0),0)+1,"")))</f>
        <v>0</v>
      </c>
      <c r="T6">
        <f>IF($S6="","",IF(AND($S6=$S5,$U5="paid",$V5=""),"",IF(AND($S6=$S5,$U5="paid",$V5&lt;&gt;""),$V5,IF($S6="","",IFERROR(MATCH(1,INDEX((Calc!$A$2:$A$2001=INDEX(Calc!$A:$A,$S6))*(Calc!$D$2:$D$2001&gt;0)*(Calc!$I$2:$I$2001&gt;INDEX(Calc!$J:$J,$S6))*(Calc!$T$2:$T$2001&lt;INDEX(Calc!$H:$H,$S6)),0),0)+1,"")))))</f>
        <v>0</v>
      </c>
      <c r="U6">
        <f>IF($S6="","",IF($T6&lt;&gt;"","paid","unpaid"))</f>
        <v>0</v>
      </c>
      <c r="V6">
        <f>IF(OR($S6="",$T6=""),"",IFERROR(MATCH(1,INDEX((Calc!$A$2:$A$2001=INDEX(Calc!$A:$A,$S6))*(Calc!$D$2:$D$2001&gt;0)*(Calc!$I$2:$I$2001&gt;INDEX(Calc!$J:$J,$S6))*(Calc!$T$2:$T$2001&lt;INDEX(Calc!$H:$H,$S6))*(ROW(Calc!$A$2:$A$2001)&gt;$T6),0),0)+1,""))</f>
        <v>0</v>
      </c>
      <c r="W6" s="8">
        <f>IF($S6="","",MAX(0,INDEX(Calc!$H:$H,$S6)-MAX(INDEX(Calc!$K:$K,$S6),INDEX(Calc!$J:$J,$S6))))</f>
        <v>0</v>
      </c>
      <c r="X6" s="8">
        <f>IF($S6="","",INDEX(Calc!$E:$E,$S6)-$W6)</f>
        <v>0</v>
      </c>
    </row>
    <row r="7" spans="1:24">
      <c r="A7">
        <f>IF($S7="","",INDEX(Calc!$A:$A,$S7))</f>
        <v>0</v>
      </c>
      <c r="B7">
        <f>IF($S7="","",INDEX(Calc!$U:$U,$S7))</f>
        <v>0</v>
      </c>
      <c r="C7" s="7">
        <f>IF($S7="","",INDEX(Calc!$B:$B,$S7))</f>
        <v>0</v>
      </c>
      <c r="D7">
        <f>IF($S7="","",INDEX(Calc!$C:$C,$S7))</f>
        <v>0</v>
      </c>
      <c r="E7" s="8">
        <f>IF($S7="","",INDEX(Calc!$E:$E,$S7))</f>
        <v>0</v>
      </c>
      <c r="F7" s="9">
        <f>IF($S7="","",INDEX(Calc!$G:$G,$S7))</f>
        <v>0</v>
      </c>
      <c r="G7" s="8">
        <f>IF($S7="","",INDEX(Calc!$L:$L,$S7))</f>
        <v>0</v>
      </c>
      <c r="H7" s="8">
        <f>IF($S7="","",INDEX(Calc!$M:$M,$S7))</f>
        <v>0</v>
      </c>
      <c r="I7" s="7">
        <f>IF($T7="","",INDEX(Calc!$B:$B,$T7))</f>
        <v>0</v>
      </c>
      <c r="J7" s="8">
        <f>IF($S7="","",IF($U7&lt;&gt;"paid",0,MAX(0,MIN(INDEX(Calc!$H:$H,$S7),INDEX(Calc!$I:$I,$T7))-MAX(INDEX(Calc!$J:$J,$S7),INDEX(Calc!$T:$T,$T7)))))</f>
        <v>0</v>
      </c>
      <c r="K7" s="8">
        <f>IF($S7="","",IF($U7&lt;&gt;"paid",0,$J7/(1+$F7)*$F7))</f>
        <v>0</v>
      </c>
      <c r="L7" s="8">
        <f>IF($S7="","",IF($U7="paid",MAX(0,$E7-MAX(0,MIN(INDEX(Calc!$H:$H,$S7),INDEX(Calc!$I:$I,$T7))-INDEX(Calc!$J:$J,$S7))),$W7))</f>
        <v>0</v>
      </c>
      <c r="M7" s="8">
        <f>IF($S7="","",IF($U7="paid",$L7/(1+$F7)*$F7,$Q7))</f>
        <v>0</v>
      </c>
      <c r="N7">
        <f>IF(OR($S7="",$U7&lt;&gt;"paid"),"",$I7-$C7)</f>
        <v>0</v>
      </c>
      <c r="O7" s="8">
        <f>IF($S7="","",IF(AND($U7="paid",$N7&gt;Settings!$B$4),$K7*Settings!$B$3*$N7/365,0))</f>
        <v>0</v>
      </c>
      <c r="P7" s="8">
        <f>IF($S7="","",IF($U7="unpaid",$W7,0))</f>
        <v>0</v>
      </c>
      <c r="Q7" s="8">
        <f>IF($S7="","",IF(AND($U7="unpaid",$C7&lt;=Settings!$B$2),$W7/(1+$F7)*$F7,0))</f>
        <v>0</v>
      </c>
      <c r="R7">
        <f>IF($S7="","","FY "&amp;IF(MONTH($C7)&gt;=4,YEAR($C7),YEAR($C7)-1)&amp;"-"&amp;TEXT(MOD(IF(MONTH($C7)&gt;=4,YEAR($C7)+1,YEAR($C7)),100),"00"))</f>
        <v>0</v>
      </c>
      <c r="S7">
        <f>IF($S6="","",IF($U6="paid",IF($V6&lt;&gt;"",$S6,IF(AND($W6&gt;0,OR(INDEX(Calc!$B:$B,$S6)&lt;=Settings!$B$2,$X6=0)),$S6,IFERROR(MATCH(1,INDEX((Calc!$A$2:$A$2001&lt;&gt;"")*(Calc!$E$2:$E$2001&gt;0)*(ROW(Calc!$A$2:$A$2001)&gt;$S6),0),0)+1,""))),IFERROR(MATCH(1,INDEX((Calc!$A$2:$A$2001&lt;&gt;"")*(Calc!$E$2:$E$2001&gt;0)*(ROW(Calc!$A$2:$A$2001)&gt;$S6),0),0)+1,"")))</f>
        <v>0</v>
      </c>
      <c r="T7">
        <f>IF($S7="","",IF(AND($S7=$S6,$U6="paid",$V6=""),"",IF(AND($S7=$S6,$U6="paid",$V6&lt;&gt;""),$V6,IF($S7="","",IFERROR(MATCH(1,INDEX((Calc!$A$2:$A$2001=INDEX(Calc!$A:$A,$S7))*(Calc!$D$2:$D$2001&gt;0)*(Calc!$I$2:$I$2001&gt;INDEX(Calc!$J:$J,$S7))*(Calc!$T$2:$T$2001&lt;INDEX(Calc!$H:$H,$S7)),0),0)+1,"")))))</f>
        <v>0</v>
      </c>
      <c r="U7">
        <f>IF($S7="","",IF($T7&lt;&gt;"","paid","unpaid"))</f>
        <v>0</v>
      </c>
      <c r="V7">
        <f>IF(OR($S7="",$T7=""),"",IFERROR(MATCH(1,INDEX((Calc!$A$2:$A$2001=INDEX(Calc!$A:$A,$S7))*(Calc!$D$2:$D$2001&gt;0)*(Calc!$I$2:$I$2001&gt;INDEX(Calc!$J:$J,$S7))*(Calc!$T$2:$T$2001&lt;INDEX(Calc!$H:$H,$S7))*(ROW(Calc!$A$2:$A$2001)&gt;$T7),0),0)+1,""))</f>
        <v>0</v>
      </c>
      <c r="W7" s="8">
        <f>IF($S7="","",MAX(0,INDEX(Calc!$H:$H,$S7)-MAX(INDEX(Calc!$K:$K,$S7),INDEX(Calc!$J:$J,$S7))))</f>
        <v>0</v>
      </c>
      <c r="X7" s="8">
        <f>IF($S7="","",INDEX(Calc!$E:$E,$S7)-$W7)</f>
        <v>0</v>
      </c>
    </row>
    <row r="8" spans="1:24">
      <c r="A8">
        <f>IF($S8="","",INDEX(Calc!$A:$A,$S8))</f>
        <v>0</v>
      </c>
      <c r="B8">
        <f>IF($S8="","",INDEX(Calc!$U:$U,$S8))</f>
        <v>0</v>
      </c>
      <c r="C8" s="7">
        <f>IF($S8="","",INDEX(Calc!$B:$B,$S8))</f>
        <v>0</v>
      </c>
      <c r="D8">
        <f>IF($S8="","",INDEX(Calc!$C:$C,$S8))</f>
        <v>0</v>
      </c>
      <c r="E8" s="8">
        <f>IF($S8="","",INDEX(Calc!$E:$E,$S8))</f>
        <v>0</v>
      </c>
      <c r="F8" s="9">
        <f>IF($S8="","",INDEX(Calc!$G:$G,$S8))</f>
        <v>0</v>
      </c>
      <c r="G8" s="8">
        <f>IF($S8="","",INDEX(Calc!$L:$L,$S8))</f>
        <v>0</v>
      </c>
      <c r="H8" s="8">
        <f>IF($S8="","",INDEX(Calc!$M:$M,$S8))</f>
        <v>0</v>
      </c>
      <c r="I8" s="7">
        <f>IF($T8="","",INDEX(Calc!$B:$B,$T8))</f>
        <v>0</v>
      </c>
      <c r="J8" s="8">
        <f>IF($S8="","",IF($U8&lt;&gt;"paid",0,MAX(0,MIN(INDEX(Calc!$H:$H,$S8),INDEX(Calc!$I:$I,$T8))-MAX(INDEX(Calc!$J:$J,$S8),INDEX(Calc!$T:$T,$T8)))))</f>
        <v>0</v>
      </c>
      <c r="K8" s="8">
        <f>IF($S8="","",IF($U8&lt;&gt;"paid",0,$J8/(1+$F8)*$F8))</f>
        <v>0</v>
      </c>
      <c r="L8" s="8">
        <f>IF($S8="","",IF($U8="paid",MAX(0,$E8-MAX(0,MIN(INDEX(Calc!$H:$H,$S8),INDEX(Calc!$I:$I,$T8))-INDEX(Calc!$J:$J,$S8))),$W8))</f>
        <v>0</v>
      </c>
      <c r="M8" s="8">
        <f>IF($S8="","",IF($U8="paid",$L8/(1+$F8)*$F8,$Q8))</f>
        <v>0</v>
      </c>
      <c r="N8">
        <f>IF(OR($S8="",$U8&lt;&gt;"paid"),"",$I8-$C8)</f>
        <v>0</v>
      </c>
      <c r="O8" s="8">
        <f>IF($S8="","",IF(AND($U8="paid",$N8&gt;Settings!$B$4),$K8*Settings!$B$3*$N8/365,0))</f>
        <v>0</v>
      </c>
      <c r="P8" s="8">
        <f>IF($S8="","",IF($U8="unpaid",$W8,0))</f>
        <v>0</v>
      </c>
      <c r="Q8" s="8">
        <f>IF($S8="","",IF(AND($U8="unpaid",$C8&lt;=Settings!$B$2),$W8/(1+$F8)*$F8,0))</f>
        <v>0</v>
      </c>
      <c r="R8">
        <f>IF($S8="","","FY "&amp;IF(MONTH($C8)&gt;=4,YEAR($C8),YEAR($C8)-1)&amp;"-"&amp;TEXT(MOD(IF(MONTH($C8)&gt;=4,YEAR($C8)+1,YEAR($C8)),100),"00"))</f>
        <v>0</v>
      </c>
      <c r="S8">
        <f>IF($S7="","",IF($U7="paid",IF($V7&lt;&gt;"",$S7,IF(AND($W7&gt;0,OR(INDEX(Calc!$B:$B,$S7)&lt;=Settings!$B$2,$X7=0)),$S7,IFERROR(MATCH(1,INDEX((Calc!$A$2:$A$2001&lt;&gt;"")*(Calc!$E$2:$E$2001&gt;0)*(ROW(Calc!$A$2:$A$2001)&gt;$S7),0),0)+1,""))),IFERROR(MATCH(1,INDEX((Calc!$A$2:$A$2001&lt;&gt;"")*(Calc!$E$2:$E$2001&gt;0)*(ROW(Calc!$A$2:$A$2001)&gt;$S7),0),0)+1,"")))</f>
        <v>0</v>
      </c>
      <c r="T8">
        <f>IF($S8="","",IF(AND($S8=$S7,$U7="paid",$V7=""),"",IF(AND($S8=$S7,$U7="paid",$V7&lt;&gt;""),$V7,IF($S8="","",IFERROR(MATCH(1,INDEX((Calc!$A$2:$A$2001=INDEX(Calc!$A:$A,$S8))*(Calc!$D$2:$D$2001&gt;0)*(Calc!$I$2:$I$2001&gt;INDEX(Calc!$J:$J,$S8))*(Calc!$T$2:$T$2001&lt;INDEX(Calc!$H:$H,$S8)),0),0)+1,"")))))</f>
        <v>0</v>
      </c>
      <c r="U8">
        <f>IF($S8="","",IF($T8&lt;&gt;"","paid","unpaid"))</f>
        <v>0</v>
      </c>
      <c r="V8">
        <f>IF(OR($S8="",$T8=""),"",IFERROR(MATCH(1,INDEX((Calc!$A$2:$A$2001=INDEX(Calc!$A:$A,$S8))*(Calc!$D$2:$D$2001&gt;0)*(Calc!$I$2:$I$2001&gt;INDEX(Calc!$J:$J,$S8))*(Calc!$T$2:$T$2001&lt;INDEX(Calc!$H:$H,$S8))*(ROW(Calc!$A$2:$A$2001)&gt;$T8),0),0)+1,""))</f>
        <v>0</v>
      </c>
      <c r="W8" s="8">
        <f>IF($S8="","",MAX(0,INDEX(Calc!$H:$H,$S8)-MAX(INDEX(Calc!$K:$K,$S8),INDEX(Calc!$J:$J,$S8))))</f>
        <v>0</v>
      </c>
      <c r="X8" s="8">
        <f>IF($S8="","",INDEX(Calc!$E:$E,$S8)-$W8)</f>
        <v>0</v>
      </c>
    </row>
    <row r="9" spans="1:24">
      <c r="A9">
        <f>IF($S9="","",INDEX(Calc!$A:$A,$S9))</f>
        <v>0</v>
      </c>
      <c r="B9">
        <f>IF($S9="","",INDEX(Calc!$U:$U,$S9))</f>
        <v>0</v>
      </c>
      <c r="C9" s="7">
        <f>IF($S9="","",INDEX(Calc!$B:$B,$S9))</f>
        <v>0</v>
      </c>
      <c r="D9">
        <f>IF($S9="","",INDEX(Calc!$C:$C,$S9))</f>
        <v>0</v>
      </c>
      <c r="E9" s="8">
        <f>IF($S9="","",INDEX(Calc!$E:$E,$S9))</f>
        <v>0</v>
      </c>
      <c r="F9" s="9">
        <f>IF($S9="","",INDEX(Calc!$G:$G,$S9))</f>
        <v>0</v>
      </c>
      <c r="G9" s="8">
        <f>IF($S9="","",INDEX(Calc!$L:$L,$S9))</f>
        <v>0</v>
      </c>
      <c r="H9" s="8">
        <f>IF($S9="","",INDEX(Calc!$M:$M,$S9))</f>
        <v>0</v>
      </c>
      <c r="I9" s="7">
        <f>IF($T9="","",INDEX(Calc!$B:$B,$T9))</f>
        <v>0</v>
      </c>
      <c r="J9" s="8">
        <f>IF($S9="","",IF($U9&lt;&gt;"paid",0,MAX(0,MIN(INDEX(Calc!$H:$H,$S9),INDEX(Calc!$I:$I,$T9))-MAX(INDEX(Calc!$J:$J,$S9),INDEX(Calc!$T:$T,$T9)))))</f>
        <v>0</v>
      </c>
      <c r="K9" s="8">
        <f>IF($S9="","",IF($U9&lt;&gt;"paid",0,$J9/(1+$F9)*$F9))</f>
        <v>0</v>
      </c>
      <c r="L9" s="8">
        <f>IF($S9="","",IF($U9="paid",MAX(0,$E9-MAX(0,MIN(INDEX(Calc!$H:$H,$S9),INDEX(Calc!$I:$I,$T9))-INDEX(Calc!$J:$J,$S9))),$W9))</f>
        <v>0</v>
      </c>
      <c r="M9" s="8">
        <f>IF($S9="","",IF($U9="paid",$L9/(1+$F9)*$F9,$Q9))</f>
        <v>0</v>
      </c>
      <c r="N9">
        <f>IF(OR($S9="",$U9&lt;&gt;"paid"),"",$I9-$C9)</f>
        <v>0</v>
      </c>
      <c r="O9" s="8">
        <f>IF($S9="","",IF(AND($U9="paid",$N9&gt;Settings!$B$4),$K9*Settings!$B$3*$N9/365,0))</f>
        <v>0</v>
      </c>
      <c r="P9" s="8">
        <f>IF($S9="","",IF($U9="unpaid",$W9,0))</f>
        <v>0</v>
      </c>
      <c r="Q9" s="8">
        <f>IF($S9="","",IF(AND($U9="unpaid",$C9&lt;=Settings!$B$2),$W9/(1+$F9)*$F9,0))</f>
        <v>0</v>
      </c>
      <c r="R9">
        <f>IF($S9="","","FY "&amp;IF(MONTH($C9)&gt;=4,YEAR($C9),YEAR($C9)-1)&amp;"-"&amp;TEXT(MOD(IF(MONTH($C9)&gt;=4,YEAR($C9)+1,YEAR($C9)),100),"00"))</f>
        <v>0</v>
      </c>
      <c r="S9">
        <f>IF($S8="","",IF($U8="paid",IF($V8&lt;&gt;"",$S8,IF(AND($W8&gt;0,OR(INDEX(Calc!$B:$B,$S8)&lt;=Settings!$B$2,$X8=0)),$S8,IFERROR(MATCH(1,INDEX((Calc!$A$2:$A$2001&lt;&gt;"")*(Calc!$E$2:$E$2001&gt;0)*(ROW(Calc!$A$2:$A$2001)&gt;$S8),0),0)+1,""))),IFERROR(MATCH(1,INDEX((Calc!$A$2:$A$2001&lt;&gt;"")*(Calc!$E$2:$E$2001&gt;0)*(ROW(Calc!$A$2:$A$2001)&gt;$S8),0),0)+1,"")))</f>
        <v>0</v>
      </c>
      <c r="T9">
        <f>IF($S9="","",IF(AND($S9=$S8,$U8="paid",$V8=""),"",IF(AND($S9=$S8,$U8="paid",$V8&lt;&gt;""),$V8,IF($S9="","",IFERROR(MATCH(1,INDEX((Calc!$A$2:$A$2001=INDEX(Calc!$A:$A,$S9))*(Calc!$D$2:$D$2001&gt;0)*(Calc!$I$2:$I$2001&gt;INDEX(Calc!$J:$J,$S9))*(Calc!$T$2:$T$2001&lt;INDEX(Calc!$H:$H,$S9)),0),0)+1,"")))))</f>
        <v>0</v>
      </c>
      <c r="U9">
        <f>IF($S9="","",IF($T9&lt;&gt;"","paid","unpaid"))</f>
        <v>0</v>
      </c>
      <c r="V9">
        <f>IF(OR($S9="",$T9=""),"",IFERROR(MATCH(1,INDEX((Calc!$A$2:$A$2001=INDEX(Calc!$A:$A,$S9))*(Calc!$D$2:$D$2001&gt;0)*(Calc!$I$2:$I$2001&gt;INDEX(Calc!$J:$J,$S9))*(Calc!$T$2:$T$2001&lt;INDEX(Calc!$H:$H,$S9))*(ROW(Calc!$A$2:$A$2001)&gt;$T9),0),0)+1,""))</f>
        <v>0</v>
      </c>
      <c r="W9" s="8">
        <f>IF($S9="","",MAX(0,INDEX(Calc!$H:$H,$S9)-MAX(INDEX(Calc!$K:$K,$S9),INDEX(Calc!$J:$J,$S9))))</f>
        <v>0</v>
      </c>
      <c r="X9" s="8">
        <f>IF($S9="","",INDEX(Calc!$E:$E,$S9)-$W9)</f>
        <v>0</v>
      </c>
    </row>
    <row r="10" spans="1:24">
      <c r="A10">
        <f>IF($S10="","",INDEX(Calc!$A:$A,$S10))</f>
        <v>0</v>
      </c>
      <c r="B10">
        <f>IF($S10="","",INDEX(Calc!$U:$U,$S10))</f>
        <v>0</v>
      </c>
      <c r="C10" s="7">
        <f>IF($S10="","",INDEX(Calc!$B:$B,$S10))</f>
        <v>0</v>
      </c>
      <c r="D10">
        <f>IF($S10="","",INDEX(Calc!$C:$C,$S10))</f>
        <v>0</v>
      </c>
      <c r="E10" s="8">
        <f>IF($S10="","",INDEX(Calc!$E:$E,$S10))</f>
        <v>0</v>
      </c>
      <c r="F10" s="9">
        <f>IF($S10="","",INDEX(Calc!$G:$G,$S10))</f>
        <v>0</v>
      </c>
      <c r="G10" s="8">
        <f>IF($S10="","",INDEX(Calc!$L:$L,$S10))</f>
        <v>0</v>
      </c>
      <c r="H10" s="8">
        <f>IF($S10="","",INDEX(Calc!$M:$M,$S10))</f>
        <v>0</v>
      </c>
      <c r="I10" s="7">
        <f>IF($T10="","",INDEX(Calc!$B:$B,$T10))</f>
        <v>0</v>
      </c>
      <c r="J10" s="8">
        <f>IF($S10="","",IF($U10&lt;&gt;"paid",0,MAX(0,MIN(INDEX(Calc!$H:$H,$S10),INDEX(Calc!$I:$I,$T10))-MAX(INDEX(Calc!$J:$J,$S10),INDEX(Calc!$T:$T,$T10)))))</f>
        <v>0</v>
      </c>
      <c r="K10" s="8">
        <f>IF($S10="","",IF($U10&lt;&gt;"paid",0,$J10/(1+$F10)*$F10))</f>
        <v>0</v>
      </c>
      <c r="L10" s="8">
        <f>IF($S10="","",IF($U10="paid",MAX(0,$E10-MAX(0,MIN(INDEX(Calc!$H:$H,$S10),INDEX(Calc!$I:$I,$T10))-INDEX(Calc!$J:$J,$S10))),$W10))</f>
        <v>0</v>
      </c>
      <c r="M10" s="8">
        <f>IF($S10="","",IF($U10="paid",$L10/(1+$F10)*$F10,$Q10))</f>
        <v>0</v>
      </c>
      <c r="N10">
        <f>IF(OR($S10="",$U10&lt;&gt;"paid"),"",$I10-$C10)</f>
        <v>0</v>
      </c>
      <c r="O10" s="8">
        <f>IF($S10="","",IF(AND($U10="paid",$N10&gt;Settings!$B$4),$K10*Settings!$B$3*$N10/365,0))</f>
        <v>0</v>
      </c>
      <c r="P10" s="8">
        <f>IF($S10="","",IF($U10="unpaid",$W10,0))</f>
        <v>0</v>
      </c>
      <c r="Q10" s="8">
        <f>IF($S10="","",IF(AND($U10="unpaid",$C10&lt;=Settings!$B$2),$W10/(1+$F10)*$F10,0))</f>
        <v>0</v>
      </c>
      <c r="R10">
        <f>IF($S10="","","FY "&amp;IF(MONTH($C10)&gt;=4,YEAR($C10),YEAR($C10)-1)&amp;"-"&amp;TEXT(MOD(IF(MONTH($C10)&gt;=4,YEAR($C10)+1,YEAR($C10)),100),"00"))</f>
        <v>0</v>
      </c>
      <c r="S10">
        <f>IF($S9="","",IF($U9="paid",IF($V9&lt;&gt;"",$S9,IF(AND($W9&gt;0,OR(INDEX(Calc!$B:$B,$S9)&lt;=Settings!$B$2,$X9=0)),$S9,IFERROR(MATCH(1,INDEX((Calc!$A$2:$A$2001&lt;&gt;"")*(Calc!$E$2:$E$2001&gt;0)*(ROW(Calc!$A$2:$A$2001)&gt;$S9),0),0)+1,""))),IFERROR(MATCH(1,INDEX((Calc!$A$2:$A$2001&lt;&gt;"")*(Calc!$E$2:$E$2001&gt;0)*(ROW(Calc!$A$2:$A$2001)&gt;$S9),0),0)+1,"")))</f>
        <v>0</v>
      </c>
      <c r="T10">
        <f>IF($S10="","",IF(AND($S10=$S9,$U9="paid",$V9=""),"",IF(AND($S10=$S9,$U9="paid",$V9&lt;&gt;""),$V9,IF($S10="","",IFERROR(MATCH(1,INDEX((Calc!$A$2:$A$2001=INDEX(Calc!$A:$A,$S10))*(Calc!$D$2:$D$2001&gt;0)*(Calc!$I$2:$I$2001&gt;INDEX(Calc!$J:$J,$S10))*(Calc!$T$2:$T$2001&lt;INDEX(Calc!$H:$H,$S10)),0),0)+1,"")))))</f>
        <v>0</v>
      </c>
      <c r="U10">
        <f>IF($S10="","",IF($T10&lt;&gt;"","paid","unpaid"))</f>
        <v>0</v>
      </c>
      <c r="V10">
        <f>IF(OR($S10="",$T10=""),"",IFERROR(MATCH(1,INDEX((Calc!$A$2:$A$2001=INDEX(Calc!$A:$A,$S10))*(Calc!$D$2:$D$2001&gt;0)*(Calc!$I$2:$I$2001&gt;INDEX(Calc!$J:$J,$S10))*(Calc!$T$2:$T$2001&lt;INDEX(Calc!$H:$H,$S10))*(ROW(Calc!$A$2:$A$2001)&gt;$T10),0),0)+1,""))</f>
        <v>0</v>
      </c>
      <c r="W10" s="8">
        <f>IF($S10="","",MAX(0,INDEX(Calc!$H:$H,$S10)-MAX(INDEX(Calc!$K:$K,$S10),INDEX(Calc!$J:$J,$S10))))</f>
        <v>0</v>
      </c>
      <c r="X10" s="8">
        <f>IF($S10="","",INDEX(Calc!$E:$E,$S10)-$W10)</f>
        <v>0</v>
      </c>
    </row>
    <row r="11" spans="1:24">
      <c r="A11">
        <f>IF($S11="","",INDEX(Calc!$A:$A,$S11))</f>
        <v>0</v>
      </c>
      <c r="B11">
        <f>IF($S11="","",INDEX(Calc!$U:$U,$S11))</f>
        <v>0</v>
      </c>
      <c r="C11" s="7">
        <f>IF($S11="","",INDEX(Calc!$B:$B,$S11))</f>
        <v>0</v>
      </c>
      <c r="D11">
        <f>IF($S11="","",INDEX(Calc!$C:$C,$S11))</f>
        <v>0</v>
      </c>
      <c r="E11" s="8">
        <f>IF($S11="","",INDEX(Calc!$E:$E,$S11))</f>
        <v>0</v>
      </c>
      <c r="F11" s="9">
        <f>IF($S11="","",INDEX(Calc!$G:$G,$S11))</f>
        <v>0</v>
      </c>
      <c r="G11" s="8">
        <f>IF($S11="","",INDEX(Calc!$L:$L,$S11))</f>
        <v>0</v>
      </c>
      <c r="H11" s="8">
        <f>IF($S11="","",INDEX(Calc!$M:$M,$S11))</f>
        <v>0</v>
      </c>
      <c r="I11" s="7">
        <f>IF($T11="","",INDEX(Calc!$B:$B,$T11))</f>
        <v>0</v>
      </c>
      <c r="J11" s="8">
        <f>IF($S11="","",IF($U11&lt;&gt;"paid",0,MAX(0,MIN(INDEX(Calc!$H:$H,$S11),INDEX(Calc!$I:$I,$T11))-MAX(INDEX(Calc!$J:$J,$S11),INDEX(Calc!$T:$T,$T11)))))</f>
        <v>0</v>
      </c>
      <c r="K11" s="8">
        <f>IF($S11="","",IF($U11&lt;&gt;"paid",0,$J11/(1+$F11)*$F11))</f>
        <v>0</v>
      </c>
      <c r="L11" s="8">
        <f>IF($S11="","",IF($U11="paid",MAX(0,$E11-MAX(0,MIN(INDEX(Calc!$H:$H,$S11),INDEX(Calc!$I:$I,$T11))-INDEX(Calc!$J:$J,$S11))),$W11))</f>
        <v>0</v>
      </c>
      <c r="M11" s="8">
        <f>IF($S11="","",IF($U11="paid",$L11/(1+$F11)*$F11,$Q11))</f>
        <v>0</v>
      </c>
      <c r="N11">
        <f>IF(OR($S11="",$U11&lt;&gt;"paid"),"",$I11-$C11)</f>
        <v>0</v>
      </c>
      <c r="O11" s="8">
        <f>IF($S11="","",IF(AND($U11="paid",$N11&gt;Settings!$B$4),$K11*Settings!$B$3*$N11/365,0))</f>
        <v>0</v>
      </c>
      <c r="P11" s="8">
        <f>IF($S11="","",IF($U11="unpaid",$W11,0))</f>
        <v>0</v>
      </c>
      <c r="Q11" s="8">
        <f>IF($S11="","",IF(AND($U11="unpaid",$C11&lt;=Settings!$B$2),$W11/(1+$F11)*$F11,0))</f>
        <v>0</v>
      </c>
      <c r="R11">
        <f>IF($S11="","","FY "&amp;IF(MONTH($C11)&gt;=4,YEAR($C11),YEAR($C11)-1)&amp;"-"&amp;TEXT(MOD(IF(MONTH($C11)&gt;=4,YEAR($C11)+1,YEAR($C11)),100),"00"))</f>
        <v>0</v>
      </c>
      <c r="S11">
        <f>IF($S10="","",IF($U10="paid",IF($V10&lt;&gt;"",$S10,IF(AND($W10&gt;0,OR(INDEX(Calc!$B:$B,$S10)&lt;=Settings!$B$2,$X10=0)),$S10,IFERROR(MATCH(1,INDEX((Calc!$A$2:$A$2001&lt;&gt;"")*(Calc!$E$2:$E$2001&gt;0)*(ROW(Calc!$A$2:$A$2001)&gt;$S10),0),0)+1,""))),IFERROR(MATCH(1,INDEX((Calc!$A$2:$A$2001&lt;&gt;"")*(Calc!$E$2:$E$2001&gt;0)*(ROW(Calc!$A$2:$A$2001)&gt;$S10),0),0)+1,"")))</f>
        <v>0</v>
      </c>
      <c r="T11">
        <f>IF($S11="","",IF(AND($S11=$S10,$U10="paid",$V10=""),"",IF(AND($S11=$S10,$U10="paid",$V10&lt;&gt;""),$V10,IF($S11="","",IFERROR(MATCH(1,INDEX((Calc!$A$2:$A$2001=INDEX(Calc!$A:$A,$S11))*(Calc!$D$2:$D$2001&gt;0)*(Calc!$I$2:$I$2001&gt;INDEX(Calc!$J:$J,$S11))*(Calc!$T$2:$T$2001&lt;INDEX(Calc!$H:$H,$S11)),0),0)+1,"")))))</f>
        <v>0</v>
      </c>
      <c r="U11">
        <f>IF($S11="","",IF($T11&lt;&gt;"","paid","unpaid"))</f>
        <v>0</v>
      </c>
      <c r="V11">
        <f>IF(OR($S11="",$T11=""),"",IFERROR(MATCH(1,INDEX((Calc!$A$2:$A$2001=INDEX(Calc!$A:$A,$S11))*(Calc!$D$2:$D$2001&gt;0)*(Calc!$I$2:$I$2001&gt;INDEX(Calc!$J:$J,$S11))*(Calc!$T$2:$T$2001&lt;INDEX(Calc!$H:$H,$S11))*(ROW(Calc!$A$2:$A$2001)&gt;$T11),0),0)+1,""))</f>
        <v>0</v>
      </c>
      <c r="W11" s="8">
        <f>IF($S11="","",MAX(0,INDEX(Calc!$H:$H,$S11)-MAX(INDEX(Calc!$K:$K,$S11),INDEX(Calc!$J:$J,$S11))))</f>
        <v>0</v>
      </c>
      <c r="X11" s="8">
        <f>IF($S11="","",INDEX(Calc!$E:$E,$S11)-$W11)</f>
        <v>0</v>
      </c>
    </row>
    <row r="12" spans="1:24">
      <c r="A12">
        <f>IF($S12="","",INDEX(Calc!$A:$A,$S12))</f>
        <v>0</v>
      </c>
      <c r="B12">
        <f>IF($S12="","",INDEX(Calc!$U:$U,$S12))</f>
        <v>0</v>
      </c>
      <c r="C12" s="7">
        <f>IF($S12="","",INDEX(Calc!$B:$B,$S12))</f>
        <v>0</v>
      </c>
      <c r="D12">
        <f>IF($S12="","",INDEX(Calc!$C:$C,$S12))</f>
        <v>0</v>
      </c>
      <c r="E12" s="8">
        <f>IF($S12="","",INDEX(Calc!$E:$E,$S12))</f>
        <v>0</v>
      </c>
      <c r="F12" s="9">
        <f>IF($S12="","",INDEX(Calc!$G:$G,$S12))</f>
        <v>0</v>
      </c>
      <c r="G12" s="8">
        <f>IF($S12="","",INDEX(Calc!$L:$L,$S12))</f>
        <v>0</v>
      </c>
      <c r="H12" s="8">
        <f>IF($S12="","",INDEX(Calc!$M:$M,$S12))</f>
        <v>0</v>
      </c>
      <c r="I12" s="7">
        <f>IF($T12="","",INDEX(Calc!$B:$B,$T12))</f>
        <v>0</v>
      </c>
      <c r="J12" s="8">
        <f>IF($S12="","",IF($U12&lt;&gt;"paid",0,MAX(0,MIN(INDEX(Calc!$H:$H,$S12),INDEX(Calc!$I:$I,$T12))-MAX(INDEX(Calc!$J:$J,$S12),INDEX(Calc!$T:$T,$T12)))))</f>
        <v>0</v>
      </c>
      <c r="K12" s="8">
        <f>IF($S12="","",IF($U12&lt;&gt;"paid",0,$J12/(1+$F12)*$F12))</f>
        <v>0</v>
      </c>
      <c r="L12" s="8">
        <f>IF($S12="","",IF($U12="paid",MAX(0,$E12-MAX(0,MIN(INDEX(Calc!$H:$H,$S12),INDEX(Calc!$I:$I,$T12))-INDEX(Calc!$J:$J,$S12))),$W12))</f>
        <v>0</v>
      </c>
      <c r="M12" s="8">
        <f>IF($S12="","",IF($U12="paid",$L12/(1+$F12)*$F12,$Q12))</f>
        <v>0</v>
      </c>
      <c r="N12">
        <f>IF(OR($S12="",$U12&lt;&gt;"paid"),"",$I12-$C12)</f>
        <v>0</v>
      </c>
      <c r="O12" s="8">
        <f>IF($S12="","",IF(AND($U12="paid",$N12&gt;Settings!$B$4),$K12*Settings!$B$3*$N12/365,0))</f>
        <v>0</v>
      </c>
      <c r="P12" s="8">
        <f>IF($S12="","",IF($U12="unpaid",$W12,0))</f>
        <v>0</v>
      </c>
      <c r="Q12" s="8">
        <f>IF($S12="","",IF(AND($U12="unpaid",$C12&lt;=Settings!$B$2),$W12/(1+$F12)*$F12,0))</f>
        <v>0</v>
      </c>
      <c r="R12">
        <f>IF($S12="","","FY "&amp;IF(MONTH($C12)&gt;=4,YEAR($C12),YEAR($C12)-1)&amp;"-"&amp;TEXT(MOD(IF(MONTH($C12)&gt;=4,YEAR($C12)+1,YEAR($C12)),100),"00"))</f>
        <v>0</v>
      </c>
      <c r="S12">
        <f>IF($S11="","",IF($U11="paid",IF($V11&lt;&gt;"",$S11,IF(AND($W11&gt;0,OR(INDEX(Calc!$B:$B,$S11)&lt;=Settings!$B$2,$X11=0)),$S11,IFERROR(MATCH(1,INDEX((Calc!$A$2:$A$2001&lt;&gt;"")*(Calc!$E$2:$E$2001&gt;0)*(ROW(Calc!$A$2:$A$2001)&gt;$S11),0),0)+1,""))),IFERROR(MATCH(1,INDEX((Calc!$A$2:$A$2001&lt;&gt;"")*(Calc!$E$2:$E$2001&gt;0)*(ROW(Calc!$A$2:$A$2001)&gt;$S11),0),0)+1,"")))</f>
        <v>0</v>
      </c>
      <c r="T12">
        <f>IF($S12="","",IF(AND($S12=$S11,$U11="paid",$V11=""),"",IF(AND($S12=$S11,$U11="paid",$V11&lt;&gt;""),$V11,IF($S12="","",IFERROR(MATCH(1,INDEX((Calc!$A$2:$A$2001=INDEX(Calc!$A:$A,$S12))*(Calc!$D$2:$D$2001&gt;0)*(Calc!$I$2:$I$2001&gt;INDEX(Calc!$J:$J,$S12))*(Calc!$T$2:$T$2001&lt;INDEX(Calc!$H:$H,$S12)),0),0)+1,"")))))</f>
        <v>0</v>
      </c>
      <c r="U12">
        <f>IF($S12="","",IF($T12&lt;&gt;"","paid","unpaid"))</f>
        <v>0</v>
      </c>
      <c r="V12">
        <f>IF(OR($S12="",$T12=""),"",IFERROR(MATCH(1,INDEX((Calc!$A$2:$A$2001=INDEX(Calc!$A:$A,$S12))*(Calc!$D$2:$D$2001&gt;0)*(Calc!$I$2:$I$2001&gt;INDEX(Calc!$J:$J,$S12))*(Calc!$T$2:$T$2001&lt;INDEX(Calc!$H:$H,$S12))*(ROW(Calc!$A$2:$A$2001)&gt;$T12),0),0)+1,""))</f>
        <v>0</v>
      </c>
      <c r="W12" s="8">
        <f>IF($S12="","",MAX(0,INDEX(Calc!$H:$H,$S12)-MAX(INDEX(Calc!$K:$K,$S12),INDEX(Calc!$J:$J,$S12))))</f>
        <v>0</v>
      </c>
      <c r="X12" s="8">
        <f>IF($S12="","",INDEX(Calc!$E:$E,$S12)-$W12)</f>
        <v>0</v>
      </c>
    </row>
    <row r="13" spans="1:24">
      <c r="A13">
        <f>IF($S13="","",INDEX(Calc!$A:$A,$S13))</f>
        <v>0</v>
      </c>
      <c r="B13">
        <f>IF($S13="","",INDEX(Calc!$U:$U,$S13))</f>
        <v>0</v>
      </c>
      <c r="C13" s="7">
        <f>IF($S13="","",INDEX(Calc!$B:$B,$S13))</f>
        <v>0</v>
      </c>
      <c r="D13">
        <f>IF($S13="","",INDEX(Calc!$C:$C,$S13))</f>
        <v>0</v>
      </c>
      <c r="E13" s="8">
        <f>IF($S13="","",INDEX(Calc!$E:$E,$S13))</f>
        <v>0</v>
      </c>
      <c r="F13" s="9">
        <f>IF($S13="","",INDEX(Calc!$G:$G,$S13))</f>
        <v>0</v>
      </c>
      <c r="G13" s="8">
        <f>IF($S13="","",INDEX(Calc!$L:$L,$S13))</f>
        <v>0</v>
      </c>
      <c r="H13" s="8">
        <f>IF($S13="","",INDEX(Calc!$M:$M,$S13))</f>
        <v>0</v>
      </c>
      <c r="I13" s="7">
        <f>IF($T13="","",INDEX(Calc!$B:$B,$T13))</f>
        <v>0</v>
      </c>
      <c r="J13" s="8">
        <f>IF($S13="","",IF($U13&lt;&gt;"paid",0,MAX(0,MIN(INDEX(Calc!$H:$H,$S13),INDEX(Calc!$I:$I,$T13))-MAX(INDEX(Calc!$J:$J,$S13),INDEX(Calc!$T:$T,$T13)))))</f>
        <v>0</v>
      </c>
      <c r="K13" s="8">
        <f>IF($S13="","",IF($U13&lt;&gt;"paid",0,$J13/(1+$F13)*$F13))</f>
        <v>0</v>
      </c>
      <c r="L13" s="8">
        <f>IF($S13="","",IF($U13="paid",MAX(0,$E13-MAX(0,MIN(INDEX(Calc!$H:$H,$S13),INDEX(Calc!$I:$I,$T13))-INDEX(Calc!$J:$J,$S13))),$W13))</f>
        <v>0</v>
      </c>
      <c r="M13" s="8">
        <f>IF($S13="","",IF($U13="paid",$L13/(1+$F13)*$F13,$Q13))</f>
        <v>0</v>
      </c>
      <c r="N13">
        <f>IF(OR($S13="",$U13&lt;&gt;"paid"),"",$I13-$C13)</f>
        <v>0</v>
      </c>
      <c r="O13" s="8">
        <f>IF($S13="","",IF(AND($U13="paid",$N13&gt;Settings!$B$4),$K13*Settings!$B$3*$N13/365,0))</f>
        <v>0</v>
      </c>
      <c r="P13" s="8">
        <f>IF($S13="","",IF($U13="unpaid",$W13,0))</f>
        <v>0</v>
      </c>
      <c r="Q13" s="8">
        <f>IF($S13="","",IF(AND($U13="unpaid",$C13&lt;=Settings!$B$2),$W13/(1+$F13)*$F13,0))</f>
        <v>0</v>
      </c>
      <c r="R13">
        <f>IF($S13="","","FY "&amp;IF(MONTH($C13)&gt;=4,YEAR($C13),YEAR($C13)-1)&amp;"-"&amp;TEXT(MOD(IF(MONTH($C13)&gt;=4,YEAR($C13)+1,YEAR($C13)),100),"00"))</f>
        <v>0</v>
      </c>
      <c r="S13">
        <f>IF($S12="","",IF($U12="paid",IF($V12&lt;&gt;"",$S12,IF(AND($W12&gt;0,OR(INDEX(Calc!$B:$B,$S12)&lt;=Settings!$B$2,$X12=0)),$S12,IFERROR(MATCH(1,INDEX((Calc!$A$2:$A$2001&lt;&gt;"")*(Calc!$E$2:$E$2001&gt;0)*(ROW(Calc!$A$2:$A$2001)&gt;$S12),0),0)+1,""))),IFERROR(MATCH(1,INDEX((Calc!$A$2:$A$2001&lt;&gt;"")*(Calc!$E$2:$E$2001&gt;0)*(ROW(Calc!$A$2:$A$2001)&gt;$S12),0),0)+1,"")))</f>
        <v>0</v>
      </c>
      <c r="T13">
        <f>IF($S13="","",IF(AND($S13=$S12,$U12="paid",$V12=""),"",IF(AND($S13=$S12,$U12="paid",$V12&lt;&gt;""),$V12,IF($S13="","",IFERROR(MATCH(1,INDEX((Calc!$A$2:$A$2001=INDEX(Calc!$A:$A,$S13))*(Calc!$D$2:$D$2001&gt;0)*(Calc!$I$2:$I$2001&gt;INDEX(Calc!$J:$J,$S13))*(Calc!$T$2:$T$2001&lt;INDEX(Calc!$H:$H,$S13)),0),0)+1,"")))))</f>
        <v>0</v>
      </c>
      <c r="U13">
        <f>IF($S13="","",IF($T13&lt;&gt;"","paid","unpaid"))</f>
        <v>0</v>
      </c>
      <c r="V13">
        <f>IF(OR($S13="",$T13=""),"",IFERROR(MATCH(1,INDEX((Calc!$A$2:$A$2001=INDEX(Calc!$A:$A,$S13))*(Calc!$D$2:$D$2001&gt;0)*(Calc!$I$2:$I$2001&gt;INDEX(Calc!$J:$J,$S13))*(Calc!$T$2:$T$2001&lt;INDEX(Calc!$H:$H,$S13))*(ROW(Calc!$A$2:$A$2001)&gt;$T13),0),0)+1,""))</f>
        <v>0</v>
      </c>
      <c r="W13" s="8">
        <f>IF($S13="","",MAX(0,INDEX(Calc!$H:$H,$S13)-MAX(INDEX(Calc!$K:$K,$S13),INDEX(Calc!$J:$J,$S13))))</f>
        <v>0</v>
      </c>
      <c r="X13" s="8">
        <f>IF($S13="","",INDEX(Calc!$E:$E,$S13)-$W13)</f>
        <v>0</v>
      </c>
    </row>
    <row r="14" spans="1:24">
      <c r="A14">
        <f>IF($S14="","",INDEX(Calc!$A:$A,$S14))</f>
        <v>0</v>
      </c>
      <c r="B14">
        <f>IF($S14="","",INDEX(Calc!$U:$U,$S14))</f>
        <v>0</v>
      </c>
      <c r="C14" s="7">
        <f>IF($S14="","",INDEX(Calc!$B:$B,$S14))</f>
        <v>0</v>
      </c>
      <c r="D14">
        <f>IF($S14="","",INDEX(Calc!$C:$C,$S14))</f>
        <v>0</v>
      </c>
      <c r="E14" s="8">
        <f>IF($S14="","",INDEX(Calc!$E:$E,$S14))</f>
        <v>0</v>
      </c>
      <c r="F14" s="9">
        <f>IF($S14="","",INDEX(Calc!$G:$G,$S14))</f>
        <v>0</v>
      </c>
      <c r="G14" s="8">
        <f>IF($S14="","",INDEX(Calc!$L:$L,$S14))</f>
        <v>0</v>
      </c>
      <c r="H14" s="8">
        <f>IF($S14="","",INDEX(Calc!$M:$M,$S14))</f>
        <v>0</v>
      </c>
      <c r="I14" s="7">
        <f>IF($T14="","",INDEX(Calc!$B:$B,$T14))</f>
        <v>0</v>
      </c>
      <c r="J14" s="8">
        <f>IF($S14="","",IF($U14&lt;&gt;"paid",0,MAX(0,MIN(INDEX(Calc!$H:$H,$S14),INDEX(Calc!$I:$I,$T14))-MAX(INDEX(Calc!$J:$J,$S14),INDEX(Calc!$T:$T,$T14)))))</f>
        <v>0</v>
      </c>
      <c r="K14" s="8">
        <f>IF($S14="","",IF($U14&lt;&gt;"paid",0,$J14/(1+$F14)*$F14))</f>
        <v>0</v>
      </c>
      <c r="L14" s="8">
        <f>IF($S14="","",IF($U14="paid",MAX(0,$E14-MAX(0,MIN(INDEX(Calc!$H:$H,$S14),INDEX(Calc!$I:$I,$T14))-INDEX(Calc!$J:$J,$S14))),$W14))</f>
        <v>0</v>
      </c>
      <c r="M14" s="8">
        <f>IF($S14="","",IF($U14="paid",$L14/(1+$F14)*$F14,$Q14))</f>
        <v>0</v>
      </c>
      <c r="N14">
        <f>IF(OR($S14="",$U14&lt;&gt;"paid"),"",$I14-$C14)</f>
        <v>0</v>
      </c>
      <c r="O14" s="8">
        <f>IF($S14="","",IF(AND($U14="paid",$N14&gt;Settings!$B$4),$K14*Settings!$B$3*$N14/365,0))</f>
        <v>0</v>
      </c>
      <c r="P14" s="8">
        <f>IF($S14="","",IF($U14="unpaid",$W14,0))</f>
        <v>0</v>
      </c>
      <c r="Q14" s="8">
        <f>IF($S14="","",IF(AND($U14="unpaid",$C14&lt;=Settings!$B$2),$W14/(1+$F14)*$F14,0))</f>
        <v>0</v>
      </c>
      <c r="R14">
        <f>IF($S14="","","FY "&amp;IF(MONTH($C14)&gt;=4,YEAR($C14),YEAR($C14)-1)&amp;"-"&amp;TEXT(MOD(IF(MONTH($C14)&gt;=4,YEAR($C14)+1,YEAR($C14)),100),"00"))</f>
        <v>0</v>
      </c>
      <c r="S14">
        <f>IF($S13="","",IF($U13="paid",IF($V13&lt;&gt;"",$S13,IF(AND($W13&gt;0,OR(INDEX(Calc!$B:$B,$S13)&lt;=Settings!$B$2,$X13=0)),$S13,IFERROR(MATCH(1,INDEX((Calc!$A$2:$A$2001&lt;&gt;"")*(Calc!$E$2:$E$2001&gt;0)*(ROW(Calc!$A$2:$A$2001)&gt;$S13),0),0)+1,""))),IFERROR(MATCH(1,INDEX((Calc!$A$2:$A$2001&lt;&gt;"")*(Calc!$E$2:$E$2001&gt;0)*(ROW(Calc!$A$2:$A$2001)&gt;$S13),0),0)+1,"")))</f>
        <v>0</v>
      </c>
      <c r="T14">
        <f>IF($S14="","",IF(AND($S14=$S13,$U13="paid",$V13=""),"",IF(AND($S14=$S13,$U13="paid",$V13&lt;&gt;""),$V13,IF($S14="","",IFERROR(MATCH(1,INDEX((Calc!$A$2:$A$2001=INDEX(Calc!$A:$A,$S14))*(Calc!$D$2:$D$2001&gt;0)*(Calc!$I$2:$I$2001&gt;INDEX(Calc!$J:$J,$S14))*(Calc!$T$2:$T$2001&lt;INDEX(Calc!$H:$H,$S14)),0),0)+1,"")))))</f>
        <v>0</v>
      </c>
      <c r="U14">
        <f>IF($S14="","",IF($T14&lt;&gt;"","paid","unpaid"))</f>
        <v>0</v>
      </c>
      <c r="V14">
        <f>IF(OR($S14="",$T14=""),"",IFERROR(MATCH(1,INDEX((Calc!$A$2:$A$2001=INDEX(Calc!$A:$A,$S14))*(Calc!$D$2:$D$2001&gt;0)*(Calc!$I$2:$I$2001&gt;INDEX(Calc!$J:$J,$S14))*(Calc!$T$2:$T$2001&lt;INDEX(Calc!$H:$H,$S14))*(ROW(Calc!$A$2:$A$2001)&gt;$T14),0),0)+1,""))</f>
        <v>0</v>
      </c>
      <c r="W14" s="8">
        <f>IF($S14="","",MAX(0,INDEX(Calc!$H:$H,$S14)-MAX(INDEX(Calc!$K:$K,$S14),INDEX(Calc!$J:$J,$S14))))</f>
        <v>0</v>
      </c>
      <c r="X14" s="8">
        <f>IF($S14="","",INDEX(Calc!$E:$E,$S14)-$W14)</f>
        <v>0</v>
      </c>
    </row>
    <row r="15" spans="1:24">
      <c r="A15">
        <f>IF($S15="","",INDEX(Calc!$A:$A,$S15))</f>
        <v>0</v>
      </c>
      <c r="B15">
        <f>IF($S15="","",INDEX(Calc!$U:$U,$S15))</f>
        <v>0</v>
      </c>
      <c r="C15" s="7">
        <f>IF($S15="","",INDEX(Calc!$B:$B,$S15))</f>
        <v>0</v>
      </c>
      <c r="D15">
        <f>IF($S15="","",INDEX(Calc!$C:$C,$S15))</f>
        <v>0</v>
      </c>
      <c r="E15" s="8">
        <f>IF($S15="","",INDEX(Calc!$E:$E,$S15))</f>
        <v>0</v>
      </c>
      <c r="F15" s="9">
        <f>IF($S15="","",INDEX(Calc!$G:$G,$S15))</f>
        <v>0</v>
      </c>
      <c r="G15" s="8">
        <f>IF($S15="","",INDEX(Calc!$L:$L,$S15))</f>
        <v>0</v>
      </c>
      <c r="H15" s="8">
        <f>IF($S15="","",INDEX(Calc!$M:$M,$S15))</f>
        <v>0</v>
      </c>
      <c r="I15" s="7">
        <f>IF($T15="","",INDEX(Calc!$B:$B,$T15))</f>
        <v>0</v>
      </c>
      <c r="J15" s="8">
        <f>IF($S15="","",IF($U15&lt;&gt;"paid",0,MAX(0,MIN(INDEX(Calc!$H:$H,$S15),INDEX(Calc!$I:$I,$T15))-MAX(INDEX(Calc!$J:$J,$S15),INDEX(Calc!$T:$T,$T15)))))</f>
        <v>0</v>
      </c>
      <c r="K15" s="8">
        <f>IF($S15="","",IF($U15&lt;&gt;"paid",0,$J15/(1+$F15)*$F15))</f>
        <v>0</v>
      </c>
      <c r="L15" s="8">
        <f>IF($S15="","",IF($U15="paid",MAX(0,$E15-MAX(0,MIN(INDEX(Calc!$H:$H,$S15),INDEX(Calc!$I:$I,$T15))-INDEX(Calc!$J:$J,$S15))),$W15))</f>
        <v>0</v>
      </c>
      <c r="M15" s="8">
        <f>IF($S15="","",IF($U15="paid",$L15/(1+$F15)*$F15,$Q15))</f>
        <v>0</v>
      </c>
      <c r="N15">
        <f>IF(OR($S15="",$U15&lt;&gt;"paid"),"",$I15-$C15)</f>
        <v>0</v>
      </c>
      <c r="O15" s="8">
        <f>IF($S15="","",IF(AND($U15="paid",$N15&gt;Settings!$B$4),$K15*Settings!$B$3*$N15/365,0))</f>
        <v>0</v>
      </c>
      <c r="P15" s="8">
        <f>IF($S15="","",IF($U15="unpaid",$W15,0))</f>
        <v>0</v>
      </c>
      <c r="Q15" s="8">
        <f>IF($S15="","",IF(AND($U15="unpaid",$C15&lt;=Settings!$B$2),$W15/(1+$F15)*$F15,0))</f>
        <v>0</v>
      </c>
      <c r="R15">
        <f>IF($S15="","","FY "&amp;IF(MONTH($C15)&gt;=4,YEAR($C15),YEAR($C15)-1)&amp;"-"&amp;TEXT(MOD(IF(MONTH($C15)&gt;=4,YEAR($C15)+1,YEAR($C15)),100),"00"))</f>
        <v>0</v>
      </c>
      <c r="S15">
        <f>IF($S14="","",IF($U14="paid",IF($V14&lt;&gt;"",$S14,IF(AND($W14&gt;0,OR(INDEX(Calc!$B:$B,$S14)&lt;=Settings!$B$2,$X14=0)),$S14,IFERROR(MATCH(1,INDEX((Calc!$A$2:$A$2001&lt;&gt;"")*(Calc!$E$2:$E$2001&gt;0)*(ROW(Calc!$A$2:$A$2001)&gt;$S14),0),0)+1,""))),IFERROR(MATCH(1,INDEX((Calc!$A$2:$A$2001&lt;&gt;"")*(Calc!$E$2:$E$2001&gt;0)*(ROW(Calc!$A$2:$A$2001)&gt;$S14),0),0)+1,"")))</f>
        <v>0</v>
      </c>
      <c r="T15">
        <f>IF($S15="","",IF(AND($S15=$S14,$U14="paid",$V14=""),"",IF(AND($S15=$S14,$U14="paid",$V14&lt;&gt;""),$V14,IF($S15="","",IFERROR(MATCH(1,INDEX((Calc!$A$2:$A$2001=INDEX(Calc!$A:$A,$S15))*(Calc!$D$2:$D$2001&gt;0)*(Calc!$I$2:$I$2001&gt;INDEX(Calc!$J:$J,$S15))*(Calc!$T$2:$T$2001&lt;INDEX(Calc!$H:$H,$S15)),0),0)+1,"")))))</f>
        <v>0</v>
      </c>
      <c r="U15">
        <f>IF($S15="","",IF($T15&lt;&gt;"","paid","unpaid"))</f>
        <v>0</v>
      </c>
      <c r="V15">
        <f>IF(OR($S15="",$T15=""),"",IFERROR(MATCH(1,INDEX((Calc!$A$2:$A$2001=INDEX(Calc!$A:$A,$S15))*(Calc!$D$2:$D$2001&gt;0)*(Calc!$I$2:$I$2001&gt;INDEX(Calc!$J:$J,$S15))*(Calc!$T$2:$T$2001&lt;INDEX(Calc!$H:$H,$S15))*(ROW(Calc!$A$2:$A$2001)&gt;$T15),0),0)+1,""))</f>
        <v>0</v>
      </c>
      <c r="W15" s="8">
        <f>IF($S15="","",MAX(0,INDEX(Calc!$H:$H,$S15)-MAX(INDEX(Calc!$K:$K,$S15),INDEX(Calc!$J:$J,$S15))))</f>
        <v>0</v>
      </c>
      <c r="X15" s="8">
        <f>IF($S15="","",INDEX(Calc!$E:$E,$S15)-$W15)</f>
        <v>0</v>
      </c>
    </row>
    <row r="16" spans="1:24">
      <c r="A16">
        <f>IF($S16="","",INDEX(Calc!$A:$A,$S16))</f>
        <v>0</v>
      </c>
      <c r="B16">
        <f>IF($S16="","",INDEX(Calc!$U:$U,$S16))</f>
        <v>0</v>
      </c>
      <c r="C16" s="7">
        <f>IF($S16="","",INDEX(Calc!$B:$B,$S16))</f>
        <v>0</v>
      </c>
      <c r="D16">
        <f>IF($S16="","",INDEX(Calc!$C:$C,$S16))</f>
        <v>0</v>
      </c>
      <c r="E16" s="8">
        <f>IF($S16="","",INDEX(Calc!$E:$E,$S16))</f>
        <v>0</v>
      </c>
      <c r="F16" s="9">
        <f>IF($S16="","",INDEX(Calc!$G:$G,$S16))</f>
        <v>0</v>
      </c>
      <c r="G16" s="8">
        <f>IF($S16="","",INDEX(Calc!$L:$L,$S16))</f>
        <v>0</v>
      </c>
      <c r="H16" s="8">
        <f>IF($S16="","",INDEX(Calc!$M:$M,$S16))</f>
        <v>0</v>
      </c>
      <c r="I16" s="7">
        <f>IF($T16="","",INDEX(Calc!$B:$B,$T16))</f>
        <v>0</v>
      </c>
      <c r="J16" s="8">
        <f>IF($S16="","",IF($U16&lt;&gt;"paid",0,MAX(0,MIN(INDEX(Calc!$H:$H,$S16),INDEX(Calc!$I:$I,$T16))-MAX(INDEX(Calc!$J:$J,$S16),INDEX(Calc!$T:$T,$T16)))))</f>
        <v>0</v>
      </c>
      <c r="K16" s="8">
        <f>IF($S16="","",IF($U16&lt;&gt;"paid",0,$J16/(1+$F16)*$F16))</f>
        <v>0</v>
      </c>
      <c r="L16" s="8">
        <f>IF($S16="","",IF($U16="paid",MAX(0,$E16-MAX(0,MIN(INDEX(Calc!$H:$H,$S16),INDEX(Calc!$I:$I,$T16))-INDEX(Calc!$J:$J,$S16))),$W16))</f>
        <v>0</v>
      </c>
      <c r="M16" s="8">
        <f>IF($S16="","",IF($U16="paid",$L16/(1+$F16)*$F16,$Q16))</f>
        <v>0</v>
      </c>
      <c r="N16">
        <f>IF(OR($S16="",$U16&lt;&gt;"paid"),"",$I16-$C16)</f>
        <v>0</v>
      </c>
      <c r="O16" s="8">
        <f>IF($S16="","",IF(AND($U16="paid",$N16&gt;Settings!$B$4),$K16*Settings!$B$3*$N16/365,0))</f>
        <v>0</v>
      </c>
      <c r="P16" s="8">
        <f>IF($S16="","",IF($U16="unpaid",$W16,0))</f>
        <v>0</v>
      </c>
      <c r="Q16" s="8">
        <f>IF($S16="","",IF(AND($U16="unpaid",$C16&lt;=Settings!$B$2),$W16/(1+$F16)*$F16,0))</f>
        <v>0</v>
      </c>
      <c r="R16">
        <f>IF($S16="","","FY "&amp;IF(MONTH($C16)&gt;=4,YEAR($C16),YEAR($C16)-1)&amp;"-"&amp;TEXT(MOD(IF(MONTH($C16)&gt;=4,YEAR($C16)+1,YEAR($C16)),100),"00"))</f>
        <v>0</v>
      </c>
      <c r="S16">
        <f>IF($S15="","",IF($U15="paid",IF($V15&lt;&gt;"",$S15,IF(AND($W15&gt;0,OR(INDEX(Calc!$B:$B,$S15)&lt;=Settings!$B$2,$X15=0)),$S15,IFERROR(MATCH(1,INDEX((Calc!$A$2:$A$2001&lt;&gt;"")*(Calc!$E$2:$E$2001&gt;0)*(ROW(Calc!$A$2:$A$2001)&gt;$S15),0),0)+1,""))),IFERROR(MATCH(1,INDEX((Calc!$A$2:$A$2001&lt;&gt;"")*(Calc!$E$2:$E$2001&gt;0)*(ROW(Calc!$A$2:$A$2001)&gt;$S15),0),0)+1,"")))</f>
        <v>0</v>
      </c>
      <c r="T16">
        <f>IF($S16="","",IF(AND($S16=$S15,$U15="paid",$V15=""),"",IF(AND($S16=$S15,$U15="paid",$V15&lt;&gt;""),$V15,IF($S16="","",IFERROR(MATCH(1,INDEX((Calc!$A$2:$A$2001=INDEX(Calc!$A:$A,$S16))*(Calc!$D$2:$D$2001&gt;0)*(Calc!$I$2:$I$2001&gt;INDEX(Calc!$J:$J,$S16))*(Calc!$T$2:$T$2001&lt;INDEX(Calc!$H:$H,$S16)),0),0)+1,"")))))</f>
        <v>0</v>
      </c>
      <c r="U16">
        <f>IF($S16="","",IF($T16&lt;&gt;"","paid","unpaid"))</f>
        <v>0</v>
      </c>
      <c r="V16">
        <f>IF(OR($S16="",$T16=""),"",IFERROR(MATCH(1,INDEX((Calc!$A$2:$A$2001=INDEX(Calc!$A:$A,$S16))*(Calc!$D$2:$D$2001&gt;0)*(Calc!$I$2:$I$2001&gt;INDEX(Calc!$J:$J,$S16))*(Calc!$T$2:$T$2001&lt;INDEX(Calc!$H:$H,$S16))*(ROW(Calc!$A$2:$A$2001)&gt;$T16),0),0)+1,""))</f>
        <v>0</v>
      </c>
      <c r="W16" s="8">
        <f>IF($S16="","",MAX(0,INDEX(Calc!$H:$H,$S16)-MAX(INDEX(Calc!$K:$K,$S16),INDEX(Calc!$J:$J,$S16))))</f>
        <v>0</v>
      </c>
      <c r="X16" s="8">
        <f>IF($S16="","",INDEX(Calc!$E:$E,$S16)-$W16)</f>
        <v>0</v>
      </c>
    </row>
    <row r="17" spans="1:24">
      <c r="A17">
        <f>IF($S17="","",INDEX(Calc!$A:$A,$S17))</f>
        <v>0</v>
      </c>
      <c r="B17">
        <f>IF($S17="","",INDEX(Calc!$U:$U,$S17))</f>
        <v>0</v>
      </c>
      <c r="C17" s="7">
        <f>IF($S17="","",INDEX(Calc!$B:$B,$S17))</f>
        <v>0</v>
      </c>
      <c r="D17">
        <f>IF($S17="","",INDEX(Calc!$C:$C,$S17))</f>
        <v>0</v>
      </c>
      <c r="E17" s="8">
        <f>IF($S17="","",INDEX(Calc!$E:$E,$S17))</f>
        <v>0</v>
      </c>
      <c r="F17" s="9">
        <f>IF($S17="","",INDEX(Calc!$G:$G,$S17))</f>
        <v>0</v>
      </c>
      <c r="G17" s="8">
        <f>IF($S17="","",INDEX(Calc!$L:$L,$S17))</f>
        <v>0</v>
      </c>
      <c r="H17" s="8">
        <f>IF($S17="","",INDEX(Calc!$M:$M,$S17))</f>
        <v>0</v>
      </c>
      <c r="I17" s="7">
        <f>IF($T17="","",INDEX(Calc!$B:$B,$T17))</f>
        <v>0</v>
      </c>
      <c r="J17" s="8">
        <f>IF($S17="","",IF($U17&lt;&gt;"paid",0,MAX(0,MIN(INDEX(Calc!$H:$H,$S17),INDEX(Calc!$I:$I,$T17))-MAX(INDEX(Calc!$J:$J,$S17),INDEX(Calc!$T:$T,$T17)))))</f>
        <v>0</v>
      </c>
      <c r="K17" s="8">
        <f>IF($S17="","",IF($U17&lt;&gt;"paid",0,$J17/(1+$F17)*$F17))</f>
        <v>0</v>
      </c>
      <c r="L17" s="8">
        <f>IF($S17="","",IF($U17="paid",MAX(0,$E17-MAX(0,MIN(INDEX(Calc!$H:$H,$S17),INDEX(Calc!$I:$I,$T17))-INDEX(Calc!$J:$J,$S17))),$W17))</f>
        <v>0</v>
      </c>
      <c r="M17" s="8">
        <f>IF($S17="","",IF($U17="paid",$L17/(1+$F17)*$F17,$Q17))</f>
        <v>0</v>
      </c>
      <c r="N17">
        <f>IF(OR($S17="",$U17&lt;&gt;"paid"),"",$I17-$C17)</f>
        <v>0</v>
      </c>
      <c r="O17" s="8">
        <f>IF($S17="","",IF(AND($U17="paid",$N17&gt;Settings!$B$4),$K17*Settings!$B$3*$N17/365,0))</f>
        <v>0</v>
      </c>
      <c r="P17" s="8">
        <f>IF($S17="","",IF($U17="unpaid",$W17,0))</f>
        <v>0</v>
      </c>
      <c r="Q17" s="8">
        <f>IF($S17="","",IF(AND($U17="unpaid",$C17&lt;=Settings!$B$2),$W17/(1+$F17)*$F17,0))</f>
        <v>0</v>
      </c>
      <c r="R17">
        <f>IF($S17="","","FY "&amp;IF(MONTH($C17)&gt;=4,YEAR($C17),YEAR($C17)-1)&amp;"-"&amp;TEXT(MOD(IF(MONTH($C17)&gt;=4,YEAR($C17)+1,YEAR($C17)),100),"00"))</f>
        <v>0</v>
      </c>
      <c r="S17">
        <f>IF($S16="","",IF($U16="paid",IF($V16&lt;&gt;"",$S16,IF(AND($W16&gt;0,OR(INDEX(Calc!$B:$B,$S16)&lt;=Settings!$B$2,$X16=0)),$S16,IFERROR(MATCH(1,INDEX((Calc!$A$2:$A$2001&lt;&gt;"")*(Calc!$E$2:$E$2001&gt;0)*(ROW(Calc!$A$2:$A$2001)&gt;$S16),0),0)+1,""))),IFERROR(MATCH(1,INDEX((Calc!$A$2:$A$2001&lt;&gt;"")*(Calc!$E$2:$E$2001&gt;0)*(ROW(Calc!$A$2:$A$2001)&gt;$S16),0),0)+1,"")))</f>
        <v>0</v>
      </c>
      <c r="T17">
        <f>IF($S17="","",IF(AND($S17=$S16,$U16="paid",$V16=""),"",IF(AND($S17=$S16,$U16="paid",$V16&lt;&gt;""),$V16,IF($S17="","",IFERROR(MATCH(1,INDEX((Calc!$A$2:$A$2001=INDEX(Calc!$A:$A,$S17))*(Calc!$D$2:$D$2001&gt;0)*(Calc!$I$2:$I$2001&gt;INDEX(Calc!$J:$J,$S17))*(Calc!$T$2:$T$2001&lt;INDEX(Calc!$H:$H,$S17)),0),0)+1,"")))))</f>
        <v>0</v>
      </c>
      <c r="U17">
        <f>IF($S17="","",IF($T17&lt;&gt;"","paid","unpaid"))</f>
        <v>0</v>
      </c>
      <c r="V17">
        <f>IF(OR($S17="",$T17=""),"",IFERROR(MATCH(1,INDEX((Calc!$A$2:$A$2001=INDEX(Calc!$A:$A,$S17))*(Calc!$D$2:$D$2001&gt;0)*(Calc!$I$2:$I$2001&gt;INDEX(Calc!$J:$J,$S17))*(Calc!$T$2:$T$2001&lt;INDEX(Calc!$H:$H,$S17))*(ROW(Calc!$A$2:$A$2001)&gt;$T17),0),0)+1,""))</f>
        <v>0</v>
      </c>
      <c r="W17" s="8">
        <f>IF($S17="","",MAX(0,INDEX(Calc!$H:$H,$S17)-MAX(INDEX(Calc!$K:$K,$S17),INDEX(Calc!$J:$J,$S17))))</f>
        <v>0</v>
      </c>
      <c r="X17" s="8">
        <f>IF($S17="","",INDEX(Calc!$E:$E,$S17)-$W17)</f>
        <v>0</v>
      </c>
    </row>
    <row r="18" spans="1:24">
      <c r="A18">
        <f>IF($S18="","",INDEX(Calc!$A:$A,$S18))</f>
        <v>0</v>
      </c>
      <c r="B18">
        <f>IF($S18="","",INDEX(Calc!$U:$U,$S18))</f>
        <v>0</v>
      </c>
      <c r="C18" s="7">
        <f>IF($S18="","",INDEX(Calc!$B:$B,$S18))</f>
        <v>0</v>
      </c>
      <c r="D18">
        <f>IF($S18="","",INDEX(Calc!$C:$C,$S18))</f>
        <v>0</v>
      </c>
      <c r="E18" s="8">
        <f>IF($S18="","",INDEX(Calc!$E:$E,$S18))</f>
        <v>0</v>
      </c>
      <c r="F18" s="9">
        <f>IF($S18="","",INDEX(Calc!$G:$G,$S18))</f>
        <v>0</v>
      </c>
      <c r="G18" s="8">
        <f>IF($S18="","",INDEX(Calc!$L:$L,$S18))</f>
        <v>0</v>
      </c>
      <c r="H18" s="8">
        <f>IF($S18="","",INDEX(Calc!$M:$M,$S18))</f>
        <v>0</v>
      </c>
      <c r="I18" s="7">
        <f>IF($T18="","",INDEX(Calc!$B:$B,$T18))</f>
        <v>0</v>
      </c>
      <c r="J18" s="8">
        <f>IF($S18="","",IF($U18&lt;&gt;"paid",0,MAX(0,MIN(INDEX(Calc!$H:$H,$S18),INDEX(Calc!$I:$I,$T18))-MAX(INDEX(Calc!$J:$J,$S18),INDEX(Calc!$T:$T,$T18)))))</f>
        <v>0</v>
      </c>
      <c r="K18" s="8">
        <f>IF($S18="","",IF($U18&lt;&gt;"paid",0,$J18/(1+$F18)*$F18))</f>
        <v>0</v>
      </c>
      <c r="L18" s="8">
        <f>IF($S18="","",IF($U18="paid",MAX(0,$E18-MAX(0,MIN(INDEX(Calc!$H:$H,$S18),INDEX(Calc!$I:$I,$T18))-INDEX(Calc!$J:$J,$S18))),$W18))</f>
        <v>0</v>
      </c>
      <c r="M18" s="8">
        <f>IF($S18="","",IF($U18="paid",$L18/(1+$F18)*$F18,$Q18))</f>
        <v>0</v>
      </c>
      <c r="N18">
        <f>IF(OR($S18="",$U18&lt;&gt;"paid"),"",$I18-$C18)</f>
        <v>0</v>
      </c>
      <c r="O18" s="8">
        <f>IF($S18="","",IF(AND($U18="paid",$N18&gt;Settings!$B$4),$K18*Settings!$B$3*$N18/365,0))</f>
        <v>0</v>
      </c>
      <c r="P18" s="8">
        <f>IF($S18="","",IF($U18="unpaid",$W18,0))</f>
        <v>0</v>
      </c>
      <c r="Q18" s="8">
        <f>IF($S18="","",IF(AND($U18="unpaid",$C18&lt;=Settings!$B$2),$W18/(1+$F18)*$F18,0))</f>
        <v>0</v>
      </c>
      <c r="R18">
        <f>IF($S18="","","FY "&amp;IF(MONTH($C18)&gt;=4,YEAR($C18),YEAR($C18)-1)&amp;"-"&amp;TEXT(MOD(IF(MONTH($C18)&gt;=4,YEAR($C18)+1,YEAR($C18)),100),"00"))</f>
        <v>0</v>
      </c>
      <c r="S18">
        <f>IF($S17="","",IF($U17="paid",IF($V17&lt;&gt;"",$S17,IF(AND($W17&gt;0,OR(INDEX(Calc!$B:$B,$S17)&lt;=Settings!$B$2,$X17=0)),$S17,IFERROR(MATCH(1,INDEX((Calc!$A$2:$A$2001&lt;&gt;"")*(Calc!$E$2:$E$2001&gt;0)*(ROW(Calc!$A$2:$A$2001)&gt;$S17),0),0)+1,""))),IFERROR(MATCH(1,INDEX((Calc!$A$2:$A$2001&lt;&gt;"")*(Calc!$E$2:$E$2001&gt;0)*(ROW(Calc!$A$2:$A$2001)&gt;$S17),0),0)+1,"")))</f>
        <v>0</v>
      </c>
      <c r="T18">
        <f>IF($S18="","",IF(AND($S18=$S17,$U17="paid",$V17=""),"",IF(AND($S18=$S17,$U17="paid",$V17&lt;&gt;""),$V17,IF($S18="","",IFERROR(MATCH(1,INDEX((Calc!$A$2:$A$2001=INDEX(Calc!$A:$A,$S18))*(Calc!$D$2:$D$2001&gt;0)*(Calc!$I$2:$I$2001&gt;INDEX(Calc!$J:$J,$S18))*(Calc!$T$2:$T$2001&lt;INDEX(Calc!$H:$H,$S18)),0),0)+1,"")))))</f>
        <v>0</v>
      </c>
      <c r="U18">
        <f>IF($S18="","",IF($T18&lt;&gt;"","paid","unpaid"))</f>
        <v>0</v>
      </c>
      <c r="V18">
        <f>IF(OR($S18="",$T18=""),"",IFERROR(MATCH(1,INDEX((Calc!$A$2:$A$2001=INDEX(Calc!$A:$A,$S18))*(Calc!$D$2:$D$2001&gt;0)*(Calc!$I$2:$I$2001&gt;INDEX(Calc!$J:$J,$S18))*(Calc!$T$2:$T$2001&lt;INDEX(Calc!$H:$H,$S18))*(ROW(Calc!$A$2:$A$2001)&gt;$T18),0),0)+1,""))</f>
        <v>0</v>
      </c>
      <c r="W18" s="8">
        <f>IF($S18="","",MAX(0,INDEX(Calc!$H:$H,$S18)-MAX(INDEX(Calc!$K:$K,$S18),INDEX(Calc!$J:$J,$S18))))</f>
        <v>0</v>
      </c>
      <c r="X18" s="8">
        <f>IF($S18="","",INDEX(Calc!$E:$E,$S18)-$W18)</f>
        <v>0</v>
      </c>
    </row>
    <row r="19" spans="1:24">
      <c r="A19">
        <f>IF($S19="","",INDEX(Calc!$A:$A,$S19))</f>
        <v>0</v>
      </c>
      <c r="B19">
        <f>IF($S19="","",INDEX(Calc!$U:$U,$S19))</f>
        <v>0</v>
      </c>
      <c r="C19" s="7">
        <f>IF($S19="","",INDEX(Calc!$B:$B,$S19))</f>
        <v>0</v>
      </c>
      <c r="D19">
        <f>IF($S19="","",INDEX(Calc!$C:$C,$S19))</f>
        <v>0</v>
      </c>
      <c r="E19" s="8">
        <f>IF($S19="","",INDEX(Calc!$E:$E,$S19))</f>
        <v>0</v>
      </c>
      <c r="F19" s="9">
        <f>IF($S19="","",INDEX(Calc!$G:$G,$S19))</f>
        <v>0</v>
      </c>
      <c r="G19" s="8">
        <f>IF($S19="","",INDEX(Calc!$L:$L,$S19))</f>
        <v>0</v>
      </c>
      <c r="H19" s="8">
        <f>IF($S19="","",INDEX(Calc!$M:$M,$S19))</f>
        <v>0</v>
      </c>
      <c r="I19" s="7">
        <f>IF($T19="","",INDEX(Calc!$B:$B,$T19))</f>
        <v>0</v>
      </c>
      <c r="J19" s="8">
        <f>IF($S19="","",IF($U19&lt;&gt;"paid",0,MAX(0,MIN(INDEX(Calc!$H:$H,$S19),INDEX(Calc!$I:$I,$T19))-MAX(INDEX(Calc!$J:$J,$S19),INDEX(Calc!$T:$T,$T19)))))</f>
        <v>0</v>
      </c>
      <c r="K19" s="8">
        <f>IF($S19="","",IF($U19&lt;&gt;"paid",0,$J19/(1+$F19)*$F19))</f>
        <v>0</v>
      </c>
      <c r="L19" s="8">
        <f>IF($S19="","",IF($U19="paid",MAX(0,$E19-MAX(0,MIN(INDEX(Calc!$H:$H,$S19),INDEX(Calc!$I:$I,$T19))-INDEX(Calc!$J:$J,$S19))),$W19))</f>
        <v>0</v>
      </c>
      <c r="M19" s="8">
        <f>IF($S19="","",IF($U19="paid",$L19/(1+$F19)*$F19,$Q19))</f>
        <v>0</v>
      </c>
      <c r="N19">
        <f>IF(OR($S19="",$U19&lt;&gt;"paid"),"",$I19-$C19)</f>
        <v>0</v>
      </c>
      <c r="O19" s="8">
        <f>IF($S19="","",IF(AND($U19="paid",$N19&gt;Settings!$B$4),$K19*Settings!$B$3*$N19/365,0))</f>
        <v>0</v>
      </c>
      <c r="P19" s="8">
        <f>IF($S19="","",IF($U19="unpaid",$W19,0))</f>
        <v>0</v>
      </c>
      <c r="Q19" s="8">
        <f>IF($S19="","",IF(AND($U19="unpaid",$C19&lt;=Settings!$B$2),$W19/(1+$F19)*$F19,0))</f>
        <v>0</v>
      </c>
      <c r="R19">
        <f>IF($S19="","","FY "&amp;IF(MONTH($C19)&gt;=4,YEAR($C19),YEAR($C19)-1)&amp;"-"&amp;TEXT(MOD(IF(MONTH($C19)&gt;=4,YEAR($C19)+1,YEAR($C19)),100),"00"))</f>
        <v>0</v>
      </c>
      <c r="S19">
        <f>IF($S18="","",IF($U18="paid",IF($V18&lt;&gt;"",$S18,IF(AND($W18&gt;0,OR(INDEX(Calc!$B:$B,$S18)&lt;=Settings!$B$2,$X18=0)),$S18,IFERROR(MATCH(1,INDEX((Calc!$A$2:$A$2001&lt;&gt;"")*(Calc!$E$2:$E$2001&gt;0)*(ROW(Calc!$A$2:$A$2001)&gt;$S18),0),0)+1,""))),IFERROR(MATCH(1,INDEX((Calc!$A$2:$A$2001&lt;&gt;"")*(Calc!$E$2:$E$2001&gt;0)*(ROW(Calc!$A$2:$A$2001)&gt;$S18),0),0)+1,"")))</f>
        <v>0</v>
      </c>
      <c r="T19">
        <f>IF($S19="","",IF(AND($S19=$S18,$U18="paid",$V18=""),"",IF(AND($S19=$S18,$U18="paid",$V18&lt;&gt;""),$V18,IF($S19="","",IFERROR(MATCH(1,INDEX((Calc!$A$2:$A$2001=INDEX(Calc!$A:$A,$S19))*(Calc!$D$2:$D$2001&gt;0)*(Calc!$I$2:$I$2001&gt;INDEX(Calc!$J:$J,$S19))*(Calc!$T$2:$T$2001&lt;INDEX(Calc!$H:$H,$S19)),0),0)+1,"")))))</f>
        <v>0</v>
      </c>
      <c r="U19">
        <f>IF($S19="","",IF($T19&lt;&gt;"","paid","unpaid"))</f>
        <v>0</v>
      </c>
      <c r="V19">
        <f>IF(OR($S19="",$T19=""),"",IFERROR(MATCH(1,INDEX((Calc!$A$2:$A$2001=INDEX(Calc!$A:$A,$S19))*(Calc!$D$2:$D$2001&gt;0)*(Calc!$I$2:$I$2001&gt;INDEX(Calc!$J:$J,$S19))*(Calc!$T$2:$T$2001&lt;INDEX(Calc!$H:$H,$S19))*(ROW(Calc!$A$2:$A$2001)&gt;$T19),0),0)+1,""))</f>
        <v>0</v>
      </c>
      <c r="W19" s="8">
        <f>IF($S19="","",MAX(0,INDEX(Calc!$H:$H,$S19)-MAX(INDEX(Calc!$K:$K,$S19),INDEX(Calc!$J:$J,$S19))))</f>
        <v>0</v>
      </c>
      <c r="X19" s="8">
        <f>IF($S19="","",INDEX(Calc!$E:$E,$S19)-$W19)</f>
        <v>0</v>
      </c>
    </row>
    <row r="20" spans="1:24">
      <c r="A20">
        <f>IF($S20="","",INDEX(Calc!$A:$A,$S20))</f>
        <v>0</v>
      </c>
      <c r="B20">
        <f>IF($S20="","",INDEX(Calc!$U:$U,$S20))</f>
        <v>0</v>
      </c>
      <c r="C20" s="7">
        <f>IF($S20="","",INDEX(Calc!$B:$B,$S20))</f>
        <v>0</v>
      </c>
      <c r="D20">
        <f>IF($S20="","",INDEX(Calc!$C:$C,$S20))</f>
        <v>0</v>
      </c>
      <c r="E20" s="8">
        <f>IF($S20="","",INDEX(Calc!$E:$E,$S20))</f>
        <v>0</v>
      </c>
      <c r="F20" s="9">
        <f>IF($S20="","",INDEX(Calc!$G:$G,$S20))</f>
        <v>0</v>
      </c>
      <c r="G20" s="8">
        <f>IF($S20="","",INDEX(Calc!$L:$L,$S20))</f>
        <v>0</v>
      </c>
      <c r="H20" s="8">
        <f>IF($S20="","",INDEX(Calc!$M:$M,$S20))</f>
        <v>0</v>
      </c>
      <c r="I20" s="7">
        <f>IF($T20="","",INDEX(Calc!$B:$B,$T20))</f>
        <v>0</v>
      </c>
      <c r="J20" s="8">
        <f>IF($S20="","",IF($U20&lt;&gt;"paid",0,MAX(0,MIN(INDEX(Calc!$H:$H,$S20),INDEX(Calc!$I:$I,$T20))-MAX(INDEX(Calc!$J:$J,$S20),INDEX(Calc!$T:$T,$T20)))))</f>
        <v>0</v>
      </c>
      <c r="K20" s="8">
        <f>IF($S20="","",IF($U20&lt;&gt;"paid",0,$J20/(1+$F20)*$F20))</f>
        <v>0</v>
      </c>
      <c r="L20" s="8">
        <f>IF($S20="","",IF($U20="paid",MAX(0,$E20-MAX(0,MIN(INDEX(Calc!$H:$H,$S20),INDEX(Calc!$I:$I,$T20))-INDEX(Calc!$J:$J,$S20))),$W20))</f>
        <v>0</v>
      </c>
      <c r="M20" s="8">
        <f>IF($S20="","",IF($U20="paid",$L20/(1+$F20)*$F20,$Q20))</f>
        <v>0</v>
      </c>
      <c r="N20">
        <f>IF(OR($S20="",$U20&lt;&gt;"paid"),"",$I20-$C20)</f>
        <v>0</v>
      </c>
      <c r="O20" s="8">
        <f>IF($S20="","",IF(AND($U20="paid",$N20&gt;Settings!$B$4),$K20*Settings!$B$3*$N20/365,0))</f>
        <v>0</v>
      </c>
      <c r="P20" s="8">
        <f>IF($S20="","",IF($U20="unpaid",$W20,0))</f>
        <v>0</v>
      </c>
      <c r="Q20" s="8">
        <f>IF($S20="","",IF(AND($U20="unpaid",$C20&lt;=Settings!$B$2),$W20/(1+$F20)*$F20,0))</f>
        <v>0</v>
      </c>
      <c r="R20">
        <f>IF($S20="","","FY "&amp;IF(MONTH($C20)&gt;=4,YEAR($C20),YEAR($C20)-1)&amp;"-"&amp;TEXT(MOD(IF(MONTH($C20)&gt;=4,YEAR($C20)+1,YEAR($C20)),100),"00"))</f>
        <v>0</v>
      </c>
      <c r="S20">
        <f>IF($S19="","",IF($U19="paid",IF($V19&lt;&gt;"",$S19,IF(AND($W19&gt;0,OR(INDEX(Calc!$B:$B,$S19)&lt;=Settings!$B$2,$X19=0)),$S19,IFERROR(MATCH(1,INDEX((Calc!$A$2:$A$2001&lt;&gt;"")*(Calc!$E$2:$E$2001&gt;0)*(ROW(Calc!$A$2:$A$2001)&gt;$S19),0),0)+1,""))),IFERROR(MATCH(1,INDEX((Calc!$A$2:$A$2001&lt;&gt;"")*(Calc!$E$2:$E$2001&gt;0)*(ROW(Calc!$A$2:$A$2001)&gt;$S19),0),0)+1,"")))</f>
        <v>0</v>
      </c>
      <c r="T20">
        <f>IF($S20="","",IF(AND($S20=$S19,$U19="paid",$V19=""),"",IF(AND($S20=$S19,$U19="paid",$V19&lt;&gt;""),$V19,IF($S20="","",IFERROR(MATCH(1,INDEX((Calc!$A$2:$A$2001=INDEX(Calc!$A:$A,$S20))*(Calc!$D$2:$D$2001&gt;0)*(Calc!$I$2:$I$2001&gt;INDEX(Calc!$J:$J,$S20))*(Calc!$T$2:$T$2001&lt;INDEX(Calc!$H:$H,$S20)),0),0)+1,"")))))</f>
        <v>0</v>
      </c>
      <c r="U20">
        <f>IF($S20="","",IF($T20&lt;&gt;"","paid","unpaid"))</f>
        <v>0</v>
      </c>
      <c r="V20">
        <f>IF(OR($S20="",$T20=""),"",IFERROR(MATCH(1,INDEX((Calc!$A$2:$A$2001=INDEX(Calc!$A:$A,$S20))*(Calc!$D$2:$D$2001&gt;0)*(Calc!$I$2:$I$2001&gt;INDEX(Calc!$J:$J,$S20))*(Calc!$T$2:$T$2001&lt;INDEX(Calc!$H:$H,$S20))*(ROW(Calc!$A$2:$A$2001)&gt;$T20),0),0)+1,""))</f>
        <v>0</v>
      </c>
      <c r="W20" s="8">
        <f>IF($S20="","",MAX(0,INDEX(Calc!$H:$H,$S20)-MAX(INDEX(Calc!$K:$K,$S20),INDEX(Calc!$J:$J,$S20))))</f>
        <v>0</v>
      </c>
      <c r="X20" s="8">
        <f>IF($S20="","",INDEX(Calc!$E:$E,$S20)-$W20)</f>
        <v>0</v>
      </c>
    </row>
    <row r="21" spans="1:24">
      <c r="A21">
        <f>IF($S21="","",INDEX(Calc!$A:$A,$S21))</f>
        <v>0</v>
      </c>
      <c r="B21">
        <f>IF($S21="","",INDEX(Calc!$U:$U,$S21))</f>
        <v>0</v>
      </c>
      <c r="C21" s="7">
        <f>IF($S21="","",INDEX(Calc!$B:$B,$S21))</f>
        <v>0</v>
      </c>
      <c r="D21">
        <f>IF($S21="","",INDEX(Calc!$C:$C,$S21))</f>
        <v>0</v>
      </c>
      <c r="E21" s="8">
        <f>IF($S21="","",INDEX(Calc!$E:$E,$S21))</f>
        <v>0</v>
      </c>
      <c r="F21" s="9">
        <f>IF($S21="","",INDEX(Calc!$G:$G,$S21))</f>
        <v>0</v>
      </c>
      <c r="G21" s="8">
        <f>IF($S21="","",INDEX(Calc!$L:$L,$S21))</f>
        <v>0</v>
      </c>
      <c r="H21" s="8">
        <f>IF($S21="","",INDEX(Calc!$M:$M,$S21))</f>
        <v>0</v>
      </c>
      <c r="I21" s="7">
        <f>IF($T21="","",INDEX(Calc!$B:$B,$T21))</f>
        <v>0</v>
      </c>
      <c r="J21" s="8">
        <f>IF($S21="","",IF($U21&lt;&gt;"paid",0,MAX(0,MIN(INDEX(Calc!$H:$H,$S21),INDEX(Calc!$I:$I,$T21))-MAX(INDEX(Calc!$J:$J,$S21),INDEX(Calc!$T:$T,$T21)))))</f>
        <v>0</v>
      </c>
      <c r="K21" s="8">
        <f>IF($S21="","",IF($U21&lt;&gt;"paid",0,$J21/(1+$F21)*$F21))</f>
        <v>0</v>
      </c>
      <c r="L21" s="8">
        <f>IF($S21="","",IF($U21="paid",MAX(0,$E21-MAX(0,MIN(INDEX(Calc!$H:$H,$S21),INDEX(Calc!$I:$I,$T21))-INDEX(Calc!$J:$J,$S21))),$W21))</f>
        <v>0</v>
      </c>
      <c r="M21" s="8">
        <f>IF($S21="","",IF($U21="paid",$L21/(1+$F21)*$F21,$Q21))</f>
        <v>0</v>
      </c>
      <c r="N21">
        <f>IF(OR($S21="",$U21&lt;&gt;"paid"),"",$I21-$C21)</f>
        <v>0</v>
      </c>
      <c r="O21" s="8">
        <f>IF($S21="","",IF(AND($U21="paid",$N21&gt;Settings!$B$4),$K21*Settings!$B$3*$N21/365,0))</f>
        <v>0</v>
      </c>
      <c r="P21" s="8">
        <f>IF($S21="","",IF($U21="unpaid",$W21,0))</f>
        <v>0</v>
      </c>
      <c r="Q21" s="8">
        <f>IF($S21="","",IF(AND($U21="unpaid",$C21&lt;=Settings!$B$2),$W21/(1+$F21)*$F21,0))</f>
        <v>0</v>
      </c>
      <c r="R21">
        <f>IF($S21="","","FY "&amp;IF(MONTH($C21)&gt;=4,YEAR($C21),YEAR($C21)-1)&amp;"-"&amp;TEXT(MOD(IF(MONTH($C21)&gt;=4,YEAR($C21)+1,YEAR($C21)),100),"00"))</f>
        <v>0</v>
      </c>
      <c r="S21">
        <f>IF($S20="","",IF($U20="paid",IF($V20&lt;&gt;"",$S20,IF(AND($W20&gt;0,OR(INDEX(Calc!$B:$B,$S20)&lt;=Settings!$B$2,$X20=0)),$S20,IFERROR(MATCH(1,INDEX((Calc!$A$2:$A$2001&lt;&gt;"")*(Calc!$E$2:$E$2001&gt;0)*(ROW(Calc!$A$2:$A$2001)&gt;$S20),0),0)+1,""))),IFERROR(MATCH(1,INDEX((Calc!$A$2:$A$2001&lt;&gt;"")*(Calc!$E$2:$E$2001&gt;0)*(ROW(Calc!$A$2:$A$2001)&gt;$S20),0),0)+1,"")))</f>
        <v>0</v>
      </c>
      <c r="T21">
        <f>IF($S21="","",IF(AND($S21=$S20,$U20="paid",$V20=""),"",IF(AND($S21=$S20,$U20="paid",$V20&lt;&gt;""),$V20,IF($S21="","",IFERROR(MATCH(1,INDEX((Calc!$A$2:$A$2001=INDEX(Calc!$A:$A,$S21))*(Calc!$D$2:$D$2001&gt;0)*(Calc!$I$2:$I$2001&gt;INDEX(Calc!$J:$J,$S21))*(Calc!$T$2:$T$2001&lt;INDEX(Calc!$H:$H,$S21)),0),0)+1,"")))))</f>
        <v>0</v>
      </c>
      <c r="U21">
        <f>IF($S21="","",IF($T21&lt;&gt;"","paid","unpaid"))</f>
        <v>0</v>
      </c>
      <c r="V21">
        <f>IF(OR($S21="",$T21=""),"",IFERROR(MATCH(1,INDEX((Calc!$A$2:$A$2001=INDEX(Calc!$A:$A,$S21))*(Calc!$D$2:$D$2001&gt;0)*(Calc!$I$2:$I$2001&gt;INDEX(Calc!$J:$J,$S21))*(Calc!$T$2:$T$2001&lt;INDEX(Calc!$H:$H,$S21))*(ROW(Calc!$A$2:$A$2001)&gt;$T21),0),0)+1,""))</f>
        <v>0</v>
      </c>
      <c r="W21" s="8">
        <f>IF($S21="","",MAX(0,INDEX(Calc!$H:$H,$S21)-MAX(INDEX(Calc!$K:$K,$S21),INDEX(Calc!$J:$J,$S21))))</f>
        <v>0</v>
      </c>
      <c r="X21" s="8">
        <f>IF($S21="","",INDEX(Calc!$E:$E,$S21)-$W21)</f>
        <v>0</v>
      </c>
    </row>
    <row r="22" spans="1:24">
      <c r="A22">
        <f>IF($S22="","",INDEX(Calc!$A:$A,$S22))</f>
        <v>0</v>
      </c>
      <c r="B22">
        <f>IF($S22="","",INDEX(Calc!$U:$U,$S22))</f>
        <v>0</v>
      </c>
      <c r="C22" s="7">
        <f>IF($S22="","",INDEX(Calc!$B:$B,$S22))</f>
        <v>0</v>
      </c>
      <c r="D22">
        <f>IF($S22="","",INDEX(Calc!$C:$C,$S22))</f>
        <v>0</v>
      </c>
      <c r="E22" s="8">
        <f>IF($S22="","",INDEX(Calc!$E:$E,$S22))</f>
        <v>0</v>
      </c>
      <c r="F22" s="9">
        <f>IF($S22="","",INDEX(Calc!$G:$G,$S22))</f>
        <v>0</v>
      </c>
      <c r="G22" s="8">
        <f>IF($S22="","",INDEX(Calc!$L:$L,$S22))</f>
        <v>0</v>
      </c>
      <c r="H22" s="8">
        <f>IF($S22="","",INDEX(Calc!$M:$M,$S22))</f>
        <v>0</v>
      </c>
      <c r="I22" s="7">
        <f>IF($T22="","",INDEX(Calc!$B:$B,$T22))</f>
        <v>0</v>
      </c>
      <c r="J22" s="8">
        <f>IF($S22="","",IF($U22&lt;&gt;"paid",0,MAX(0,MIN(INDEX(Calc!$H:$H,$S22),INDEX(Calc!$I:$I,$T22))-MAX(INDEX(Calc!$J:$J,$S22),INDEX(Calc!$T:$T,$T22)))))</f>
        <v>0</v>
      </c>
      <c r="K22" s="8">
        <f>IF($S22="","",IF($U22&lt;&gt;"paid",0,$J22/(1+$F22)*$F22))</f>
        <v>0</v>
      </c>
      <c r="L22" s="8">
        <f>IF($S22="","",IF($U22="paid",MAX(0,$E22-MAX(0,MIN(INDEX(Calc!$H:$H,$S22),INDEX(Calc!$I:$I,$T22))-INDEX(Calc!$J:$J,$S22))),$W22))</f>
        <v>0</v>
      </c>
      <c r="M22" s="8">
        <f>IF($S22="","",IF($U22="paid",$L22/(1+$F22)*$F22,$Q22))</f>
        <v>0</v>
      </c>
      <c r="N22">
        <f>IF(OR($S22="",$U22&lt;&gt;"paid"),"",$I22-$C22)</f>
        <v>0</v>
      </c>
      <c r="O22" s="8">
        <f>IF($S22="","",IF(AND($U22="paid",$N22&gt;Settings!$B$4),$K22*Settings!$B$3*$N22/365,0))</f>
        <v>0</v>
      </c>
      <c r="P22" s="8">
        <f>IF($S22="","",IF($U22="unpaid",$W22,0))</f>
        <v>0</v>
      </c>
      <c r="Q22" s="8">
        <f>IF($S22="","",IF(AND($U22="unpaid",$C22&lt;=Settings!$B$2),$W22/(1+$F22)*$F22,0))</f>
        <v>0</v>
      </c>
      <c r="R22">
        <f>IF($S22="","","FY "&amp;IF(MONTH($C22)&gt;=4,YEAR($C22),YEAR($C22)-1)&amp;"-"&amp;TEXT(MOD(IF(MONTH($C22)&gt;=4,YEAR($C22)+1,YEAR($C22)),100),"00"))</f>
        <v>0</v>
      </c>
      <c r="S22">
        <f>IF($S21="","",IF($U21="paid",IF($V21&lt;&gt;"",$S21,IF(AND($W21&gt;0,OR(INDEX(Calc!$B:$B,$S21)&lt;=Settings!$B$2,$X21=0)),$S21,IFERROR(MATCH(1,INDEX((Calc!$A$2:$A$2001&lt;&gt;"")*(Calc!$E$2:$E$2001&gt;0)*(ROW(Calc!$A$2:$A$2001)&gt;$S21),0),0)+1,""))),IFERROR(MATCH(1,INDEX((Calc!$A$2:$A$2001&lt;&gt;"")*(Calc!$E$2:$E$2001&gt;0)*(ROW(Calc!$A$2:$A$2001)&gt;$S21),0),0)+1,"")))</f>
        <v>0</v>
      </c>
      <c r="T22">
        <f>IF($S22="","",IF(AND($S22=$S21,$U21="paid",$V21=""),"",IF(AND($S22=$S21,$U21="paid",$V21&lt;&gt;""),$V21,IF($S22="","",IFERROR(MATCH(1,INDEX((Calc!$A$2:$A$2001=INDEX(Calc!$A:$A,$S22))*(Calc!$D$2:$D$2001&gt;0)*(Calc!$I$2:$I$2001&gt;INDEX(Calc!$J:$J,$S22))*(Calc!$T$2:$T$2001&lt;INDEX(Calc!$H:$H,$S22)),0),0)+1,"")))))</f>
        <v>0</v>
      </c>
      <c r="U22">
        <f>IF($S22="","",IF($T22&lt;&gt;"","paid","unpaid"))</f>
        <v>0</v>
      </c>
      <c r="V22">
        <f>IF(OR($S22="",$T22=""),"",IFERROR(MATCH(1,INDEX((Calc!$A$2:$A$2001=INDEX(Calc!$A:$A,$S22))*(Calc!$D$2:$D$2001&gt;0)*(Calc!$I$2:$I$2001&gt;INDEX(Calc!$J:$J,$S22))*(Calc!$T$2:$T$2001&lt;INDEX(Calc!$H:$H,$S22))*(ROW(Calc!$A$2:$A$2001)&gt;$T22),0),0)+1,""))</f>
        <v>0</v>
      </c>
      <c r="W22" s="8">
        <f>IF($S22="","",MAX(0,INDEX(Calc!$H:$H,$S22)-MAX(INDEX(Calc!$K:$K,$S22),INDEX(Calc!$J:$J,$S22))))</f>
        <v>0</v>
      </c>
      <c r="X22" s="8">
        <f>IF($S22="","",INDEX(Calc!$E:$E,$S22)-$W22)</f>
        <v>0</v>
      </c>
    </row>
    <row r="23" spans="1:24">
      <c r="A23">
        <f>IF($S23="","",INDEX(Calc!$A:$A,$S23))</f>
        <v>0</v>
      </c>
      <c r="B23">
        <f>IF($S23="","",INDEX(Calc!$U:$U,$S23))</f>
        <v>0</v>
      </c>
      <c r="C23" s="7">
        <f>IF($S23="","",INDEX(Calc!$B:$B,$S23))</f>
        <v>0</v>
      </c>
      <c r="D23">
        <f>IF($S23="","",INDEX(Calc!$C:$C,$S23))</f>
        <v>0</v>
      </c>
      <c r="E23" s="8">
        <f>IF($S23="","",INDEX(Calc!$E:$E,$S23))</f>
        <v>0</v>
      </c>
      <c r="F23" s="9">
        <f>IF($S23="","",INDEX(Calc!$G:$G,$S23))</f>
        <v>0</v>
      </c>
      <c r="G23" s="8">
        <f>IF($S23="","",INDEX(Calc!$L:$L,$S23))</f>
        <v>0</v>
      </c>
      <c r="H23" s="8">
        <f>IF($S23="","",INDEX(Calc!$M:$M,$S23))</f>
        <v>0</v>
      </c>
      <c r="I23" s="7">
        <f>IF($T23="","",INDEX(Calc!$B:$B,$T23))</f>
        <v>0</v>
      </c>
      <c r="J23" s="8">
        <f>IF($S23="","",IF($U23&lt;&gt;"paid",0,MAX(0,MIN(INDEX(Calc!$H:$H,$S23),INDEX(Calc!$I:$I,$T23))-MAX(INDEX(Calc!$J:$J,$S23),INDEX(Calc!$T:$T,$T23)))))</f>
        <v>0</v>
      </c>
      <c r="K23" s="8">
        <f>IF($S23="","",IF($U23&lt;&gt;"paid",0,$J23/(1+$F23)*$F23))</f>
        <v>0</v>
      </c>
      <c r="L23" s="8">
        <f>IF($S23="","",IF($U23="paid",MAX(0,$E23-MAX(0,MIN(INDEX(Calc!$H:$H,$S23),INDEX(Calc!$I:$I,$T23))-INDEX(Calc!$J:$J,$S23))),$W23))</f>
        <v>0</v>
      </c>
      <c r="M23" s="8">
        <f>IF($S23="","",IF($U23="paid",$L23/(1+$F23)*$F23,$Q23))</f>
        <v>0</v>
      </c>
      <c r="N23">
        <f>IF(OR($S23="",$U23&lt;&gt;"paid"),"",$I23-$C23)</f>
        <v>0</v>
      </c>
      <c r="O23" s="8">
        <f>IF($S23="","",IF(AND($U23="paid",$N23&gt;Settings!$B$4),$K23*Settings!$B$3*$N23/365,0))</f>
        <v>0</v>
      </c>
      <c r="P23" s="8">
        <f>IF($S23="","",IF($U23="unpaid",$W23,0))</f>
        <v>0</v>
      </c>
      <c r="Q23" s="8">
        <f>IF($S23="","",IF(AND($U23="unpaid",$C23&lt;=Settings!$B$2),$W23/(1+$F23)*$F23,0))</f>
        <v>0</v>
      </c>
      <c r="R23">
        <f>IF($S23="","","FY "&amp;IF(MONTH($C23)&gt;=4,YEAR($C23),YEAR($C23)-1)&amp;"-"&amp;TEXT(MOD(IF(MONTH($C23)&gt;=4,YEAR($C23)+1,YEAR($C23)),100),"00"))</f>
        <v>0</v>
      </c>
      <c r="S23">
        <f>IF($S22="","",IF($U22="paid",IF($V22&lt;&gt;"",$S22,IF(AND($W22&gt;0,OR(INDEX(Calc!$B:$B,$S22)&lt;=Settings!$B$2,$X22=0)),$S22,IFERROR(MATCH(1,INDEX((Calc!$A$2:$A$2001&lt;&gt;"")*(Calc!$E$2:$E$2001&gt;0)*(ROW(Calc!$A$2:$A$2001)&gt;$S22),0),0)+1,""))),IFERROR(MATCH(1,INDEX((Calc!$A$2:$A$2001&lt;&gt;"")*(Calc!$E$2:$E$2001&gt;0)*(ROW(Calc!$A$2:$A$2001)&gt;$S22),0),0)+1,"")))</f>
        <v>0</v>
      </c>
      <c r="T23">
        <f>IF($S23="","",IF(AND($S23=$S22,$U22="paid",$V22=""),"",IF(AND($S23=$S22,$U22="paid",$V22&lt;&gt;""),$V22,IF($S23="","",IFERROR(MATCH(1,INDEX((Calc!$A$2:$A$2001=INDEX(Calc!$A:$A,$S23))*(Calc!$D$2:$D$2001&gt;0)*(Calc!$I$2:$I$2001&gt;INDEX(Calc!$J:$J,$S23))*(Calc!$T$2:$T$2001&lt;INDEX(Calc!$H:$H,$S23)),0),0)+1,"")))))</f>
        <v>0</v>
      </c>
      <c r="U23">
        <f>IF($S23="","",IF($T23&lt;&gt;"","paid","unpaid"))</f>
        <v>0</v>
      </c>
      <c r="V23">
        <f>IF(OR($S23="",$T23=""),"",IFERROR(MATCH(1,INDEX((Calc!$A$2:$A$2001=INDEX(Calc!$A:$A,$S23))*(Calc!$D$2:$D$2001&gt;0)*(Calc!$I$2:$I$2001&gt;INDEX(Calc!$J:$J,$S23))*(Calc!$T$2:$T$2001&lt;INDEX(Calc!$H:$H,$S23))*(ROW(Calc!$A$2:$A$2001)&gt;$T23),0),0)+1,""))</f>
        <v>0</v>
      </c>
      <c r="W23" s="8">
        <f>IF($S23="","",MAX(0,INDEX(Calc!$H:$H,$S23)-MAX(INDEX(Calc!$K:$K,$S23),INDEX(Calc!$J:$J,$S23))))</f>
        <v>0</v>
      </c>
      <c r="X23" s="8">
        <f>IF($S23="","",INDEX(Calc!$E:$E,$S23)-$W23)</f>
        <v>0</v>
      </c>
    </row>
    <row r="24" spans="1:24">
      <c r="A24">
        <f>IF($S24="","",INDEX(Calc!$A:$A,$S24))</f>
        <v>0</v>
      </c>
      <c r="B24">
        <f>IF($S24="","",INDEX(Calc!$U:$U,$S24))</f>
        <v>0</v>
      </c>
      <c r="C24" s="7">
        <f>IF($S24="","",INDEX(Calc!$B:$B,$S24))</f>
        <v>0</v>
      </c>
      <c r="D24">
        <f>IF($S24="","",INDEX(Calc!$C:$C,$S24))</f>
        <v>0</v>
      </c>
      <c r="E24" s="8">
        <f>IF($S24="","",INDEX(Calc!$E:$E,$S24))</f>
        <v>0</v>
      </c>
      <c r="F24" s="9">
        <f>IF($S24="","",INDEX(Calc!$G:$G,$S24))</f>
        <v>0</v>
      </c>
      <c r="G24" s="8">
        <f>IF($S24="","",INDEX(Calc!$L:$L,$S24))</f>
        <v>0</v>
      </c>
      <c r="H24" s="8">
        <f>IF($S24="","",INDEX(Calc!$M:$M,$S24))</f>
        <v>0</v>
      </c>
      <c r="I24" s="7">
        <f>IF($T24="","",INDEX(Calc!$B:$B,$T24))</f>
        <v>0</v>
      </c>
      <c r="J24" s="8">
        <f>IF($S24="","",IF($U24&lt;&gt;"paid",0,MAX(0,MIN(INDEX(Calc!$H:$H,$S24),INDEX(Calc!$I:$I,$T24))-MAX(INDEX(Calc!$J:$J,$S24),INDEX(Calc!$T:$T,$T24)))))</f>
        <v>0</v>
      </c>
      <c r="K24" s="8">
        <f>IF($S24="","",IF($U24&lt;&gt;"paid",0,$J24/(1+$F24)*$F24))</f>
        <v>0</v>
      </c>
      <c r="L24" s="8">
        <f>IF($S24="","",IF($U24="paid",MAX(0,$E24-MAX(0,MIN(INDEX(Calc!$H:$H,$S24),INDEX(Calc!$I:$I,$T24))-INDEX(Calc!$J:$J,$S24))),$W24))</f>
        <v>0</v>
      </c>
      <c r="M24" s="8">
        <f>IF($S24="","",IF($U24="paid",$L24/(1+$F24)*$F24,$Q24))</f>
        <v>0</v>
      </c>
      <c r="N24">
        <f>IF(OR($S24="",$U24&lt;&gt;"paid"),"",$I24-$C24)</f>
        <v>0</v>
      </c>
      <c r="O24" s="8">
        <f>IF($S24="","",IF(AND($U24="paid",$N24&gt;Settings!$B$4),$K24*Settings!$B$3*$N24/365,0))</f>
        <v>0</v>
      </c>
      <c r="P24" s="8">
        <f>IF($S24="","",IF($U24="unpaid",$W24,0))</f>
        <v>0</v>
      </c>
      <c r="Q24" s="8">
        <f>IF($S24="","",IF(AND($U24="unpaid",$C24&lt;=Settings!$B$2),$W24/(1+$F24)*$F24,0))</f>
        <v>0</v>
      </c>
      <c r="R24">
        <f>IF($S24="","","FY "&amp;IF(MONTH($C24)&gt;=4,YEAR($C24),YEAR($C24)-1)&amp;"-"&amp;TEXT(MOD(IF(MONTH($C24)&gt;=4,YEAR($C24)+1,YEAR($C24)),100),"00"))</f>
        <v>0</v>
      </c>
      <c r="S24">
        <f>IF($S23="","",IF($U23="paid",IF($V23&lt;&gt;"",$S23,IF(AND($W23&gt;0,OR(INDEX(Calc!$B:$B,$S23)&lt;=Settings!$B$2,$X23=0)),$S23,IFERROR(MATCH(1,INDEX((Calc!$A$2:$A$2001&lt;&gt;"")*(Calc!$E$2:$E$2001&gt;0)*(ROW(Calc!$A$2:$A$2001)&gt;$S23),0),0)+1,""))),IFERROR(MATCH(1,INDEX((Calc!$A$2:$A$2001&lt;&gt;"")*(Calc!$E$2:$E$2001&gt;0)*(ROW(Calc!$A$2:$A$2001)&gt;$S23),0),0)+1,"")))</f>
        <v>0</v>
      </c>
      <c r="T24">
        <f>IF($S24="","",IF(AND($S24=$S23,$U23="paid",$V23=""),"",IF(AND($S24=$S23,$U23="paid",$V23&lt;&gt;""),$V23,IF($S24="","",IFERROR(MATCH(1,INDEX((Calc!$A$2:$A$2001=INDEX(Calc!$A:$A,$S24))*(Calc!$D$2:$D$2001&gt;0)*(Calc!$I$2:$I$2001&gt;INDEX(Calc!$J:$J,$S24))*(Calc!$T$2:$T$2001&lt;INDEX(Calc!$H:$H,$S24)),0),0)+1,"")))))</f>
        <v>0</v>
      </c>
      <c r="U24">
        <f>IF($S24="","",IF($T24&lt;&gt;"","paid","unpaid"))</f>
        <v>0</v>
      </c>
      <c r="V24">
        <f>IF(OR($S24="",$T24=""),"",IFERROR(MATCH(1,INDEX((Calc!$A$2:$A$2001=INDEX(Calc!$A:$A,$S24))*(Calc!$D$2:$D$2001&gt;0)*(Calc!$I$2:$I$2001&gt;INDEX(Calc!$J:$J,$S24))*(Calc!$T$2:$T$2001&lt;INDEX(Calc!$H:$H,$S24))*(ROW(Calc!$A$2:$A$2001)&gt;$T24),0),0)+1,""))</f>
        <v>0</v>
      </c>
      <c r="W24" s="8">
        <f>IF($S24="","",MAX(0,INDEX(Calc!$H:$H,$S24)-MAX(INDEX(Calc!$K:$K,$S24),INDEX(Calc!$J:$J,$S24))))</f>
        <v>0</v>
      </c>
      <c r="X24" s="8">
        <f>IF($S24="","",INDEX(Calc!$E:$E,$S24)-$W24)</f>
        <v>0</v>
      </c>
    </row>
    <row r="25" spans="1:24">
      <c r="A25">
        <f>IF($S25="","",INDEX(Calc!$A:$A,$S25))</f>
        <v>0</v>
      </c>
      <c r="B25">
        <f>IF($S25="","",INDEX(Calc!$U:$U,$S25))</f>
        <v>0</v>
      </c>
      <c r="C25" s="7">
        <f>IF($S25="","",INDEX(Calc!$B:$B,$S25))</f>
        <v>0</v>
      </c>
      <c r="D25">
        <f>IF($S25="","",INDEX(Calc!$C:$C,$S25))</f>
        <v>0</v>
      </c>
      <c r="E25" s="8">
        <f>IF($S25="","",INDEX(Calc!$E:$E,$S25))</f>
        <v>0</v>
      </c>
      <c r="F25" s="9">
        <f>IF($S25="","",INDEX(Calc!$G:$G,$S25))</f>
        <v>0</v>
      </c>
      <c r="G25" s="8">
        <f>IF($S25="","",INDEX(Calc!$L:$L,$S25))</f>
        <v>0</v>
      </c>
      <c r="H25" s="8">
        <f>IF($S25="","",INDEX(Calc!$M:$M,$S25))</f>
        <v>0</v>
      </c>
      <c r="I25" s="7">
        <f>IF($T25="","",INDEX(Calc!$B:$B,$T25))</f>
        <v>0</v>
      </c>
      <c r="J25" s="8">
        <f>IF($S25="","",IF($U25&lt;&gt;"paid",0,MAX(0,MIN(INDEX(Calc!$H:$H,$S25),INDEX(Calc!$I:$I,$T25))-MAX(INDEX(Calc!$J:$J,$S25),INDEX(Calc!$T:$T,$T25)))))</f>
        <v>0</v>
      </c>
      <c r="K25" s="8">
        <f>IF($S25="","",IF($U25&lt;&gt;"paid",0,$J25/(1+$F25)*$F25))</f>
        <v>0</v>
      </c>
      <c r="L25" s="8">
        <f>IF($S25="","",IF($U25="paid",MAX(0,$E25-MAX(0,MIN(INDEX(Calc!$H:$H,$S25),INDEX(Calc!$I:$I,$T25))-INDEX(Calc!$J:$J,$S25))),$W25))</f>
        <v>0</v>
      </c>
      <c r="M25" s="8">
        <f>IF($S25="","",IF($U25="paid",$L25/(1+$F25)*$F25,$Q25))</f>
        <v>0</v>
      </c>
      <c r="N25">
        <f>IF(OR($S25="",$U25&lt;&gt;"paid"),"",$I25-$C25)</f>
        <v>0</v>
      </c>
      <c r="O25" s="8">
        <f>IF($S25="","",IF(AND($U25="paid",$N25&gt;Settings!$B$4),$K25*Settings!$B$3*$N25/365,0))</f>
        <v>0</v>
      </c>
      <c r="P25" s="8">
        <f>IF($S25="","",IF($U25="unpaid",$W25,0))</f>
        <v>0</v>
      </c>
      <c r="Q25" s="8">
        <f>IF($S25="","",IF(AND($U25="unpaid",$C25&lt;=Settings!$B$2),$W25/(1+$F25)*$F25,0))</f>
        <v>0</v>
      </c>
      <c r="R25">
        <f>IF($S25="","","FY "&amp;IF(MONTH($C25)&gt;=4,YEAR($C25),YEAR($C25)-1)&amp;"-"&amp;TEXT(MOD(IF(MONTH($C25)&gt;=4,YEAR($C25)+1,YEAR($C25)),100),"00"))</f>
        <v>0</v>
      </c>
      <c r="S25">
        <f>IF($S24="","",IF($U24="paid",IF($V24&lt;&gt;"",$S24,IF(AND($W24&gt;0,OR(INDEX(Calc!$B:$B,$S24)&lt;=Settings!$B$2,$X24=0)),$S24,IFERROR(MATCH(1,INDEX((Calc!$A$2:$A$2001&lt;&gt;"")*(Calc!$E$2:$E$2001&gt;0)*(ROW(Calc!$A$2:$A$2001)&gt;$S24),0),0)+1,""))),IFERROR(MATCH(1,INDEX((Calc!$A$2:$A$2001&lt;&gt;"")*(Calc!$E$2:$E$2001&gt;0)*(ROW(Calc!$A$2:$A$2001)&gt;$S24),0),0)+1,"")))</f>
        <v>0</v>
      </c>
      <c r="T25">
        <f>IF($S25="","",IF(AND($S25=$S24,$U24="paid",$V24=""),"",IF(AND($S25=$S24,$U24="paid",$V24&lt;&gt;""),$V24,IF($S25="","",IFERROR(MATCH(1,INDEX((Calc!$A$2:$A$2001=INDEX(Calc!$A:$A,$S25))*(Calc!$D$2:$D$2001&gt;0)*(Calc!$I$2:$I$2001&gt;INDEX(Calc!$J:$J,$S25))*(Calc!$T$2:$T$2001&lt;INDEX(Calc!$H:$H,$S25)),0),0)+1,"")))))</f>
        <v>0</v>
      </c>
      <c r="U25">
        <f>IF($S25="","",IF($T25&lt;&gt;"","paid","unpaid"))</f>
        <v>0</v>
      </c>
      <c r="V25">
        <f>IF(OR($S25="",$T25=""),"",IFERROR(MATCH(1,INDEX((Calc!$A$2:$A$2001=INDEX(Calc!$A:$A,$S25))*(Calc!$D$2:$D$2001&gt;0)*(Calc!$I$2:$I$2001&gt;INDEX(Calc!$J:$J,$S25))*(Calc!$T$2:$T$2001&lt;INDEX(Calc!$H:$H,$S25))*(ROW(Calc!$A$2:$A$2001)&gt;$T25),0),0)+1,""))</f>
        <v>0</v>
      </c>
      <c r="W25" s="8">
        <f>IF($S25="","",MAX(0,INDEX(Calc!$H:$H,$S25)-MAX(INDEX(Calc!$K:$K,$S25),INDEX(Calc!$J:$J,$S25))))</f>
        <v>0</v>
      </c>
      <c r="X25" s="8">
        <f>IF($S25="","",INDEX(Calc!$E:$E,$S25)-$W25)</f>
        <v>0</v>
      </c>
    </row>
    <row r="26" spans="1:24">
      <c r="A26">
        <f>IF($S26="","",INDEX(Calc!$A:$A,$S26))</f>
        <v>0</v>
      </c>
      <c r="B26">
        <f>IF($S26="","",INDEX(Calc!$U:$U,$S26))</f>
        <v>0</v>
      </c>
      <c r="C26" s="7">
        <f>IF($S26="","",INDEX(Calc!$B:$B,$S26))</f>
        <v>0</v>
      </c>
      <c r="D26">
        <f>IF($S26="","",INDEX(Calc!$C:$C,$S26))</f>
        <v>0</v>
      </c>
      <c r="E26" s="8">
        <f>IF($S26="","",INDEX(Calc!$E:$E,$S26))</f>
        <v>0</v>
      </c>
      <c r="F26" s="9">
        <f>IF($S26="","",INDEX(Calc!$G:$G,$S26))</f>
        <v>0</v>
      </c>
      <c r="G26" s="8">
        <f>IF($S26="","",INDEX(Calc!$L:$L,$S26))</f>
        <v>0</v>
      </c>
      <c r="H26" s="8">
        <f>IF($S26="","",INDEX(Calc!$M:$M,$S26))</f>
        <v>0</v>
      </c>
      <c r="I26" s="7">
        <f>IF($T26="","",INDEX(Calc!$B:$B,$T26))</f>
        <v>0</v>
      </c>
      <c r="J26" s="8">
        <f>IF($S26="","",IF($U26&lt;&gt;"paid",0,MAX(0,MIN(INDEX(Calc!$H:$H,$S26),INDEX(Calc!$I:$I,$T26))-MAX(INDEX(Calc!$J:$J,$S26),INDEX(Calc!$T:$T,$T26)))))</f>
        <v>0</v>
      </c>
      <c r="K26" s="8">
        <f>IF($S26="","",IF($U26&lt;&gt;"paid",0,$J26/(1+$F26)*$F26))</f>
        <v>0</v>
      </c>
      <c r="L26" s="8">
        <f>IF($S26="","",IF($U26="paid",MAX(0,$E26-MAX(0,MIN(INDEX(Calc!$H:$H,$S26),INDEX(Calc!$I:$I,$T26))-INDEX(Calc!$J:$J,$S26))),$W26))</f>
        <v>0</v>
      </c>
      <c r="M26" s="8">
        <f>IF($S26="","",IF($U26="paid",$L26/(1+$F26)*$F26,$Q26))</f>
        <v>0</v>
      </c>
      <c r="N26">
        <f>IF(OR($S26="",$U26&lt;&gt;"paid"),"",$I26-$C26)</f>
        <v>0</v>
      </c>
      <c r="O26" s="8">
        <f>IF($S26="","",IF(AND($U26="paid",$N26&gt;Settings!$B$4),$K26*Settings!$B$3*$N26/365,0))</f>
        <v>0</v>
      </c>
      <c r="P26" s="8">
        <f>IF($S26="","",IF($U26="unpaid",$W26,0))</f>
        <v>0</v>
      </c>
      <c r="Q26" s="8">
        <f>IF($S26="","",IF(AND($U26="unpaid",$C26&lt;=Settings!$B$2),$W26/(1+$F26)*$F26,0))</f>
        <v>0</v>
      </c>
      <c r="R26">
        <f>IF($S26="","","FY "&amp;IF(MONTH($C26)&gt;=4,YEAR($C26),YEAR($C26)-1)&amp;"-"&amp;TEXT(MOD(IF(MONTH($C26)&gt;=4,YEAR($C26)+1,YEAR($C26)),100),"00"))</f>
        <v>0</v>
      </c>
      <c r="S26">
        <f>IF($S25="","",IF($U25="paid",IF($V25&lt;&gt;"",$S25,IF(AND($W25&gt;0,OR(INDEX(Calc!$B:$B,$S25)&lt;=Settings!$B$2,$X25=0)),$S25,IFERROR(MATCH(1,INDEX((Calc!$A$2:$A$2001&lt;&gt;"")*(Calc!$E$2:$E$2001&gt;0)*(ROW(Calc!$A$2:$A$2001)&gt;$S25),0),0)+1,""))),IFERROR(MATCH(1,INDEX((Calc!$A$2:$A$2001&lt;&gt;"")*(Calc!$E$2:$E$2001&gt;0)*(ROW(Calc!$A$2:$A$2001)&gt;$S25),0),0)+1,"")))</f>
        <v>0</v>
      </c>
      <c r="T26">
        <f>IF($S26="","",IF(AND($S26=$S25,$U25="paid",$V25=""),"",IF(AND($S26=$S25,$U25="paid",$V25&lt;&gt;""),$V25,IF($S26="","",IFERROR(MATCH(1,INDEX((Calc!$A$2:$A$2001=INDEX(Calc!$A:$A,$S26))*(Calc!$D$2:$D$2001&gt;0)*(Calc!$I$2:$I$2001&gt;INDEX(Calc!$J:$J,$S26))*(Calc!$T$2:$T$2001&lt;INDEX(Calc!$H:$H,$S26)),0),0)+1,"")))))</f>
        <v>0</v>
      </c>
      <c r="U26">
        <f>IF($S26="","",IF($T26&lt;&gt;"","paid","unpaid"))</f>
        <v>0</v>
      </c>
      <c r="V26">
        <f>IF(OR($S26="",$T26=""),"",IFERROR(MATCH(1,INDEX((Calc!$A$2:$A$2001=INDEX(Calc!$A:$A,$S26))*(Calc!$D$2:$D$2001&gt;0)*(Calc!$I$2:$I$2001&gt;INDEX(Calc!$J:$J,$S26))*(Calc!$T$2:$T$2001&lt;INDEX(Calc!$H:$H,$S26))*(ROW(Calc!$A$2:$A$2001)&gt;$T26),0),0)+1,""))</f>
        <v>0</v>
      </c>
      <c r="W26" s="8">
        <f>IF($S26="","",MAX(0,INDEX(Calc!$H:$H,$S26)-MAX(INDEX(Calc!$K:$K,$S26),INDEX(Calc!$J:$J,$S26))))</f>
        <v>0</v>
      </c>
      <c r="X26" s="8">
        <f>IF($S26="","",INDEX(Calc!$E:$E,$S26)-$W26)</f>
        <v>0</v>
      </c>
    </row>
    <row r="27" spans="1:24">
      <c r="A27">
        <f>IF($S27="","",INDEX(Calc!$A:$A,$S27))</f>
        <v>0</v>
      </c>
      <c r="B27">
        <f>IF($S27="","",INDEX(Calc!$U:$U,$S27))</f>
        <v>0</v>
      </c>
      <c r="C27" s="7">
        <f>IF($S27="","",INDEX(Calc!$B:$B,$S27))</f>
        <v>0</v>
      </c>
      <c r="D27">
        <f>IF($S27="","",INDEX(Calc!$C:$C,$S27))</f>
        <v>0</v>
      </c>
      <c r="E27" s="8">
        <f>IF($S27="","",INDEX(Calc!$E:$E,$S27))</f>
        <v>0</v>
      </c>
      <c r="F27" s="9">
        <f>IF($S27="","",INDEX(Calc!$G:$G,$S27))</f>
        <v>0</v>
      </c>
      <c r="G27" s="8">
        <f>IF($S27="","",INDEX(Calc!$L:$L,$S27))</f>
        <v>0</v>
      </c>
      <c r="H27" s="8">
        <f>IF($S27="","",INDEX(Calc!$M:$M,$S27))</f>
        <v>0</v>
      </c>
      <c r="I27" s="7">
        <f>IF($T27="","",INDEX(Calc!$B:$B,$T27))</f>
        <v>0</v>
      </c>
      <c r="J27" s="8">
        <f>IF($S27="","",IF($U27&lt;&gt;"paid",0,MAX(0,MIN(INDEX(Calc!$H:$H,$S27),INDEX(Calc!$I:$I,$T27))-MAX(INDEX(Calc!$J:$J,$S27),INDEX(Calc!$T:$T,$T27)))))</f>
        <v>0</v>
      </c>
      <c r="K27" s="8">
        <f>IF($S27="","",IF($U27&lt;&gt;"paid",0,$J27/(1+$F27)*$F27))</f>
        <v>0</v>
      </c>
      <c r="L27" s="8">
        <f>IF($S27="","",IF($U27="paid",MAX(0,$E27-MAX(0,MIN(INDEX(Calc!$H:$H,$S27),INDEX(Calc!$I:$I,$T27))-INDEX(Calc!$J:$J,$S27))),$W27))</f>
        <v>0</v>
      </c>
      <c r="M27" s="8">
        <f>IF($S27="","",IF($U27="paid",$L27/(1+$F27)*$F27,$Q27))</f>
        <v>0</v>
      </c>
      <c r="N27">
        <f>IF(OR($S27="",$U27&lt;&gt;"paid"),"",$I27-$C27)</f>
        <v>0</v>
      </c>
      <c r="O27" s="8">
        <f>IF($S27="","",IF(AND($U27="paid",$N27&gt;Settings!$B$4),$K27*Settings!$B$3*$N27/365,0))</f>
        <v>0</v>
      </c>
      <c r="P27" s="8">
        <f>IF($S27="","",IF($U27="unpaid",$W27,0))</f>
        <v>0</v>
      </c>
      <c r="Q27" s="8">
        <f>IF($S27="","",IF(AND($U27="unpaid",$C27&lt;=Settings!$B$2),$W27/(1+$F27)*$F27,0))</f>
        <v>0</v>
      </c>
      <c r="R27">
        <f>IF($S27="","","FY "&amp;IF(MONTH($C27)&gt;=4,YEAR($C27),YEAR($C27)-1)&amp;"-"&amp;TEXT(MOD(IF(MONTH($C27)&gt;=4,YEAR($C27)+1,YEAR($C27)),100),"00"))</f>
        <v>0</v>
      </c>
      <c r="S27">
        <f>IF($S26="","",IF($U26="paid",IF($V26&lt;&gt;"",$S26,IF(AND($W26&gt;0,OR(INDEX(Calc!$B:$B,$S26)&lt;=Settings!$B$2,$X26=0)),$S26,IFERROR(MATCH(1,INDEX((Calc!$A$2:$A$2001&lt;&gt;"")*(Calc!$E$2:$E$2001&gt;0)*(ROW(Calc!$A$2:$A$2001)&gt;$S26),0),0)+1,""))),IFERROR(MATCH(1,INDEX((Calc!$A$2:$A$2001&lt;&gt;"")*(Calc!$E$2:$E$2001&gt;0)*(ROW(Calc!$A$2:$A$2001)&gt;$S26),0),0)+1,"")))</f>
        <v>0</v>
      </c>
      <c r="T27">
        <f>IF($S27="","",IF(AND($S27=$S26,$U26="paid",$V26=""),"",IF(AND($S27=$S26,$U26="paid",$V26&lt;&gt;""),$V26,IF($S27="","",IFERROR(MATCH(1,INDEX((Calc!$A$2:$A$2001=INDEX(Calc!$A:$A,$S27))*(Calc!$D$2:$D$2001&gt;0)*(Calc!$I$2:$I$2001&gt;INDEX(Calc!$J:$J,$S27))*(Calc!$T$2:$T$2001&lt;INDEX(Calc!$H:$H,$S27)),0),0)+1,"")))))</f>
        <v>0</v>
      </c>
      <c r="U27">
        <f>IF($S27="","",IF($T27&lt;&gt;"","paid","unpaid"))</f>
        <v>0</v>
      </c>
      <c r="V27">
        <f>IF(OR($S27="",$T27=""),"",IFERROR(MATCH(1,INDEX((Calc!$A$2:$A$2001=INDEX(Calc!$A:$A,$S27))*(Calc!$D$2:$D$2001&gt;0)*(Calc!$I$2:$I$2001&gt;INDEX(Calc!$J:$J,$S27))*(Calc!$T$2:$T$2001&lt;INDEX(Calc!$H:$H,$S27))*(ROW(Calc!$A$2:$A$2001)&gt;$T27),0),0)+1,""))</f>
        <v>0</v>
      </c>
      <c r="W27" s="8">
        <f>IF($S27="","",MAX(0,INDEX(Calc!$H:$H,$S27)-MAX(INDEX(Calc!$K:$K,$S27),INDEX(Calc!$J:$J,$S27))))</f>
        <v>0</v>
      </c>
      <c r="X27" s="8">
        <f>IF($S27="","",INDEX(Calc!$E:$E,$S27)-$W27)</f>
        <v>0</v>
      </c>
    </row>
    <row r="28" spans="1:24">
      <c r="A28">
        <f>IF($S28="","",INDEX(Calc!$A:$A,$S28))</f>
        <v>0</v>
      </c>
      <c r="B28">
        <f>IF($S28="","",INDEX(Calc!$U:$U,$S28))</f>
        <v>0</v>
      </c>
      <c r="C28" s="7">
        <f>IF($S28="","",INDEX(Calc!$B:$B,$S28))</f>
        <v>0</v>
      </c>
      <c r="D28">
        <f>IF($S28="","",INDEX(Calc!$C:$C,$S28))</f>
        <v>0</v>
      </c>
      <c r="E28" s="8">
        <f>IF($S28="","",INDEX(Calc!$E:$E,$S28))</f>
        <v>0</v>
      </c>
      <c r="F28" s="9">
        <f>IF($S28="","",INDEX(Calc!$G:$G,$S28))</f>
        <v>0</v>
      </c>
      <c r="G28" s="8">
        <f>IF($S28="","",INDEX(Calc!$L:$L,$S28))</f>
        <v>0</v>
      </c>
      <c r="H28" s="8">
        <f>IF($S28="","",INDEX(Calc!$M:$M,$S28))</f>
        <v>0</v>
      </c>
      <c r="I28" s="7">
        <f>IF($T28="","",INDEX(Calc!$B:$B,$T28))</f>
        <v>0</v>
      </c>
      <c r="J28" s="8">
        <f>IF($S28="","",IF($U28&lt;&gt;"paid",0,MAX(0,MIN(INDEX(Calc!$H:$H,$S28),INDEX(Calc!$I:$I,$T28))-MAX(INDEX(Calc!$J:$J,$S28),INDEX(Calc!$T:$T,$T28)))))</f>
        <v>0</v>
      </c>
      <c r="K28" s="8">
        <f>IF($S28="","",IF($U28&lt;&gt;"paid",0,$J28/(1+$F28)*$F28))</f>
        <v>0</v>
      </c>
      <c r="L28" s="8">
        <f>IF($S28="","",IF($U28="paid",MAX(0,$E28-MAX(0,MIN(INDEX(Calc!$H:$H,$S28),INDEX(Calc!$I:$I,$T28))-INDEX(Calc!$J:$J,$S28))),$W28))</f>
        <v>0</v>
      </c>
      <c r="M28" s="8">
        <f>IF($S28="","",IF($U28="paid",$L28/(1+$F28)*$F28,$Q28))</f>
        <v>0</v>
      </c>
      <c r="N28">
        <f>IF(OR($S28="",$U28&lt;&gt;"paid"),"",$I28-$C28)</f>
        <v>0</v>
      </c>
      <c r="O28" s="8">
        <f>IF($S28="","",IF(AND($U28="paid",$N28&gt;Settings!$B$4),$K28*Settings!$B$3*$N28/365,0))</f>
        <v>0</v>
      </c>
      <c r="P28" s="8">
        <f>IF($S28="","",IF($U28="unpaid",$W28,0))</f>
        <v>0</v>
      </c>
      <c r="Q28" s="8">
        <f>IF($S28="","",IF(AND($U28="unpaid",$C28&lt;=Settings!$B$2),$W28/(1+$F28)*$F28,0))</f>
        <v>0</v>
      </c>
      <c r="R28">
        <f>IF($S28="","","FY "&amp;IF(MONTH($C28)&gt;=4,YEAR($C28),YEAR($C28)-1)&amp;"-"&amp;TEXT(MOD(IF(MONTH($C28)&gt;=4,YEAR($C28)+1,YEAR($C28)),100),"00"))</f>
        <v>0</v>
      </c>
      <c r="S28">
        <f>IF($S27="","",IF($U27="paid",IF($V27&lt;&gt;"",$S27,IF(AND($W27&gt;0,OR(INDEX(Calc!$B:$B,$S27)&lt;=Settings!$B$2,$X27=0)),$S27,IFERROR(MATCH(1,INDEX((Calc!$A$2:$A$2001&lt;&gt;"")*(Calc!$E$2:$E$2001&gt;0)*(ROW(Calc!$A$2:$A$2001)&gt;$S27),0),0)+1,""))),IFERROR(MATCH(1,INDEX((Calc!$A$2:$A$2001&lt;&gt;"")*(Calc!$E$2:$E$2001&gt;0)*(ROW(Calc!$A$2:$A$2001)&gt;$S27),0),0)+1,"")))</f>
        <v>0</v>
      </c>
      <c r="T28">
        <f>IF($S28="","",IF(AND($S28=$S27,$U27="paid",$V27=""),"",IF(AND($S28=$S27,$U27="paid",$V27&lt;&gt;""),$V27,IF($S28="","",IFERROR(MATCH(1,INDEX((Calc!$A$2:$A$2001=INDEX(Calc!$A:$A,$S28))*(Calc!$D$2:$D$2001&gt;0)*(Calc!$I$2:$I$2001&gt;INDEX(Calc!$J:$J,$S28))*(Calc!$T$2:$T$2001&lt;INDEX(Calc!$H:$H,$S28)),0),0)+1,"")))))</f>
        <v>0</v>
      </c>
      <c r="U28">
        <f>IF($S28="","",IF($T28&lt;&gt;"","paid","unpaid"))</f>
        <v>0</v>
      </c>
      <c r="V28">
        <f>IF(OR($S28="",$T28=""),"",IFERROR(MATCH(1,INDEX((Calc!$A$2:$A$2001=INDEX(Calc!$A:$A,$S28))*(Calc!$D$2:$D$2001&gt;0)*(Calc!$I$2:$I$2001&gt;INDEX(Calc!$J:$J,$S28))*(Calc!$T$2:$T$2001&lt;INDEX(Calc!$H:$H,$S28))*(ROW(Calc!$A$2:$A$2001)&gt;$T28),0),0)+1,""))</f>
        <v>0</v>
      </c>
      <c r="W28" s="8">
        <f>IF($S28="","",MAX(0,INDEX(Calc!$H:$H,$S28)-MAX(INDEX(Calc!$K:$K,$S28),INDEX(Calc!$J:$J,$S28))))</f>
        <v>0</v>
      </c>
      <c r="X28" s="8">
        <f>IF($S28="","",INDEX(Calc!$E:$E,$S28)-$W28)</f>
        <v>0</v>
      </c>
    </row>
    <row r="29" spans="1:24">
      <c r="A29">
        <f>IF($S29="","",INDEX(Calc!$A:$A,$S29))</f>
        <v>0</v>
      </c>
      <c r="B29">
        <f>IF($S29="","",INDEX(Calc!$U:$U,$S29))</f>
        <v>0</v>
      </c>
      <c r="C29" s="7">
        <f>IF($S29="","",INDEX(Calc!$B:$B,$S29))</f>
        <v>0</v>
      </c>
      <c r="D29">
        <f>IF($S29="","",INDEX(Calc!$C:$C,$S29))</f>
        <v>0</v>
      </c>
      <c r="E29" s="8">
        <f>IF($S29="","",INDEX(Calc!$E:$E,$S29))</f>
        <v>0</v>
      </c>
      <c r="F29" s="9">
        <f>IF($S29="","",INDEX(Calc!$G:$G,$S29))</f>
        <v>0</v>
      </c>
      <c r="G29" s="8">
        <f>IF($S29="","",INDEX(Calc!$L:$L,$S29))</f>
        <v>0</v>
      </c>
      <c r="H29" s="8">
        <f>IF($S29="","",INDEX(Calc!$M:$M,$S29))</f>
        <v>0</v>
      </c>
      <c r="I29" s="7">
        <f>IF($T29="","",INDEX(Calc!$B:$B,$T29))</f>
        <v>0</v>
      </c>
      <c r="J29" s="8">
        <f>IF($S29="","",IF($U29&lt;&gt;"paid",0,MAX(0,MIN(INDEX(Calc!$H:$H,$S29),INDEX(Calc!$I:$I,$T29))-MAX(INDEX(Calc!$J:$J,$S29),INDEX(Calc!$T:$T,$T29)))))</f>
        <v>0</v>
      </c>
      <c r="K29" s="8">
        <f>IF($S29="","",IF($U29&lt;&gt;"paid",0,$J29/(1+$F29)*$F29))</f>
        <v>0</v>
      </c>
      <c r="L29" s="8">
        <f>IF($S29="","",IF($U29="paid",MAX(0,$E29-MAX(0,MIN(INDEX(Calc!$H:$H,$S29),INDEX(Calc!$I:$I,$T29))-INDEX(Calc!$J:$J,$S29))),$W29))</f>
        <v>0</v>
      </c>
      <c r="M29" s="8">
        <f>IF($S29="","",IF($U29="paid",$L29/(1+$F29)*$F29,$Q29))</f>
        <v>0</v>
      </c>
      <c r="N29">
        <f>IF(OR($S29="",$U29&lt;&gt;"paid"),"",$I29-$C29)</f>
        <v>0</v>
      </c>
      <c r="O29" s="8">
        <f>IF($S29="","",IF(AND($U29="paid",$N29&gt;Settings!$B$4),$K29*Settings!$B$3*$N29/365,0))</f>
        <v>0</v>
      </c>
      <c r="P29" s="8">
        <f>IF($S29="","",IF($U29="unpaid",$W29,0))</f>
        <v>0</v>
      </c>
      <c r="Q29" s="8">
        <f>IF($S29="","",IF(AND($U29="unpaid",$C29&lt;=Settings!$B$2),$W29/(1+$F29)*$F29,0))</f>
        <v>0</v>
      </c>
      <c r="R29">
        <f>IF($S29="","","FY "&amp;IF(MONTH($C29)&gt;=4,YEAR($C29),YEAR($C29)-1)&amp;"-"&amp;TEXT(MOD(IF(MONTH($C29)&gt;=4,YEAR($C29)+1,YEAR($C29)),100),"00"))</f>
        <v>0</v>
      </c>
      <c r="S29">
        <f>IF($S28="","",IF($U28="paid",IF($V28&lt;&gt;"",$S28,IF(AND($W28&gt;0,OR(INDEX(Calc!$B:$B,$S28)&lt;=Settings!$B$2,$X28=0)),$S28,IFERROR(MATCH(1,INDEX((Calc!$A$2:$A$2001&lt;&gt;"")*(Calc!$E$2:$E$2001&gt;0)*(ROW(Calc!$A$2:$A$2001)&gt;$S28),0),0)+1,""))),IFERROR(MATCH(1,INDEX((Calc!$A$2:$A$2001&lt;&gt;"")*(Calc!$E$2:$E$2001&gt;0)*(ROW(Calc!$A$2:$A$2001)&gt;$S28),0),0)+1,"")))</f>
        <v>0</v>
      </c>
      <c r="T29">
        <f>IF($S29="","",IF(AND($S29=$S28,$U28="paid",$V28=""),"",IF(AND($S29=$S28,$U28="paid",$V28&lt;&gt;""),$V28,IF($S29="","",IFERROR(MATCH(1,INDEX((Calc!$A$2:$A$2001=INDEX(Calc!$A:$A,$S29))*(Calc!$D$2:$D$2001&gt;0)*(Calc!$I$2:$I$2001&gt;INDEX(Calc!$J:$J,$S29))*(Calc!$T$2:$T$2001&lt;INDEX(Calc!$H:$H,$S29)),0),0)+1,"")))))</f>
        <v>0</v>
      </c>
      <c r="U29">
        <f>IF($S29="","",IF($T29&lt;&gt;"","paid","unpaid"))</f>
        <v>0</v>
      </c>
      <c r="V29">
        <f>IF(OR($S29="",$T29=""),"",IFERROR(MATCH(1,INDEX((Calc!$A$2:$A$2001=INDEX(Calc!$A:$A,$S29))*(Calc!$D$2:$D$2001&gt;0)*(Calc!$I$2:$I$2001&gt;INDEX(Calc!$J:$J,$S29))*(Calc!$T$2:$T$2001&lt;INDEX(Calc!$H:$H,$S29))*(ROW(Calc!$A$2:$A$2001)&gt;$T29),0),0)+1,""))</f>
        <v>0</v>
      </c>
      <c r="W29" s="8">
        <f>IF($S29="","",MAX(0,INDEX(Calc!$H:$H,$S29)-MAX(INDEX(Calc!$K:$K,$S29),INDEX(Calc!$J:$J,$S29))))</f>
        <v>0</v>
      </c>
      <c r="X29" s="8">
        <f>IF($S29="","",INDEX(Calc!$E:$E,$S29)-$W29)</f>
        <v>0</v>
      </c>
    </row>
    <row r="30" spans="1:24">
      <c r="A30">
        <f>IF($S30="","",INDEX(Calc!$A:$A,$S30))</f>
        <v>0</v>
      </c>
      <c r="B30">
        <f>IF($S30="","",INDEX(Calc!$U:$U,$S30))</f>
        <v>0</v>
      </c>
      <c r="C30" s="7">
        <f>IF($S30="","",INDEX(Calc!$B:$B,$S30))</f>
        <v>0</v>
      </c>
      <c r="D30">
        <f>IF($S30="","",INDEX(Calc!$C:$C,$S30))</f>
        <v>0</v>
      </c>
      <c r="E30" s="8">
        <f>IF($S30="","",INDEX(Calc!$E:$E,$S30))</f>
        <v>0</v>
      </c>
      <c r="F30" s="9">
        <f>IF($S30="","",INDEX(Calc!$G:$G,$S30))</f>
        <v>0</v>
      </c>
      <c r="G30" s="8">
        <f>IF($S30="","",INDEX(Calc!$L:$L,$S30))</f>
        <v>0</v>
      </c>
      <c r="H30" s="8">
        <f>IF($S30="","",INDEX(Calc!$M:$M,$S30))</f>
        <v>0</v>
      </c>
      <c r="I30" s="7">
        <f>IF($T30="","",INDEX(Calc!$B:$B,$T30))</f>
        <v>0</v>
      </c>
      <c r="J30" s="8">
        <f>IF($S30="","",IF($U30&lt;&gt;"paid",0,MAX(0,MIN(INDEX(Calc!$H:$H,$S30),INDEX(Calc!$I:$I,$T30))-MAX(INDEX(Calc!$J:$J,$S30),INDEX(Calc!$T:$T,$T30)))))</f>
        <v>0</v>
      </c>
      <c r="K30" s="8">
        <f>IF($S30="","",IF($U30&lt;&gt;"paid",0,$J30/(1+$F30)*$F30))</f>
        <v>0</v>
      </c>
      <c r="L30" s="8">
        <f>IF($S30="","",IF($U30="paid",MAX(0,$E30-MAX(0,MIN(INDEX(Calc!$H:$H,$S30),INDEX(Calc!$I:$I,$T30))-INDEX(Calc!$J:$J,$S30))),$W30))</f>
        <v>0</v>
      </c>
      <c r="M30" s="8">
        <f>IF($S30="","",IF($U30="paid",$L30/(1+$F30)*$F30,$Q30))</f>
        <v>0</v>
      </c>
      <c r="N30">
        <f>IF(OR($S30="",$U30&lt;&gt;"paid"),"",$I30-$C30)</f>
        <v>0</v>
      </c>
      <c r="O30" s="8">
        <f>IF($S30="","",IF(AND($U30="paid",$N30&gt;Settings!$B$4),$K30*Settings!$B$3*$N30/365,0))</f>
        <v>0</v>
      </c>
      <c r="P30" s="8">
        <f>IF($S30="","",IF($U30="unpaid",$W30,0))</f>
        <v>0</v>
      </c>
      <c r="Q30" s="8">
        <f>IF($S30="","",IF(AND($U30="unpaid",$C30&lt;=Settings!$B$2),$W30/(1+$F30)*$F30,0))</f>
        <v>0</v>
      </c>
      <c r="R30">
        <f>IF($S30="","","FY "&amp;IF(MONTH($C30)&gt;=4,YEAR($C30),YEAR($C30)-1)&amp;"-"&amp;TEXT(MOD(IF(MONTH($C30)&gt;=4,YEAR($C30)+1,YEAR($C30)),100),"00"))</f>
        <v>0</v>
      </c>
      <c r="S30">
        <f>IF($S29="","",IF($U29="paid",IF($V29&lt;&gt;"",$S29,IF(AND($W29&gt;0,OR(INDEX(Calc!$B:$B,$S29)&lt;=Settings!$B$2,$X29=0)),$S29,IFERROR(MATCH(1,INDEX((Calc!$A$2:$A$2001&lt;&gt;"")*(Calc!$E$2:$E$2001&gt;0)*(ROW(Calc!$A$2:$A$2001)&gt;$S29),0),0)+1,""))),IFERROR(MATCH(1,INDEX((Calc!$A$2:$A$2001&lt;&gt;"")*(Calc!$E$2:$E$2001&gt;0)*(ROW(Calc!$A$2:$A$2001)&gt;$S29),0),0)+1,"")))</f>
        <v>0</v>
      </c>
      <c r="T30">
        <f>IF($S30="","",IF(AND($S30=$S29,$U29="paid",$V29=""),"",IF(AND($S30=$S29,$U29="paid",$V29&lt;&gt;""),$V29,IF($S30="","",IFERROR(MATCH(1,INDEX((Calc!$A$2:$A$2001=INDEX(Calc!$A:$A,$S30))*(Calc!$D$2:$D$2001&gt;0)*(Calc!$I$2:$I$2001&gt;INDEX(Calc!$J:$J,$S30))*(Calc!$T$2:$T$2001&lt;INDEX(Calc!$H:$H,$S30)),0),0)+1,"")))))</f>
        <v>0</v>
      </c>
      <c r="U30">
        <f>IF($S30="","",IF($T30&lt;&gt;"","paid","unpaid"))</f>
        <v>0</v>
      </c>
      <c r="V30">
        <f>IF(OR($S30="",$T30=""),"",IFERROR(MATCH(1,INDEX((Calc!$A$2:$A$2001=INDEX(Calc!$A:$A,$S30))*(Calc!$D$2:$D$2001&gt;0)*(Calc!$I$2:$I$2001&gt;INDEX(Calc!$J:$J,$S30))*(Calc!$T$2:$T$2001&lt;INDEX(Calc!$H:$H,$S30))*(ROW(Calc!$A$2:$A$2001)&gt;$T30),0),0)+1,""))</f>
        <v>0</v>
      </c>
      <c r="W30" s="8">
        <f>IF($S30="","",MAX(0,INDEX(Calc!$H:$H,$S30)-MAX(INDEX(Calc!$K:$K,$S30),INDEX(Calc!$J:$J,$S30))))</f>
        <v>0</v>
      </c>
      <c r="X30" s="8">
        <f>IF($S30="","",INDEX(Calc!$E:$E,$S30)-$W30)</f>
        <v>0</v>
      </c>
    </row>
    <row r="31" spans="1:24">
      <c r="A31">
        <f>IF($S31="","",INDEX(Calc!$A:$A,$S31))</f>
        <v>0</v>
      </c>
      <c r="B31">
        <f>IF($S31="","",INDEX(Calc!$U:$U,$S31))</f>
        <v>0</v>
      </c>
      <c r="C31" s="7">
        <f>IF($S31="","",INDEX(Calc!$B:$B,$S31))</f>
        <v>0</v>
      </c>
      <c r="D31">
        <f>IF($S31="","",INDEX(Calc!$C:$C,$S31))</f>
        <v>0</v>
      </c>
      <c r="E31" s="8">
        <f>IF($S31="","",INDEX(Calc!$E:$E,$S31))</f>
        <v>0</v>
      </c>
      <c r="F31" s="9">
        <f>IF($S31="","",INDEX(Calc!$G:$G,$S31))</f>
        <v>0</v>
      </c>
      <c r="G31" s="8">
        <f>IF($S31="","",INDEX(Calc!$L:$L,$S31))</f>
        <v>0</v>
      </c>
      <c r="H31" s="8">
        <f>IF($S31="","",INDEX(Calc!$M:$M,$S31))</f>
        <v>0</v>
      </c>
      <c r="I31" s="7">
        <f>IF($T31="","",INDEX(Calc!$B:$B,$T31))</f>
        <v>0</v>
      </c>
      <c r="J31" s="8">
        <f>IF($S31="","",IF($U31&lt;&gt;"paid",0,MAX(0,MIN(INDEX(Calc!$H:$H,$S31),INDEX(Calc!$I:$I,$T31))-MAX(INDEX(Calc!$J:$J,$S31),INDEX(Calc!$T:$T,$T31)))))</f>
        <v>0</v>
      </c>
      <c r="K31" s="8">
        <f>IF($S31="","",IF($U31&lt;&gt;"paid",0,$J31/(1+$F31)*$F31))</f>
        <v>0</v>
      </c>
      <c r="L31" s="8">
        <f>IF($S31="","",IF($U31="paid",MAX(0,$E31-MAX(0,MIN(INDEX(Calc!$H:$H,$S31),INDEX(Calc!$I:$I,$T31))-INDEX(Calc!$J:$J,$S31))),$W31))</f>
        <v>0</v>
      </c>
      <c r="M31" s="8">
        <f>IF($S31="","",IF($U31="paid",$L31/(1+$F31)*$F31,$Q31))</f>
        <v>0</v>
      </c>
      <c r="N31">
        <f>IF(OR($S31="",$U31&lt;&gt;"paid"),"",$I31-$C31)</f>
        <v>0</v>
      </c>
      <c r="O31" s="8">
        <f>IF($S31="","",IF(AND($U31="paid",$N31&gt;Settings!$B$4),$K31*Settings!$B$3*$N31/365,0))</f>
        <v>0</v>
      </c>
      <c r="P31" s="8">
        <f>IF($S31="","",IF($U31="unpaid",$W31,0))</f>
        <v>0</v>
      </c>
      <c r="Q31" s="8">
        <f>IF($S31="","",IF(AND($U31="unpaid",$C31&lt;=Settings!$B$2),$W31/(1+$F31)*$F31,0))</f>
        <v>0</v>
      </c>
      <c r="R31">
        <f>IF($S31="","","FY "&amp;IF(MONTH($C31)&gt;=4,YEAR($C31),YEAR($C31)-1)&amp;"-"&amp;TEXT(MOD(IF(MONTH($C31)&gt;=4,YEAR($C31)+1,YEAR($C31)),100),"00"))</f>
        <v>0</v>
      </c>
      <c r="S31">
        <f>IF($S30="","",IF($U30="paid",IF($V30&lt;&gt;"",$S30,IF(AND($W30&gt;0,OR(INDEX(Calc!$B:$B,$S30)&lt;=Settings!$B$2,$X30=0)),$S30,IFERROR(MATCH(1,INDEX((Calc!$A$2:$A$2001&lt;&gt;"")*(Calc!$E$2:$E$2001&gt;0)*(ROW(Calc!$A$2:$A$2001)&gt;$S30),0),0)+1,""))),IFERROR(MATCH(1,INDEX((Calc!$A$2:$A$2001&lt;&gt;"")*(Calc!$E$2:$E$2001&gt;0)*(ROW(Calc!$A$2:$A$2001)&gt;$S30),0),0)+1,"")))</f>
        <v>0</v>
      </c>
      <c r="T31">
        <f>IF($S31="","",IF(AND($S31=$S30,$U30="paid",$V30=""),"",IF(AND($S31=$S30,$U30="paid",$V30&lt;&gt;""),$V30,IF($S31="","",IFERROR(MATCH(1,INDEX((Calc!$A$2:$A$2001=INDEX(Calc!$A:$A,$S31))*(Calc!$D$2:$D$2001&gt;0)*(Calc!$I$2:$I$2001&gt;INDEX(Calc!$J:$J,$S31))*(Calc!$T$2:$T$2001&lt;INDEX(Calc!$H:$H,$S31)),0),0)+1,"")))))</f>
        <v>0</v>
      </c>
      <c r="U31">
        <f>IF($S31="","",IF($T31&lt;&gt;"","paid","unpaid"))</f>
        <v>0</v>
      </c>
      <c r="V31">
        <f>IF(OR($S31="",$T31=""),"",IFERROR(MATCH(1,INDEX((Calc!$A$2:$A$2001=INDEX(Calc!$A:$A,$S31))*(Calc!$D$2:$D$2001&gt;0)*(Calc!$I$2:$I$2001&gt;INDEX(Calc!$J:$J,$S31))*(Calc!$T$2:$T$2001&lt;INDEX(Calc!$H:$H,$S31))*(ROW(Calc!$A$2:$A$2001)&gt;$T31),0),0)+1,""))</f>
        <v>0</v>
      </c>
      <c r="W31" s="8">
        <f>IF($S31="","",MAX(0,INDEX(Calc!$H:$H,$S31)-MAX(INDEX(Calc!$K:$K,$S31),INDEX(Calc!$J:$J,$S31))))</f>
        <v>0</v>
      </c>
      <c r="X31" s="8">
        <f>IF($S31="","",INDEX(Calc!$E:$E,$S31)-$W31)</f>
        <v>0</v>
      </c>
    </row>
    <row r="32" spans="1:24">
      <c r="A32">
        <f>IF($S32="","",INDEX(Calc!$A:$A,$S32))</f>
        <v>0</v>
      </c>
      <c r="B32">
        <f>IF($S32="","",INDEX(Calc!$U:$U,$S32))</f>
        <v>0</v>
      </c>
      <c r="C32" s="7">
        <f>IF($S32="","",INDEX(Calc!$B:$B,$S32))</f>
        <v>0</v>
      </c>
      <c r="D32">
        <f>IF($S32="","",INDEX(Calc!$C:$C,$S32))</f>
        <v>0</v>
      </c>
      <c r="E32" s="8">
        <f>IF($S32="","",INDEX(Calc!$E:$E,$S32))</f>
        <v>0</v>
      </c>
      <c r="F32" s="9">
        <f>IF($S32="","",INDEX(Calc!$G:$G,$S32))</f>
        <v>0</v>
      </c>
      <c r="G32" s="8">
        <f>IF($S32="","",INDEX(Calc!$L:$L,$S32))</f>
        <v>0</v>
      </c>
      <c r="H32" s="8">
        <f>IF($S32="","",INDEX(Calc!$M:$M,$S32))</f>
        <v>0</v>
      </c>
      <c r="I32" s="7">
        <f>IF($T32="","",INDEX(Calc!$B:$B,$T32))</f>
        <v>0</v>
      </c>
      <c r="J32" s="8">
        <f>IF($S32="","",IF($U32&lt;&gt;"paid",0,MAX(0,MIN(INDEX(Calc!$H:$H,$S32),INDEX(Calc!$I:$I,$T32))-MAX(INDEX(Calc!$J:$J,$S32),INDEX(Calc!$T:$T,$T32)))))</f>
        <v>0</v>
      </c>
      <c r="K32" s="8">
        <f>IF($S32="","",IF($U32&lt;&gt;"paid",0,$J32/(1+$F32)*$F32))</f>
        <v>0</v>
      </c>
      <c r="L32" s="8">
        <f>IF($S32="","",IF($U32="paid",MAX(0,$E32-MAX(0,MIN(INDEX(Calc!$H:$H,$S32),INDEX(Calc!$I:$I,$T32))-INDEX(Calc!$J:$J,$S32))),$W32))</f>
        <v>0</v>
      </c>
      <c r="M32" s="8">
        <f>IF($S32="","",IF($U32="paid",$L32/(1+$F32)*$F32,$Q32))</f>
        <v>0</v>
      </c>
      <c r="N32">
        <f>IF(OR($S32="",$U32&lt;&gt;"paid"),"",$I32-$C32)</f>
        <v>0</v>
      </c>
      <c r="O32" s="8">
        <f>IF($S32="","",IF(AND($U32="paid",$N32&gt;Settings!$B$4),$K32*Settings!$B$3*$N32/365,0))</f>
        <v>0</v>
      </c>
      <c r="P32" s="8">
        <f>IF($S32="","",IF($U32="unpaid",$W32,0))</f>
        <v>0</v>
      </c>
      <c r="Q32" s="8">
        <f>IF($S32="","",IF(AND($U32="unpaid",$C32&lt;=Settings!$B$2),$W32/(1+$F32)*$F32,0))</f>
        <v>0</v>
      </c>
      <c r="R32">
        <f>IF($S32="","","FY "&amp;IF(MONTH($C32)&gt;=4,YEAR($C32),YEAR($C32)-1)&amp;"-"&amp;TEXT(MOD(IF(MONTH($C32)&gt;=4,YEAR($C32)+1,YEAR($C32)),100),"00"))</f>
        <v>0</v>
      </c>
      <c r="S32">
        <f>IF($S31="","",IF($U31="paid",IF($V31&lt;&gt;"",$S31,IF(AND($W31&gt;0,OR(INDEX(Calc!$B:$B,$S31)&lt;=Settings!$B$2,$X31=0)),$S31,IFERROR(MATCH(1,INDEX((Calc!$A$2:$A$2001&lt;&gt;"")*(Calc!$E$2:$E$2001&gt;0)*(ROW(Calc!$A$2:$A$2001)&gt;$S31),0),0)+1,""))),IFERROR(MATCH(1,INDEX((Calc!$A$2:$A$2001&lt;&gt;"")*(Calc!$E$2:$E$2001&gt;0)*(ROW(Calc!$A$2:$A$2001)&gt;$S31),0),0)+1,"")))</f>
        <v>0</v>
      </c>
      <c r="T32">
        <f>IF($S32="","",IF(AND($S32=$S31,$U31="paid",$V31=""),"",IF(AND($S32=$S31,$U31="paid",$V31&lt;&gt;""),$V31,IF($S32="","",IFERROR(MATCH(1,INDEX((Calc!$A$2:$A$2001=INDEX(Calc!$A:$A,$S32))*(Calc!$D$2:$D$2001&gt;0)*(Calc!$I$2:$I$2001&gt;INDEX(Calc!$J:$J,$S32))*(Calc!$T$2:$T$2001&lt;INDEX(Calc!$H:$H,$S32)),0),0)+1,"")))))</f>
        <v>0</v>
      </c>
      <c r="U32">
        <f>IF($S32="","",IF($T32&lt;&gt;"","paid","unpaid"))</f>
        <v>0</v>
      </c>
      <c r="V32">
        <f>IF(OR($S32="",$T32=""),"",IFERROR(MATCH(1,INDEX((Calc!$A$2:$A$2001=INDEX(Calc!$A:$A,$S32))*(Calc!$D$2:$D$2001&gt;0)*(Calc!$I$2:$I$2001&gt;INDEX(Calc!$J:$J,$S32))*(Calc!$T$2:$T$2001&lt;INDEX(Calc!$H:$H,$S32))*(ROW(Calc!$A$2:$A$2001)&gt;$T32),0),0)+1,""))</f>
        <v>0</v>
      </c>
      <c r="W32" s="8">
        <f>IF($S32="","",MAX(0,INDEX(Calc!$H:$H,$S32)-MAX(INDEX(Calc!$K:$K,$S32),INDEX(Calc!$J:$J,$S32))))</f>
        <v>0</v>
      </c>
      <c r="X32" s="8">
        <f>IF($S32="","",INDEX(Calc!$E:$E,$S32)-$W32)</f>
        <v>0</v>
      </c>
    </row>
    <row r="33" spans="1:24">
      <c r="A33">
        <f>IF($S33="","",INDEX(Calc!$A:$A,$S33))</f>
        <v>0</v>
      </c>
      <c r="B33">
        <f>IF($S33="","",INDEX(Calc!$U:$U,$S33))</f>
        <v>0</v>
      </c>
      <c r="C33" s="7">
        <f>IF($S33="","",INDEX(Calc!$B:$B,$S33))</f>
        <v>0</v>
      </c>
      <c r="D33">
        <f>IF($S33="","",INDEX(Calc!$C:$C,$S33))</f>
        <v>0</v>
      </c>
      <c r="E33" s="8">
        <f>IF($S33="","",INDEX(Calc!$E:$E,$S33))</f>
        <v>0</v>
      </c>
      <c r="F33" s="9">
        <f>IF($S33="","",INDEX(Calc!$G:$G,$S33))</f>
        <v>0</v>
      </c>
      <c r="G33" s="8">
        <f>IF($S33="","",INDEX(Calc!$L:$L,$S33))</f>
        <v>0</v>
      </c>
      <c r="H33" s="8">
        <f>IF($S33="","",INDEX(Calc!$M:$M,$S33))</f>
        <v>0</v>
      </c>
      <c r="I33" s="7">
        <f>IF($T33="","",INDEX(Calc!$B:$B,$T33))</f>
        <v>0</v>
      </c>
      <c r="J33" s="8">
        <f>IF($S33="","",IF($U33&lt;&gt;"paid",0,MAX(0,MIN(INDEX(Calc!$H:$H,$S33),INDEX(Calc!$I:$I,$T33))-MAX(INDEX(Calc!$J:$J,$S33),INDEX(Calc!$T:$T,$T33)))))</f>
        <v>0</v>
      </c>
      <c r="K33" s="8">
        <f>IF($S33="","",IF($U33&lt;&gt;"paid",0,$J33/(1+$F33)*$F33))</f>
        <v>0</v>
      </c>
      <c r="L33" s="8">
        <f>IF($S33="","",IF($U33="paid",MAX(0,$E33-MAX(0,MIN(INDEX(Calc!$H:$H,$S33),INDEX(Calc!$I:$I,$T33))-INDEX(Calc!$J:$J,$S33))),$W33))</f>
        <v>0</v>
      </c>
      <c r="M33" s="8">
        <f>IF($S33="","",IF($U33="paid",$L33/(1+$F33)*$F33,$Q33))</f>
        <v>0</v>
      </c>
      <c r="N33">
        <f>IF(OR($S33="",$U33&lt;&gt;"paid"),"",$I33-$C33)</f>
        <v>0</v>
      </c>
      <c r="O33" s="8">
        <f>IF($S33="","",IF(AND($U33="paid",$N33&gt;Settings!$B$4),$K33*Settings!$B$3*$N33/365,0))</f>
        <v>0</v>
      </c>
      <c r="P33" s="8">
        <f>IF($S33="","",IF($U33="unpaid",$W33,0))</f>
        <v>0</v>
      </c>
      <c r="Q33" s="8">
        <f>IF($S33="","",IF(AND($U33="unpaid",$C33&lt;=Settings!$B$2),$W33/(1+$F33)*$F33,0))</f>
        <v>0</v>
      </c>
      <c r="R33">
        <f>IF($S33="","","FY "&amp;IF(MONTH($C33)&gt;=4,YEAR($C33),YEAR($C33)-1)&amp;"-"&amp;TEXT(MOD(IF(MONTH($C33)&gt;=4,YEAR($C33)+1,YEAR($C33)),100),"00"))</f>
        <v>0</v>
      </c>
      <c r="S33">
        <f>IF($S32="","",IF($U32="paid",IF($V32&lt;&gt;"",$S32,IF(AND($W32&gt;0,OR(INDEX(Calc!$B:$B,$S32)&lt;=Settings!$B$2,$X32=0)),$S32,IFERROR(MATCH(1,INDEX((Calc!$A$2:$A$2001&lt;&gt;"")*(Calc!$E$2:$E$2001&gt;0)*(ROW(Calc!$A$2:$A$2001)&gt;$S32),0),0)+1,""))),IFERROR(MATCH(1,INDEX((Calc!$A$2:$A$2001&lt;&gt;"")*(Calc!$E$2:$E$2001&gt;0)*(ROW(Calc!$A$2:$A$2001)&gt;$S32),0),0)+1,"")))</f>
        <v>0</v>
      </c>
      <c r="T33">
        <f>IF($S33="","",IF(AND($S33=$S32,$U32="paid",$V32=""),"",IF(AND($S33=$S32,$U32="paid",$V32&lt;&gt;""),$V32,IF($S33="","",IFERROR(MATCH(1,INDEX((Calc!$A$2:$A$2001=INDEX(Calc!$A:$A,$S33))*(Calc!$D$2:$D$2001&gt;0)*(Calc!$I$2:$I$2001&gt;INDEX(Calc!$J:$J,$S33))*(Calc!$T$2:$T$2001&lt;INDEX(Calc!$H:$H,$S33)),0),0)+1,"")))))</f>
        <v>0</v>
      </c>
      <c r="U33">
        <f>IF($S33="","",IF($T33&lt;&gt;"","paid","unpaid"))</f>
        <v>0</v>
      </c>
      <c r="V33">
        <f>IF(OR($S33="",$T33=""),"",IFERROR(MATCH(1,INDEX((Calc!$A$2:$A$2001=INDEX(Calc!$A:$A,$S33))*(Calc!$D$2:$D$2001&gt;0)*(Calc!$I$2:$I$2001&gt;INDEX(Calc!$J:$J,$S33))*(Calc!$T$2:$T$2001&lt;INDEX(Calc!$H:$H,$S33))*(ROW(Calc!$A$2:$A$2001)&gt;$T33),0),0)+1,""))</f>
        <v>0</v>
      </c>
      <c r="W33" s="8">
        <f>IF($S33="","",MAX(0,INDEX(Calc!$H:$H,$S33)-MAX(INDEX(Calc!$K:$K,$S33),INDEX(Calc!$J:$J,$S33))))</f>
        <v>0</v>
      </c>
      <c r="X33" s="8">
        <f>IF($S33="","",INDEX(Calc!$E:$E,$S33)-$W33)</f>
        <v>0</v>
      </c>
    </row>
    <row r="34" spans="1:24">
      <c r="A34">
        <f>IF($S34="","",INDEX(Calc!$A:$A,$S34))</f>
        <v>0</v>
      </c>
      <c r="B34">
        <f>IF($S34="","",INDEX(Calc!$U:$U,$S34))</f>
        <v>0</v>
      </c>
      <c r="C34" s="7">
        <f>IF($S34="","",INDEX(Calc!$B:$B,$S34))</f>
        <v>0</v>
      </c>
      <c r="D34">
        <f>IF($S34="","",INDEX(Calc!$C:$C,$S34))</f>
        <v>0</v>
      </c>
      <c r="E34" s="8">
        <f>IF($S34="","",INDEX(Calc!$E:$E,$S34))</f>
        <v>0</v>
      </c>
      <c r="F34" s="9">
        <f>IF($S34="","",INDEX(Calc!$G:$G,$S34))</f>
        <v>0</v>
      </c>
      <c r="G34" s="8">
        <f>IF($S34="","",INDEX(Calc!$L:$L,$S34))</f>
        <v>0</v>
      </c>
      <c r="H34" s="8">
        <f>IF($S34="","",INDEX(Calc!$M:$M,$S34))</f>
        <v>0</v>
      </c>
      <c r="I34" s="7">
        <f>IF($T34="","",INDEX(Calc!$B:$B,$T34))</f>
        <v>0</v>
      </c>
      <c r="J34" s="8">
        <f>IF($S34="","",IF($U34&lt;&gt;"paid",0,MAX(0,MIN(INDEX(Calc!$H:$H,$S34),INDEX(Calc!$I:$I,$T34))-MAX(INDEX(Calc!$J:$J,$S34),INDEX(Calc!$T:$T,$T34)))))</f>
        <v>0</v>
      </c>
      <c r="K34" s="8">
        <f>IF($S34="","",IF($U34&lt;&gt;"paid",0,$J34/(1+$F34)*$F34))</f>
        <v>0</v>
      </c>
      <c r="L34" s="8">
        <f>IF($S34="","",IF($U34="paid",MAX(0,$E34-MAX(0,MIN(INDEX(Calc!$H:$H,$S34),INDEX(Calc!$I:$I,$T34))-INDEX(Calc!$J:$J,$S34))),$W34))</f>
        <v>0</v>
      </c>
      <c r="M34" s="8">
        <f>IF($S34="","",IF($U34="paid",$L34/(1+$F34)*$F34,$Q34))</f>
        <v>0</v>
      </c>
      <c r="N34">
        <f>IF(OR($S34="",$U34&lt;&gt;"paid"),"",$I34-$C34)</f>
        <v>0</v>
      </c>
      <c r="O34" s="8">
        <f>IF($S34="","",IF(AND($U34="paid",$N34&gt;Settings!$B$4),$K34*Settings!$B$3*$N34/365,0))</f>
        <v>0</v>
      </c>
      <c r="P34" s="8">
        <f>IF($S34="","",IF($U34="unpaid",$W34,0))</f>
        <v>0</v>
      </c>
      <c r="Q34" s="8">
        <f>IF($S34="","",IF(AND($U34="unpaid",$C34&lt;=Settings!$B$2),$W34/(1+$F34)*$F34,0))</f>
        <v>0</v>
      </c>
      <c r="R34">
        <f>IF($S34="","","FY "&amp;IF(MONTH($C34)&gt;=4,YEAR($C34),YEAR($C34)-1)&amp;"-"&amp;TEXT(MOD(IF(MONTH($C34)&gt;=4,YEAR($C34)+1,YEAR($C34)),100),"00"))</f>
        <v>0</v>
      </c>
      <c r="S34">
        <f>IF($S33="","",IF($U33="paid",IF($V33&lt;&gt;"",$S33,IF(AND($W33&gt;0,OR(INDEX(Calc!$B:$B,$S33)&lt;=Settings!$B$2,$X33=0)),$S33,IFERROR(MATCH(1,INDEX((Calc!$A$2:$A$2001&lt;&gt;"")*(Calc!$E$2:$E$2001&gt;0)*(ROW(Calc!$A$2:$A$2001)&gt;$S33),0),0)+1,""))),IFERROR(MATCH(1,INDEX((Calc!$A$2:$A$2001&lt;&gt;"")*(Calc!$E$2:$E$2001&gt;0)*(ROW(Calc!$A$2:$A$2001)&gt;$S33),0),0)+1,"")))</f>
        <v>0</v>
      </c>
      <c r="T34">
        <f>IF($S34="","",IF(AND($S34=$S33,$U33="paid",$V33=""),"",IF(AND($S34=$S33,$U33="paid",$V33&lt;&gt;""),$V33,IF($S34="","",IFERROR(MATCH(1,INDEX((Calc!$A$2:$A$2001=INDEX(Calc!$A:$A,$S34))*(Calc!$D$2:$D$2001&gt;0)*(Calc!$I$2:$I$2001&gt;INDEX(Calc!$J:$J,$S34))*(Calc!$T$2:$T$2001&lt;INDEX(Calc!$H:$H,$S34)),0),0)+1,"")))))</f>
        <v>0</v>
      </c>
      <c r="U34">
        <f>IF($S34="","",IF($T34&lt;&gt;"","paid","unpaid"))</f>
        <v>0</v>
      </c>
      <c r="V34">
        <f>IF(OR($S34="",$T34=""),"",IFERROR(MATCH(1,INDEX((Calc!$A$2:$A$2001=INDEX(Calc!$A:$A,$S34))*(Calc!$D$2:$D$2001&gt;0)*(Calc!$I$2:$I$2001&gt;INDEX(Calc!$J:$J,$S34))*(Calc!$T$2:$T$2001&lt;INDEX(Calc!$H:$H,$S34))*(ROW(Calc!$A$2:$A$2001)&gt;$T34),0),0)+1,""))</f>
        <v>0</v>
      </c>
      <c r="W34" s="8">
        <f>IF($S34="","",MAX(0,INDEX(Calc!$H:$H,$S34)-MAX(INDEX(Calc!$K:$K,$S34),INDEX(Calc!$J:$J,$S34))))</f>
        <v>0</v>
      </c>
      <c r="X34" s="8">
        <f>IF($S34="","",INDEX(Calc!$E:$E,$S34)-$W34)</f>
        <v>0</v>
      </c>
    </row>
    <row r="35" spans="1:24">
      <c r="A35">
        <f>IF($S35="","",INDEX(Calc!$A:$A,$S35))</f>
        <v>0</v>
      </c>
      <c r="B35">
        <f>IF($S35="","",INDEX(Calc!$U:$U,$S35))</f>
        <v>0</v>
      </c>
      <c r="C35" s="7">
        <f>IF($S35="","",INDEX(Calc!$B:$B,$S35))</f>
        <v>0</v>
      </c>
      <c r="D35">
        <f>IF($S35="","",INDEX(Calc!$C:$C,$S35))</f>
        <v>0</v>
      </c>
      <c r="E35" s="8">
        <f>IF($S35="","",INDEX(Calc!$E:$E,$S35))</f>
        <v>0</v>
      </c>
      <c r="F35" s="9">
        <f>IF($S35="","",INDEX(Calc!$G:$G,$S35))</f>
        <v>0</v>
      </c>
      <c r="G35" s="8">
        <f>IF($S35="","",INDEX(Calc!$L:$L,$S35))</f>
        <v>0</v>
      </c>
      <c r="H35" s="8">
        <f>IF($S35="","",INDEX(Calc!$M:$M,$S35))</f>
        <v>0</v>
      </c>
      <c r="I35" s="7">
        <f>IF($T35="","",INDEX(Calc!$B:$B,$T35))</f>
        <v>0</v>
      </c>
      <c r="J35" s="8">
        <f>IF($S35="","",IF($U35&lt;&gt;"paid",0,MAX(0,MIN(INDEX(Calc!$H:$H,$S35),INDEX(Calc!$I:$I,$T35))-MAX(INDEX(Calc!$J:$J,$S35),INDEX(Calc!$T:$T,$T35)))))</f>
        <v>0</v>
      </c>
      <c r="K35" s="8">
        <f>IF($S35="","",IF($U35&lt;&gt;"paid",0,$J35/(1+$F35)*$F35))</f>
        <v>0</v>
      </c>
      <c r="L35" s="8">
        <f>IF($S35="","",IF($U35="paid",MAX(0,$E35-MAX(0,MIN(INDEX(Calc!$H:$H,$S35),INDEX(Calc!$I:$I,$T35))-INDEX(Calc!$J:$J,$S35))),$W35))</f>
        <v>0</v>
      </c>
      <c r="M35" s="8">
        <f>IF($S35="","",IF($U35="paid",$L35/(1+$F35)*$F35,$Q35))</f>
        <v>0</v>
      </c>
      <c r="N35">
        <f>IF(OR($S35="",$U35&lt;&gt;"paid"),"",$I35-$C35)</f>
        <v>0</v>
      </c>
      <c r="O35" s="8">
        <f>IF($S35="","",IF(AND($U35="paid",$N35&gt;Settings!$B$4),$K35*Settings!$B$3*$N35/365,0))</f>
        <v>0</v>
      </c>
      <c r="P35" s="8">
        <f>IF($S35="","",IF($U35="unpaid",$W35,0))</f>
        <v>0</v>
      </c>
      <c r="Q35" s="8">
        <f>IF($S35="","",IF(AND($U35="unpaid",$C35&lt;=Settings!$B$2),$W35/(1+$F35)*$F35,0))</f>
        <v>0</v>
      </c>
      <c r="R35">
        <f>IF($S35="","","FY "&amp;IF(MONTH($C35)&gt;=4,YEAR($C35),YEAR($C35)-1)&amp;"-"&amp;TEXT(MOD(IF(MONTH($C35)&gt;=4,YEAR($C35)+1,YEAR($C35)),100),"00"))</f>
        <v>0</v>
      </c>
      <c r="S35">
        <f>IF($S34="","",IF($U34="paid",IF($V34&lt;&gt;"",$S34,IF(AND($W34&gt;0,OR(INDEX(Calc!$B:$B,$S34)&lt;=Settings!$B$2,$X34=0)),$S34,IFERROR(MATCH(1,INDEX((Calc!$A$2:$A$2001&lt;&gt;"")*(Calc!$E$2:$E$2001&gt;0)*(ROW(Calc!$A$2:$A$2001)&gt;$S34),0),0)+1,""))),IFERROR(MATCH(1,INDEX((Calc!$A$2:$A$2001&lt;&gt;"")*(Calc!$E$2:$E$2001&gt;0)*(ROW(Calc!$A$2:$A$2001)&gt;$S34),0),0)+1,"")))</f>
        <v>0</v>
      </c>
      <c r="T35">
        <f>IF($S35="","",IF(AND($S35=$S34,$U34="paid",$V34=""),"",IF(AND($S35=$S34,$U34="paid",$V34&lt;&gt;""),$V34,IF($S35="","",IFERROR(MATCH(1,INDEX((Calc!$A$2:$A$2001=INDEX(Calc!$A:$A,$S35))*(Calc!$D$2:$D$2001&gt;0)*(Calc!$I$2:$I$2001&gt;INDEX(Calc!$J:$J,$S35))*(Calc!$T$2:$T$2001&lt;INDEX(Calc!$H:$H,$S35)),0),0)+1,"")))))</f>
        <v>0</v>
      </c>
      <c r="U35">
        <f>IF($S35="","",IF($T35&lt;&gt;"","paid","unpaid"))</f>
        <v>0</v>
      </c>
      <c r="V35">
        <f>IF(OR($S35="",$T35=""),"",IFERROR(MATCH(1,INDEX((Calc!$A$2:$A$2001=INDEX(Calc!$A:$A,$S35))*(Calc!$D$2:$D$2001&gt;0)*(Calc!$I$2:$I$2001&gt;INDEX(Calc!$J:$J,$S35))*(Calc!$T$2:$T$2001&lt;INDEX(Calc!$H:$H,$S35))*(ROW(Calc!$A$2:$A$2001)&gt;$T35),0),0)+1,""))</f>
        <v>0</v>
      </c>
      <c r="W35" s="8">
        <f>IF($S35="","",MAX(0,INDEX(Calc!$H:$H,$S35)-MAX(INDEX(Calc!$K:$K,$S35),INDEX(Calc!$J:$J,$S35))))</f>
        <v>0</v>
      </c>
      <c r="X35" s="8">
        <f>IF($S35="","",INDEX(Calc!$E:$E,$S35)-$W35)</f>
        <v>0</v>
      </c>
    </row>
    <row r="36" spans="1:24">
      <c r="A36">
        <f>IF($S36="","",INDEX(Calc!$A:$A,$S36))</f>
        <v>0</v>
      </c>
      <c r="B36">
        <f>IF($S36="","",INDEX(Calc!$U:$U,$S36))</f>
        <v>0</v>
      </c>
      <c r="C36" s="7">
        <f>IF($S36="","",INDEX(Calc!$B:$B,$S36))</f>
        <v>0</v>
      </c>
      <c r="D36">
        <f>IF($S36="","",INDEX(Calc!$C:$C,$S36))</f>
        <v>0</v>
      </c>
      <c r="E36" s="8">
        <f>IF($S36="","",INDEX(Calc!$E:$E,$S36))</f>
        <v>0</v>
      </c>
      <c r="F36" s="9">
        <f>IF($S36="","",INDEX(Calc!$G:$G,$S36))</f>
        <v>0</v>
      </c>
      <c r="G36" s="8">
        <f>IF($S36="","",INDEX(Calc!$L:$L,$S36))</f>
        <v>0</v>
      </c>
      <c r="H36" s="8">
        <f>IF($S36="","",INDEX(Calc!$M:$M,$S36))</f>
        <v>0</v>
      </c>
      <c r="I36" s="7">
        <f>IF($T36="","",INDEX(Calc!$B:$B,$T36))</f>
        <v>0</v>
      </c>
      <c r="J36" s="8">
        <f>IF($S36="","",IF($U36&lt;&gt;"paid",0,MAX(0,MIN(INDEX(Calc!$H:$H,$S36),INDEX(Calc!$I:$I,$T36))-MAX(INDEX(Calc!$J:$J,$S36),INDEX(Calc!$T:$T,$T36)))))</f>
        <v>0</v>
      </c>
      <c r="K36" s="8">
        <f>IF($S36="","",IF($U36&lt;&gt;"paid",0,$J36/(1+$F36)*$F36))</f>
        <v>0</v>
      </c>
      <c r="L36" s="8">
        <f>IF($S36="","",IF($U36="paid",MAX(0,$E36-MAX(0,MIN(INDEX(Calc!$H:$H,$S36),INDEX(Calc!$I:$I,$T36))-INDEX(Calc!$J:$J,$S36))),$W36))</f>
        <v>0</v>
      </c>
      <c r="M36" s="8">
        <f>IF($S36="","",IF($U36="paid",$L36/(1+$F36)*$F36,$Q36))</f>
        <v>0</v>
      </c>
      <c r="N36">
        <f>IF(OR($S36="",$U36&lt;&gt;"paid"),"",$I36-$C36)</f>
        <v>0</v>
      </c>
      <c r="O36" s="8">
        <f>IF($S36="","",IF(AND($U36="paid",$N36&gt;Settings!$B$4),$K36*Settings!$B$3*$N36/365,0))</f>
        <v>0</v>
      </c>
      <c r="P36" s="8">
        <f>IF($S36="","",IF($U36="unpaid",$W36,0))</f>
        <v>0</v>
      </c>
      <c r="Q36" s="8">
        <f>IF($S36="","",IF(AND($U36="unpaid",$C36&lt;=Settings!$B$2),$W36/(1+$F36)*$F36,0))</f>
        <v>0</v>
      </c>
      <c r="R36">
        <f>IF($S36="","","FY "&amp;IF(MONTH($C36)&gt;=4,YEAR($C36),YEAR($C36)-1)&amp;"-"&amp;TEXT(MOD(IF(MONTH($C36)&gt;=4,YEAR($C36)+1,YEAR($C36)),100),"00"))</f>
        <v>0</v>
      </c>
      <c r="S36">
        <f>IF($S35="","",IF($U35="paid",IF($V35&lt;&gt;"",$S35,IF(AND($W35&gt;0,OR(INDEX(Calc!$B:$B,$S35)&lt;=Settings!$B$2,$X35=0)),$S35,IFERROR(MATCH(1,INDEX((Calc!$A$2:$A$2001&lt;&gt;"")*(Calc!$E$2:$E$2001&gt;0)*(ROW(Calc!$A$2:$A$2001)&gt;$S35),0),0)+1,""))),IFERROR(MATCH(1,INDEX((Calc!$A$2:$A$2001&lt;&gt;"")*(Calc!$E$2:$E$2001&gt;0)*(ROW(Calc!$A$2:$A$2001)&gt;$S35),0),0)+1,"")))</f>
        <v>0</v>
      </c>
      <c r="T36">
        <f>IF($S36="","",IF(AND($S36=$S35,$U35="paid",$V35=""),"",IF(AND($S36=$S35,$U35="paid",$V35&lt;&gt;""),$V35,IF($S36="","",IFERROR(MATCH(1,INDEX((Calc!$A$2:$A$2001=INDEX(Calc!$A:$A,$S36))*(Calc!$D$2:$D$2001&gt;0)*(Calc!$I$2:$I$2001&gt;INDEX(Calc!$J:$J,$S36))*(Calc!$T$2:$T$2001&lt;INDEX(Calc!$H:$H,$S36)),0),0)+1,"")))))</f>
        <v>0</v>
      </c>
      <c r="U36">
        <f>IF($S36="","",IF($T36&lt;&gt;"","paid","unpaid"))</f>
        <v>0</v>
      </c>
      <c r="V36">
        <f>IF(OR($S36="",$T36=""),"",IFERROR(MATCH(1,INDEX((Calc!$A$2:$A$2001=INDEX(Calc!$A:$A,$S36))*(Calc!$D$2:$D$2001&gt;0)*(Calc!$I$2:$I$2001&gt;INDEX(Calc!$J:$J,$S36))*(Calc!$T$2:$T$2001&lt;INDEX(Calc!$H:$H,$S36))*(ROW(Calc!$A$2:$A$2001)&gt;$T36),0),0)+1,""))</f>
        <v>0</v>
      </c>
      <c r="W36" s="8">
        <f>IF($S36="","",MAX(0,INDEX(Calc!$H:$H,$S36)-MAX(INDEX(Calc!$K:$K,$S36),INDEX(Calc!$J:$J,$S36))))</f>
        <v>0</v>
      </c>
      <c r="X36" s="8">
        <f>IF($S36="","",INDEX(Calc!$E:$E,$S36)-$W36)</f>
        <v>0</v>
      </c>
    </row>
    <row r="37" spans="1:24">
      <c r="A37">
        <f>IF($S37="","",INDEX(Calc!$A:$A,$S37))</f>
        <v>0</v>
      </c>
      <c r="B37">
        <f>IF($S37="","",INDEX(Calc!$U:$U,$S37))</f>
        <v>0</v>
      </c>
      <c r="C37" s="7">
        <f>IF($S37="","",INDEX(Calc!$B:$B,$S37))</f>
        <v>0</v>
      </c>
      <c r="D37">
        <f>IF($S37="","",INDEX(Calc!$C:$C,$S37))</f>
        <v>0</v>
      </c>
      <c r="E37" s="8">
        <f>IF($S37="","",INDEX(Calc!$E:$E,$S37))</f>
        <v>0</v>
      </c>
      <c r="F37" s="9">
        <f>IF($S37="","",INDEX(Calc!$G:$G,$S37))</f>
        <v>0</v>
      </c>
      <c r="G37" s="8">
        <f>IF($S37="","",INDEX(Calc!$L:$L,$S37))</f>
        <v>0</v>
      </c>
      <c r="H37" s="8">
        <f>IF($S37="","",INDEX(Calc!$M:$M,$S37))</f>
        <v>0</v>
      </c>
      <c r="I37" s="7">
        <f>IF($T37="","",INDEX(Calc!$B:$B,$T37))</f>
        <v>0</v>
      </c>
      <c r="J37" s="8">
        <f>IF($S37="","",IF($U37&lt;&gt;"paid",0,MAX(0,MIN(INDEX(Calc!$H:$H,$S37),INDEX(Calc!$I:$I,$T37))-MAX(INDEX(Calc!$J:$J,$S37),INDEX(Calc!$T:$T,$T37)))))</f>
        <v>0</v>
      </c>
      <c r="K37" s="8">
        <f>IF($S37="","",IF($U37&lt;&gt;"paid",0,$J37/(1+$F37)*$F37))</f>
        <v>0</v>
      </c>
      <c r="L37" s="8">
        <f>IF($S37="","",IF($U37="paid",MAX(0,$E37-MAX(0,MIN(INDEX(Calc!$H:$H,$S37),INDEX(Calc!$I:$I,$T37))-INDEX(Calc!$J:$J,$S37))),$W37))</f>
        <v>0</v>
      </c>
      <c r="M37" s="8">
        <f>IF($S37="","",IF($U37="paid",$L37/(1+$F37)*$F37,$Q37))</f>
        <v>0</v>
      </c>
      <c r="N37">
        <f>IF(OR($S37="",$U37&lt;&gt;"paid"),"",$I37-$C37)</f>
        <v>0</v>
      </c>
      <c r="O37" s="8">
        <f>IF($S37="","",IF(AND($U37="paid",$N37&gt;Settings!$B$4),$K37*Settings!$B$3*$N37/365,0))</f>
        <v>0</v>
      </c>
      <c r="P37" s="8">
        <f>IF($S37="","",IF($U37="unpaid",$W37,0))</f>
        <v>0</v>
      </c>
      <c r="Q37" s="8">
        <f>IF($S37="","",IF(AND($U37="unpaid",$C37&lt;=Settings!$B$2),$W37/(1+$F37)*$F37,0))</f>
        <v>0</v>
      </c>
      <c r="R37">
        <f>IF($S37="","","FY "&amp;IF(MONTH($C37)&gt;=4,YEAR($C37),YEAR($C37)-1)&amp;"-"&amp;TEXT(MOD(IF(MONTH($C37)&gt;=4,YEAR($C37)+1,YEAR($C37)),100),"00"))</f>
        <v>0</v>
      </c>
      <c r="S37">
        <f>IF($S36="","",IF($U36="paid",IF($V36&lt;&gt;"",$S36,IF(AND($W36&gt;0,OR(INDEX(Calc!$B:$B,$S36)&lt;=Settings!$B$2,$X36=0)),$S36,IFERROR(MATCH(1,INDEX((Calc!$A$2:$A$2001&lt;&gt;"")*(Calc!$E$2:$E$2001&gt;0)*(ROW(Calc!$A$2:$A$2001)&gt;$S36),0),0)+1,""))),IFERROR(MATCH(1,INDEX((Calc!$A$2:$A$2001&lt;&gt;"")*(Calc!$E$2:$E$2001&gt;0)*(ROW(Calc!$A$2:$A$2001)&gt;$S36),0),0)+1,"")))</f>
        <v>0</v>
      </c>
      <c r="T37">
        <f>IF($S37="","",IF(AND($S37=$S36,$U36="paid",$V36=""),"",IF(AND($S37=$S36,$U36="paid",$V36&lt;&gt;""),$V36,IF($S37="","",IFERROR(MATCH(1,INDEX((Calc!$A$2:$A$2001=INDEX(Calc!$A:$A,$S37))*(Calc!$D$2:$D$2001&gt;0)*(Calc!$I$2:$I$2001&gt;INDEX(Calc!$J:$J,$S37))*(Calc!$T$2:$T$2001&lt;INDEX(Calc!$H:$H,$S37)),0),0)+1,"")))))</f>
        <v>0</v>
      </c>
      <c r="U37">
        <f>IF($S37="","",IF($T37&lt;&gt;"","paid","unpaid"))</f>
        <v>0</v>
      </c>
      <c r="V37">
        <f>IF(OR($S37="",$T37=""),"",IFERROR(MATCH(1,INDEX((Calc!$A$2:$A$2001=INDEX(Calc!$A:$A,$S37))*(Calc!$D$2:$D$2001&gt;0)*(Calc!$I$2:$I$2001&gt;INDEX(Calc!$J:$J,$S37))*(Calc!$T$2:$T$2001&lt;INDEX(Calc!$H:$H,$S37))*(ROW(Calc!$A$2:$A$2001)&gt;$T37),0),0)+1,""))</f>
        <v>0</v>
      </c>
      <c r="W37" s="8">
        <f>IF($S37="","",MAX(0,INDEX(Calc!$H:$H,$S37)-MAX(INDEX(Calc!$K:$K,$S37),INDEX(Calc!$J:$J,$S37))))</f>
        <v>0</v>
      </c>
      <c r="X37" s="8">
        <f>IF($S37="","",INDEX(Calc!$E:$E,$S37)-$W37)</f>
        <v>0</v>
      </c>
    </row>
    <row r="38" spans="1:24">
      <c r="A38">
        <f>IF($S38="","",INDEX(Calc!$A:$A,$S38))</f>
        <v>0</v>
      </c>
      <c r="B38">
        <f>IF($S38="","",INDEX(Calc!$U:$U,$S38))</f>
        <v>0</v>
      </c>
      <c r="C38" s="7">
        <f>IF($S38="","",INDEX(Calc!$B:$B,$S38))</f>
        <v>0</v>
      </c>
      <c r="D38">
        <f>IF($S38="","",INDEX(Calc!$C:$C,$S38))</f>
        <v>0</v>
      </c>
      <c r="E38" s="8">
        <f>IF($S38="","",INDEX(Calc!$E:$E,$S38))</f>
        <v>0</v>
      </c>
      <c r="F38" s="9">
        <f>IF($S38="","",INDEX(Calc!$G:$G,$S38))</f>
        <v>0</v>
      </c>
      <c r="G38" s="8">
        <f>IF($S38="","",INDEX(Calc!$L:$L,$S38))</f>
        <v>0</v>
      </c>
      <c r="H38" s="8">
        <f>IF($S38="","",INDEX(Calc!$M:$M,$S38))</f>
        <v>0</v>
      </c>
      <c r="I38" s="7">
        <f>IF($T38="","",INDEX(Calc!$B:$B,$T38))</f>
        <v>0</v>
      </c>
      <c r="J38" s="8">
        <f>IF($S38="","",IF($U38&lt;&gt;"paid",0,MAX(0,MIN(INDEX(Calc!$H:$H,$S38),INDEX(Calc!$I:$I,$T38))-MAX(INDEX(Calc!$J:$J,$S38),INDEX(Calc!$T:$T,$T38)))))</f>
        <v>0</v>
      </c>
      <c r="K38" s="8">
        <f>IF($S38="","",IF($U38&lt;&gt;"paid",0,$J38/(1+$F38)*$F38))</f>
        <v>0</v>
      </c>
      <c r="L38" s="8">
        <f>IF($S38="","",IF($U38="paid",MAX(0,$E38-MAX(0,MIN(INDEX(Calc!$H:$H,$S38),INDEX(Calc!$I:$I,$T38))-INDEX(Calc!$J:$J,$S38))),$W38))</f>
        <v>0</v>
      </c>
      <c r="M38" s="8">
        <f>IF($S38="","",IF($U38="paid",$L38/(1+$F38)*$F38,$Q38))</f>
        <v>0</v>
      </c>
      <c r="N38">
        <f>IF(OR($S38="",$U38&lt;&gt;"paid"),"",$I38-$C38)</f>
        <v>0</v>
      </c>
      <c r="O38" s="8">
        <f>IF($S38="","",IF(AND($U38="paid",$N38&gt;Settings!$B$4),$K38*Settings!$B$3*$N38/365,0))</f>
        <v>0</v>
      </c>
      <c r="P38" s="8">
        <f>IF($S38="","",IF($U38="unpaid",$W38,0))</f>
        <v>0</v>
      </c>
      <c r="Q38" s="8">
        <f>IF($S38="","",IF(AND($U38="unpaid",$C38&lt;=Settings!$B$2),$W38/(1+$F38)*$F38,0))</f>
        <v>0</v>
      </c>
      <c r="R38">
        <f>IF($S38="","","FY "&amp;IF(MONTH($C38)&gt;=4,YEAR($C38),YEAR($C38)-1)&amp;"-"&amp;TEXT(MOD(IF(MONTH($C38)&gt;=4,YEAR($C38)+1,YEAR($C38)),100),"00"))</f>
        <v>0</v>
      </c>
      <c r="S38">
        <f>IF($S37="","",IF($U37="paid",IF($V37&lt;&gt;"",$S37,IF(AND($W37&gt;0,OR(INDEX(Calc!$B:$B,$S37)&lt;=Settings!$B$2,$X37=0)),$S37,IFERROR(MATCH(1,INDEX((Calc!$A$2:$A$2001&lt;&gt;"")*(Calc!$E$2:$E$2001&gt;0)*(ROW(Calc!$A$2:$A$2001)&gt;$S37),0),0)+1,""))),IFERROR(MATCH(1,INDEX((Calc!$A$2:$A$2001&lt;&gt;"")*(Calc!$E$2:$E$2001&gt;0)*(ROW(Calc!$A$2:$A$2001)&gt;$S37),0),0)+1,"")))</f>
        <v>0</v>
      </c>
      <c r="T38">
        <f>IF($S38="","",IF(AND($S38=$S37,$U37="paid",$V37=""),"",IF(AND($S38=$S37,$U37="paid",$V37&lt;&gt;""),$V37,IF($S38="","",IFERROR(MATCH(1,INDEX((Calc!$A$2:$A$2001=INDEX(Calc!$A:$A,$S38))*(Calc!$D$2:$D$2001&gt;0)*(Calc!$I$2:$I$2001&gt;INDEX(Calc!$J:$J,$S38))*(Calc!$T$2:$T$2001&lt;INDEX(Calc!$H:$H,$S38)),0),0)+1,"")))))</f>
        <v>0</v>
      </c>
      <c r="U38">
        <f>IF($S38="","",IF($T38&lt;&gt;"","paid","unpaid"))</f>
        <v>0</v>
      </c>
      <c r="V38">
        <f>IF(OR($S38="",$T38=""),"",IFERROR(MATCH(1,INDEX((Calc!$A$2:$A$2001=INDEX(Calc!$A:$A,$S38))*(Calc!$D$2:$D$2001&gt;0)*(Calc!$I$2:$I$2001&gt;INDEX(Calc!$J:$J,$S38))*(Calc!$T$2:$T$2001&lt;INDEX(Calc!$H:$H,$S38))*(ROW(Calc!$A$2:$A$2001)&gt;$T38),0),0)+1,""))</f>
        <v>0</v>
      </c>
      <c r="W38" s="8">
        <f>IF($S38="","",MAX(0,INDEX(Calc!$H:$H,$S38)-MAX(INDEX(Calc!$K:$K,$S38),INDEX(Calc!$J:$J,$S38))))</f>
        <v>0</v>
      </c>
      <c r="X38" s="8">
        <f>IF($S38="","",INDEX(Calc!$E:$E,$S38)-$W38)</f>
        <v>0</v>
      </c>
    </row>
    <row r="39" spans="1:24">
      <c r="A39">
        <f>IF($S39="","",INDEX(Calc!$A:$A,$S39))</f>
        <v>0</v>
      </c>
      <c r="B39">
        <f>IF($S39="","",INDEX(Calc!$U:$U,$S39))</f>
        <v>0</v>
      </c>
      <c r="C39" s="7">
        <f>IF($S39="","",INDEX(Calc!$B:$B,$S39))</f>
        <v>0</v>
      </c>
      <c r="D39">
        <f>IF($S39="","",INDEX(Calc!$C:$C,$S39))</f>
        <v>0</v>
      </c>
      <c r="E39" s="8">
        <f>IF($S39="","",INDEX(Calc!$E:$E,$S39))</f>
        <v>0</v>
      </c>
      <c r="F39" s="9">
        <f>IF($S39="","",INDEX(Calc!$G:$G,$S39))</f>
        <v>0</v>
      </c>
      <c r="G39" s="8">
        <f>IF($S39="","",INDEX(Calc!$L:$L,$S39))</f>
        <v>0</v>
      </c>
      <c r="H39" s="8">
        <f>IF($S39="","",INDEX(Calc!$M:$M,$S39))</f>
        <v>0</v>
      </c>
      <c r="I39" s="7">
        <f>IF($T39="","",INDEX(Calc!$B:$B,$T39))</f>
        <v>0</v>
      </c>
      <c r="J39" s="8">
        <f>IF($S39="","",IF($U39&lt;&gt;"paid",0,MAX(0,MIN(INDEX(Calc!$H:$H,$S39),INDEX(Calc!$I:$I,$T39))-MAX(INDEX(Calc!$J:$J,$S39),INDEX(Calc!$T:$T,$T39)))))</f>
        <v>0</v>
      </c>
      <c r="K39" s="8">
        <f>IF($S39="","",IF($U39&lt;&gt;"paid",0,$J39/(1+$F39)*$F39))</f>
        <v>0</v>
      </c>
      <c r="L39" s="8">
        <f>IF($S39="","",IF($U39="paid",MAX(0,$E39-MAX(0,MIN(INDEX(Calc!$H:$H,$S39),INDEX(Calc!$I:$I,$T39))-INDEX(Calc!$J:$J,$S39))),$W39))</f>
        <v>0</v>
      </c>
      <c r="M39" s="8">
        <f>IF($S39="","",IF($U39="paid",$L39/(1+$F39)*$F39,$Q39))</f>
        <v>0</v>
      </c>
      <c r="N39">
        <f>IF(OR($S39="",$U39&lt;&gt;"paid"),"",$I39-$C39)</f>
        <v>0</v>
      </c>
      <c r="O39" s="8">
        <f>IF($S39="","",IF(AND($U39="paid",$N39&gt;Settings!$B$4),$K39*Settings!$B$3*$N39/365,0))</f>
        <v>0</v>
      </c>
      <c r="P39" s="8">
        <f>IF($S39="","",IF($U39="unpaid",$W39,0))</f>
        <v>0</v>
      </c>
      <c r="Q39" s="8">
        <f>IF($S39="","",IF(AND($U39="unpaid",$C39&lt;=Settings!$B$2),$W39/(1+$F39)*$F39,0))</f>
        <v>0</v>
      </c>
      <c r="R39">
        <f>IF($S39="","","FY "&amp;IF(MONTH($C39)&gt;=4,YEAR($C39),YEAR($C39)-1)&amp;"-"&amp;TEXT(MOD(IF(MONTH($C39)&gt;=4,YEAR($C39)+1,YEAR($C39)),100),"00"))</f>
        <v>0</v>
      </c>
      <c r="S39">
        <f>IF($S38="","",IF($U38="paid",IF($V38&lt;&gt;"",$S38,IF(AND($W38&gt;0,OR(INDEX(Calc!$B:$B,$S38)&lt;=Settings!$B$2,$X38=0)),$S38,IFERROR(MATCH(1,INDEX((Calc!$A$2:$A$2001&lt;&gt;"")*(Calc!$E$2:$E$2001&gt;0)*(ROW(Calc!$A$2:$A$2001)&gt;$S38),0),0)+1,""))),IFERROR(MATCH(1,INDEX((Calc!$A$2:$A$2001&lt;&gt;"")*(Calc!$E$2:$E$2001&gt;0)*(ROW(Calc!$A$2:$A$2001)&gt;$S38),0),0)+1,"")))</f>
        <v>0</v>
      </c>
      <c r="T39">
        <f>IF($S39="","",IF(AND($S39=$S38,$U38="paid",$V38=""),"",IF(AND($S39=$S38,$U38="paid",$V38&lt;&gt;""),$V38,IF($S39="","",IFERROR(MATCH(1,INDEX((Calc!$A$2:$A$2001=INDEX(Calc!$A:$A,$S39))*(Calc!$D$2:$D$2001&gt;0)*(Calc!$I$2:$I$2001&gt;INDEX(Calc!$J:$J,$S39))*(Calc!$T$2:$T$2001&lt;INDEX(Calc!$H:$H,$S39)),0),0)+1,"")))))</f>
        <v>0</v>
      </c>
      <c r="U39">
        <f>IF($S39="","",IF($T39&lt;&gt;"","paid","unpaid"))</f>
        <v>0</v>
      </c>
      <c r="V39">
        <f>IF(OR($S39="",$T39=""),"",IFERROR(MATCH(1,INDEX((Calc!$A$2:$A$2001=INDEX(Calc!$A:$A,$S39))*(Calc!$D$2:$D$2001&gt;0)*(Calc!$I$2:$I$2001&gt;INDEX(Calc!$J:$J,$S39))*(Calc!$T$2:$T$2001&lt;INDEX(Calc!$H:$H,$S39))*(ROW(Calc!$A$2:$A$2001)&gt;$T39),0),0)+1,""))</f>
        <v>0</v>
      </c>
      <c r="W39" s="8">
        <f>IF($S39="","",MAX(0,INDEX(Calc!$H:$H,$S39)-MAX(INDEX(Calc!$K:$K,$S39),INDEX(Calc!$J:$J,$S39))))</f>
        <v>0</v>
      </c>
      <c r="X39" s="8">
        <f>IF($S39="","",INDEX(Calc!$E:$E,$S39)-$W39)</f>
        <v>0</v>
      </c>
    </row>
    <row r="40" spans="1:24">
      <c r="A40">
        <f>IF($S40="","",INDEX(Calc!$A:$A,$S40))</f>
        <v>0</v>
      </c>
      <c r="B40">
        <f>IF($S40="","",INDEX(Calc!$U:$U,$S40))</f>
        <v>0</v>
      </c>
      <c r="C40" s="7">
        <f>IF($S40="","",INDEX(Calc!$B:$B,$S40))</f>
        <v>0</v>
      </c>
      <c r="D40">
        <f>IF($S40="","",INDEX(Calc!$C:$C,$S40))</f>
        <v>0</v>
      </c>
      <c r="E40" s="8">
        <f>IF($S40="","",INDEX(Calc!$E:$E,$S40))</f>
        <v>0</v>
      </c>
      <c r="F40" s="9">
        <f>IF($S40="","",INDEX(Calc!$G:$G,$S40))</f>
        <v>0</v>
      </c>
      <c r="G40" s="8">
        <f>IF($S40="","",INDEX(Calc!$L:$L,$S40))</f>
        <v>0</v>
      </c>
      <c r="H40" s="8">
        <f>IF($S40="","",INDEX(Calc!$M:$M,$S40))</f>
        <v>0</v>
      </c>
      <c r="I40" s="7">
        <f>IF($T40="","",INDEX(Calc!$B:$B,$T40))</f>
        <v>0</v>
      </c>
      <c r="J40" s="8">
        <f>IF($S40="","",IF($U40&lt;&gt;"paid",0,MAX(0,MIN(INDEX(Calc!$H:$H,$S40),INDEX(Calc!$I:$I,$T40))-MAX(INDEX(Calc!$J:$J,$S40),INDEX(Calc!$T:$T,$T40)))))</f>
        <v>0</v>
      </c>
      <c r="K40" s="8">
        <f>IF($S40="","",IF($U40&lt;&gt;"paid",0,$J40/(1+$F40)*$F40))</f>
        <v>0</v>
      </c>
      <c r="L40" s="8">
        <f>IF($S40="","",IF($U40="paid",MAX(0,$E40-MAX(0,MIN(INDEX(Calc!$H:$H,$S40),INDEX(Calc!$I:$I,$T40))-INDEX(Calc!$J:$J,$S40))),$W40))</f>
        <v>0</v>
      </c>
      <c r="M40" s="8">
        <f>IF($S40="","",IF($U40="paid",$L40/(1+$F40)*$F40,$Q40))</f>
        <v>0</v>
      </c>
      <c r="N40">
        <f>IF(OR($S40="",$U40&lt;&gt;"paid"),"",$I40-$C40)</f>
        <v>0</v>
      </c>
      <c r="O40" s="8">
        <f>IF($S40="","",IF(AND($U40="paid",$N40&gt;Settings!$B$4),$K40*Settings!$B$3*$N40/365,0))</f>
        <v>0</v>
      </c>
      <c r="P40" s="8">
        <f>IF($S40="","",IF($U40="unpaid",$W40,0))</f>
        <v>0</v>
      </c>
      <c r="Q40" s="8">
        <f>IF($S40="","",IF(AND($U40="unpaid",$C40&lt;=Settings!$B$2),$W40/(1+$F40)*$F40,0))</f>
        <v>0</v>
      </c>
      <c r="R40">
        <f>IF($S40="","","FY "&amp;IF(MONTH($C40)&gt;=4,YEAR($C40),YEAR($C40)-1)&amp;"-"&amp;TEXT(MOD(IF(MONTH($C40)&gt;=4,YEAR($C40)+1,YEAR($C40)),100),"00"))</f>
        <v>0</v>
      </c>
      <c r="S40">
        <f>IF($S39="","",IF($U39="paid",IF($V39&lt;&gt;"",$S39,IF(AND($W39&gt;0,OR(INDEX(Calc!$B:$B,$S39)&lt;=Settings!$B$2,$X39=0)),$S39,IFERROR(MATCH(1,INDEX((Calc!$A$2:$A$2001&lt;&gt;"")*(Calc!$E$2:$E$2001&gt;0)*(ROW(Calc!$A$2:$A$2001)&gt;$S39),0),0)+1,""))),IFERROR(MATCH(1,INDEX((Calc!$A$2:$A$2001&lt;&gt;"")*(Calc!$E$2:$E$2001&gt;0)*(ROW(Calc!$A$2:$A$2001)&gt;$S39),0),0)+1,"")))</f>
        <v>0</v>
      </c>
      <c r="T40">
        <f>IF($S40="","",IF(AND($S40=$S39,$U39="paid",$V39=""),"",IF(AND($S40=$S39,$U39="paid",$V39&lt;&gt;""),$V39,IF($S40="","",IFERROR(MATCH(1,INDEX((Calc!$A$2:$A$2001=INDEX(Calc!$A:$A,$S40))*(Calc!$D$2:$D$2001&gt;0)*(Calc!$I$2:$I$2001&gt;INDEX(Calc!$J:$J,$S40))*(Calc!$T$2:$T$2001&lt;INDEX(Calc!$H:$H,$S40)),0),0)+1,"")))))</f>
        <v>0</v>
      </c>
      <c r="U40">
        <f>IF($S40="","",IF($T40&lt;&gt;"","paid","unpaid"))</f>
        <v>0</v>
      </c>
      <c r="V40">
        <f>IF(OR($S40="",$T40=""),"",IFERROR(MATCH(1,INDEX((Calc!$A$2:$A$2001=INDEX(Calc!$A:$A,$S40))*(Calc!$D$2:$D$2001&gt;0)*(Calc!$I$2:$I$2001&gt;INDEX(Calc!$J:$J,$S40))*(Calc!$T$2:$T$2001&lt;INDEX(Calc!$H:$H,$S40))*(ROW(Calc!$A$2:$A$2001)&gt;$T40),0),0)+1,""))</f>
        <v>0</v>
      </c>
      <c r="W40" s="8">
        <f>IF($S40="","",MAX(0,INDEX(Calc!$H:$H,$S40)-MAX(INDEX(Calc!$K:$K,$S40),INDEX(Calc!$J:$J,$S40))))</f>
        <v>0</v>
      </c>
      <c r="X40" s="8">
        <f>IF($S40="","",INDEX(Calc!$E:$E,$S40)-$W40)</f>
        <v>0</v>
      </c>
    </row>
    <row r="41" spans="1:24">
      <c r="A41">
        <f>IF($S41="","",INDEX(Calc!$A:$A,$S41))</f>
        <v>0</v>
      </c>
      <c r="B41">
        <f>IF($S41="","",INDEX(Calc!$U:$U,$S41))</f>
        <v>0</v>
      </c>
      <c r="C41" s="7">
        <f>IF($S41="","",INDEX(Calc!$B:$B,$S41))</f>
        <v>0</v>
      </c>
      <c r="D41">
        <f>IF($S41="","",INDEX(Calc!$C:$C,$S41))</f>
        <v>0</v>
      </c>
      <c r="E41" s="8">
        <f>IF($S41="","",INDEX(Calc!$E:$E,$S41))</f>
        <v>0</v>
      </c>
      <c r="F41" s="9">
        <f>IF($S41="","",INDEX(Calc!$G:$G,$S41))</f>
        <v>0</v>
      </c>
      <c r="G41" s="8">
        <f>IF($S41="","",INDEX(Calc!$L:$L,$S41))</f>
        <v>0</v>
      </c>
      <c r="H41" s="8">
        <f>IF($S41="","",INDEX(Calc!$M:$M,$S41))</f>
        <v>0</v>
      </c>
      <c r="I41" s="7">
        <f>IF($T41="","",INDEX(Calc!$B:$B,$T41))</f>
        <v>0</v>
      </c>
      <c r="J41" s="8">
        <f>IF($S41="","",IF($U41&lt;&gt;"paid",0,MAX(0,MIN(INDEX(Calc!$H:$H,$S41),INDEX(Calc!$I:$I,$T41))-MAX(INDEX(Calc!$J:$J,$S41),INDEX(Calc!$T:$T,$T41)))))</f>
        <v>0</v>
      </c>
      <c r="K41" s="8">
        <f>IF($S41="","",IF($U41&lt;&gt;"paid",0,$J41/(1+$F41)*$F41))</f>
        <v>0</v>
      </c>
      <c r="L41" s="8">
        <f>IF($S41="","",IF($U41="paid",MAX(0,$E41-MAX(0,MIN(INDEX(Calc!$H:$H,$S41),INDEX(Calc!$I:$I,$T41))-INDEX(Calc!$J:$J,$S41))),$W41))</f>
        <v>0</v>
      </c>
      <c r="M41" s="8">
        <f>IF($S41="","",IF($U41="paid",$L41/(1+$F41)*$F41,$Q41))</f>
        <v>0</v>
      </c>
      <c r="N41">
        <f>IF(OR($S41="",$U41&lt;&gt;"paid"),"",$I41-$C41)</f>
        <v>0</v>
      </c>
      <c r="O41" s="8">
        <f>IF($S41="","",IF(AND($U41="paid",$N41&gt;Settings!$B$4),$K41*Settings!$B$3*$N41/365,0))</f>
        <v>0</v>
      </c>
      <c r="P41" s="8">
        <f>IF($S41="","",IF($U41="unpaid",$W41,0))</f>
        <v>0</v>
      </c>
      <c r="Q41" s="8">
        <f>IF($S41="","",IF(AND($U41="unpaid",$C41&lt;=Settings!$B$2),$W41/(1+$F41)*$F41,0))</f>
        <v>0</v>
      </c>
      <c r="R41">
        <f>IF($S41="","","FY "&amp;IF(MONTH($C41)&gt;=4,YEAR($C41),YEAR($C41)-1)&amp;"-"&amp;TEXT(MOD(IF(MONTH($C41)&gt;=4,YEAR($C41)+1,YEAR($C41)),100),"00"))</f>
        <v>0</v>
      </c>
      <c r="S41">
        <f>IF($S40="","",IF($U40="paid",IF($V40&lt;&gt;"",$S40,IF(AND($W40&gt;0,OR(INDEX(Calc!$B:$B,$S40)&lt;=Settings!$B$2,$X40=0)),$S40,IFERROR(MATCH(1,INDEX((Calc!$A$2:$A$2001&lt;&gt;"")*(Calc!$E$2:$E$2001&gt;0)*(ROW(Calc!$A$2:$A$2001)&gt;$S40),0),0)+1,""))),IFERROR(MATCH(1,INDEX((Calc!$A$2:$A$2001&lt;&gt;"")*(Calc!$E$2:$E$2001&gt;0)*(ROW(Calc!$A$2:$A$2001)&gt;$S40),0),0)+1,"")))</f>
        <v>0</v>
      </c>
      <c r="T41">
        <f>IF($S41="","",IF(AND($S41=$S40,$U40="paid",$V40=""),"",IF(AND($S41=$S40,$U40="paid",$V40&lt;&gt;""),$V40,IF($S41="","",IFERROR(MATCH(1,INDEX((Calc!$A$2:$A$2001=INDEX(Calc!$A:$A,$S41))*(Calc!$D$2:$D$2001&gt;0)*(Calc!$I$2:$I$2001&gt;INDEX(Calc!$J:$J,$S41))*(Calc!$T$2:$T$2001&lt;INDEX(Calc!$H:$H,$S41)),0),0)+1,"")))))</f>
        <v>0</v>
      </c>
      <c r="U41">
        <f>IF($S41="","",IF($T41&lt;&gt;"","paid","unpaid"))</f>
        <v>0</v>
      </c>
      <c r="V41">
        <f>IF(OR($S41="",$T41=""),"",IFERROR(MATCH(1,INDEX((Calc!$A$2:$A$2001=INDEX(Calc!$A:$A,$S41))*(Calc!$D$2:$D$2001&gt;0)*(Calc!$I$2:$I$2001&gt;INDEX(Calc!$J:$J,$S41))*(Calc!$T$2:$T$2001&lt;INDEX(Calc!$H:$H,$S41))*(ROW(Calc!$A$2:$A$2001)&gt;$T41),0),0)+1,""))</f>
        <v>0</v>
      </c>
      <c r="W41" s="8">
        <f>IF($S41="","",MAX(0,INDEX(Calc!$H:$H,$S41)-MAX(INDEX(Calc!$K:$K,$S41),INDEX(Calc!$J:$J,$S41))))</f>
        <v>0</v>
      </c>
      <c r="X41" s="8">
        <f>IF($S41="","",INDEX(Calc!$E:$E,$S41)-$W41)</f>
        <v>0</v>
      </c>
    </row>
    <row r="42" spans="1:24">
      <c r="A42">
        <f>IF($S42="","",INDEX(Calc!$A:$A,$S42))</f>
        <v>0</v>
      </c>
      <c r="B42">
        <f>IF($S42="","",INDEX(Calc!$U:$U,$S42))</f>
        <v>0</v>
      </c>
      <c r="C42" s="7">
        <f>IF($S42="","",INDEX(Calc!$B:$B,$S42))</f>
        <v>0</v>
      </c>
      <c r="D42">
        <f>IF($S42="","",INDEX(Calc!$C:$C,$S42))</f>
        <v>0</v>
      </c>
      <c r="E42" s="8">
        <f>IF($S42="","",INDEX(Calc!$E:$E,$S42))</f>
        <v>0</v>
      </c>
      <c r="F42" s="9">
        <f>IF($S42="","",INDEX(Calc!$G:$G,$S42))</f>
        <v>0</v>
      </c>
      <c r="G42" s="8">
        <f>IF($S42="","",INDEX(Calc!$L:$L,$S42))</f>
        <v>0</v>
      </c>
      <c r="H42" s="8">
        <f>IF($S42="","",INDEX(Calc!$M:$M,$S42))</f>
        <v>0</v>
      </c>
      <c r="I42" s="7">
        <f>IF($T42="","",INDEX(Calc!$B:$B,$T42))</f>
        <v>0</v>
      </c>
      <c r="J42" s="8">
        <f>IF($S42="","",IF($U42&lt;&gt;"paid",0,MAX(0,MIN(INDEX(Calc!$H:$H,$S42),INDEX(Calc!$I:$I,$T42))-MAX(INDEX(Calc!$J:$J,$S42),INDEX(Calc!$T:$T,$T42)))))</f>
        <v>0</v>
      </c>
      <c r="K42" s="8">
        <f>IF($S42="","",IF($U42&lt;&gt;"paid",0,$J42/(1+$F42)*$F42))</f>
        <v>0</v>
      </c>
      <c r="L42" s="8">
        <f>IF($S42="","",IF($U42="paid",MAX(0,$E42-MAX(0,MIN(INDEX(Calc!$H:$H,$S42),INDEX(Calc!$I:$I,$T42))-INDEX(Calc!$J:$J,$S42))),$W42))</f>
        <v>0</v>
      </c>
      <c r="M42" s="8">
        <f>IF($S42="","",IF($U42="paid",$L42/(1+$F42)*$F42,$Q42))</f>
        <v>0</v>
      </c>
      <c r="N42">
        <f>IF(OR($S42="",$U42&lt;&gt;"paid"),"",$I42-$C42)</f>
        <v>0</v>
      </c>
      <c r="O42" s="8">
        <f>IF($S42="","",IF(AND($U42="paid",$N42&gt;Settings!$B$4),$K42*Settings!$B$3*$N42/365,0))</f>
        <v>0</v>
      </c>
      <c r="P42" s="8">
        <f>IF($S42="","",IF($U42="unpaid",$W42,0))</f>
        <v>0</v>
      </c>
      <c r="Q42" s="8">
        <f>IF($S42="","",IF(AND($U42="unpaid",$C42&lt;=Settings!$B$2),$W42/(1+$F42)*$F42,0))</f>
        <v>0</v>
      </c>
      <c r="R42">
        <f>IF($S42="","","FY "&amp;IF(MONTH($C42)&gt;=4,YEAR($C42),YEAR($C42)-1)&amp;"-"&amp;TEXT(MOD(IF(MONTH($C42)&gt;=4,YEAR($C42)+1,YEAR($C42)),100),"00"))</f>
        <v>0</v>
      </c>
      <c r="S42">
        <f>IF($S41="","",IF($U41="paid",IF($V41&lt;&gt;"",$S41,IF(AND($W41&gt;0,OR(INDEX(Calc!$B:$B,$S41)&lt;=Settings!$B$2,$X41=0)),$S41,IFERROR(MATCH(1,INDEX((Calc!$A$2:$A$2001&lt;&gt;"")*(Calc!$E$2:$E$2001&gt;0)*(ROW(Calc!$A$2:$A$2001)&gt;$S41),0),0)+1,""))),IFERROR(MATCH(1,INDEX((Calc!$A$2:$A$2001&lt;&gt;"")*(Calc!$E$2:$E$2001&gt;0)*(ROW(Calc!$A$2:$A$2001)&gt;$S41),0),0)+1,"")))</f>
        <v>0</v>
      </c>
      <c r="T42">
        <f>IF($S42="","",IF(AND($S42=$S41,$U41="paid",$V41=""),"",IF(AND($S42=$S41,$U41="paid",$V41&lt;&gt;""),$V41,IF($S42="","",IFERROR(MATCH(1,INDEX((Calc!$A$2:$A$2001=INDEX(Calc!$A:$A,$S42))*(Calc!$D$2:$D$2001&gt;0)*(Calc!$I$2:$I$2001&gt;INDEX(Calc!$J:$J,$S42))*(Calc!$T$2:$T$2001&lt;INDEX(Calc!$H:$H,$S42)),0),0)+1,"")))))</f>
        <v>0</v>
      </c>
      <c r="U42">
        <f>IF($S42="","",IF($T42&lt;&gt;"","paid","unpaid"))</f>
        <v>0</v>
      </c>
      <c r="V42">
        <f>IF(OR($S42="",$T42=""),"",IFERROR(MATCH(1,INDEX((Calc!$A$2:$A$2001=INDEX(Calc!$A:$A,$S42))*(Calc!$D$2:$D$2001&gt;0)*(Calc!$I$2:$I$2001&gt;INDEX(Calc!$J:$J,$S42))*(Calc!$T$2:$T$2001&lt;INDEX(Calc!$H:$H,$S42))*(ROW(Calc!$A$2:$A$2001)&gt;$T42),0),0)+1,""))</f>
        <v>0</v>
      </c>
      <c r="W42" s="8">
        <f>IF($S42="","",MAX(0,INDEX(Calc!$H:$H,$S42)-MAX(INDEX(Calc!$K:$K,$S42),INDEX(Calc!$J:$J,$S42))))</f>
        <v>0</v>
      </c>
      <c r="X42" s="8">
        <f>IF($S42="","",INDEX(Calc!$E:$E,$S42)-$W42)</f>
        <v>0</v>
      </c>
    </row>
    <row r="43" spans="1:24">
      <c r="A43">
        <f>IF($S43="","",INDEX(Calc!$A:$A,$S43))</f>
        <v>0</v>
      </c>
      <c r="B43">
        <f>IF($S43="","",INDEX(Calc!$U:$U,$S43))</f>
        <v>0</v>
      </c>
      <c r="C43" s="7">
        <f>IF($S43="","",INDEX(Calc!$B:$B,$S43))</f>
        <v>0</v>
      </c>
      <c r="D43">
        <f>IF($S43="","",INDEX(Calc!$C:$C,$S43))</f>
        <v>0</v>
      </c>
      <c r="E43" s="8">
        <f>IF($S43="","",INDEX(Calc!$E:$E,$S43))</f>
        <v>0</v>
      </c>
      <c r="F43" s="9">
        <f>IF($S43="","",INDEX(Calc!$G:$G,$S43))</f>
        <v>0</v>
      </c>
      <c r="G43" s="8">
        <f>IF($S43="","",INDEX(Calc!$L:$L,$S43))</f>
        <v>0</v>
      </c>
      <c r="H43" s="8">
        <f>IF($S43="","",INDEX(Calc!$M:$M,$S43))</f>
        <v>0</v>
      </c>
      <c r="I43" s="7">
        <f>IF($T43="","",INDEX(Calc!$B:$B,$T43))</f>
        <v>0</v>
      </c>
      <c r="J43" s="8">
        <f>IF($S43="","",IF($U43&lt;&gt;"paid",0,MAX(0,MIN(INDEX(Calc!$H:$H,$S43),INDEX(Calc!$I:$I,$T43))-MAX(INDEX(Calc!$J:$J,$S43),INDEX(Calc!$T:$T,$T43)))))</f>
        <v>0</v>
      </c>
      <c r="K43" s="8">
        <f>IF($S43="","",IF($U43&lt;&gt;"paid",0,$J43/(1+$F43)*$F43))</f>
        <v>0</v>
      </c>
      <c r="L43" s="8">
        <f>IF($S43="","",IF($U43="paid",MAX(0,$E43-MAX(0,MIN(INDEX(Calc!$H:$H,$S43),INDEX(Calc!$I:$I,$T43))-INDEX(Calc!$J:$J,$S43))),$W43))</f>
        <v>0</v>
      </c>
      <c r="M43" s="8">
        <f>IF($S43="","",IF($U43="paid",$L43/(1+$F43)*$F43,$Q43))</f>
        <v>0</v>
      </c>
      <c r="N43">
        <f>IF(OR($S43="",$U43&lt;&gt;"paid"),"",$I43-$C43)</f>
        <v>0</v>
      </c>
      <c r="O43" s="8">
        <f>IF($S43="","",IF(AND($U43="paid",$N43&gt;Settings!$B$4),$K43*Settings!$B$3*$N43/365,0))</f>
        <v>0</v>
      </c>
      <c r="P43" s="8">
        <f>IF($S43="","",IF($U43="unpaid",$W43,0))</f>
        <v>0</v>
      </c>
      <c r="Q43" s="8">
        <f>IF($S43="","",IF(AND($U43="unpaid",$C43&lt;=Settings!$B$2),$W43/(1+$F43)*$F43,0))</f>
        <v>0</v>
      </c>
      <c r="R43">
        <f>IF($S43="","","FY "&amp;IF(MONTH($C43)&gt;=4,YEAR($C43),YEAR($C43)-1)&amp;"-"&amp;TEXT(MOD(IF(MONTH($C43)&gt;=4,YEAR($C43)+1,YEAR($C43)),100),"00"))</f>
        <v>0</v>
      </c>
      <c r="S43">
        <f>IF($S42="","",IF($U42="paid",IF($V42&lt;&gt;"",$S42,IF(AND($W42&gt;0,OR(INDEX(Calc!$B:$B,$S42)&lt;=Settings!$B$2,$X42=0)),$S42,IFERROR(MATCH(1,INDEX((Calc!$A$2:$A$2001&lt;&gt;"")*(Calc!$E$2:$E$2001&gt;0)*(ROW(Calc!$A$2:$A$2001)&gt;$S42),0),0)+1,""))),IFERROR(MATCH(1,INDEX((Calc!$A$2:$A$2001&lt;&gt;"")*(Calc!$E$2:$E$2001&gt;0)*(ROW(Calc!$A$2:$A$2001)&gt;$S42),0),0)+1,"")))</f>
        <v>0</v>
      </c>
      <c r="T43">
        <f>IF($S43="","",IF(AND($S43=$S42,$U42="paid",$V42=""),"",IF(AND($S43=$S42,$U42="paid",$V42&lt;&gt;""),$V42,IF($S43="","",IFERROR(MATCH(1,INDEX((Calc!$A$2:$A$2001=INDEX(Calc!$A:$A,$S43))*(Calc!$D$2:$D$2001&gt;0)*(Calc!$I$2:$I$2001&gt;INDEX(Calc!$J:$J,$S43))*(Calc!$T$2:$T$2001&lt;INDEX(Calc!$H:$H,$S43)),0),0)+1,"")))))</f>
        <v>0</v>
      </c>
      <c r="U43">
        <f>IF($S43="","",IF($T43&lt;&gt;"","paid","unpaid"))</f>
        <v>0</v>
      </c>
      <c r="V43">
        <f>IF(OR($S43="",$T43=""),"",IFERROR(MATCH(1,INDEX((Calc!$A$2:$A$2001=INDEX(Calc!$A:$A,$S43))*(Calc!$D$2:$D$2001&gt;0)*(Calc!$I$2:$I$2001&gt;INDEX(Calc!$J:$J,$S43))*(Calc!$T$2:$T$2001&lt;INDEX(Calc!$H:$H,$S43))*(ROW(Calc!$A$2:$A$2001)&gt;$T43),0),0)+1,""))</f>
        <v>0</v>
      </c>
      <c r="W43" s="8">
        <f>IF($S43="","",MAX(0,INDEX(Calc!$H:$H,$S43)-MAX(INDEX(Calc!$K:$K,$S43),INDEX(Calc!$J:$J,$S43))))</f>
        <v>0</v>
      </c>
      <c r="X43" s="8">
        <f>IF($S43="","",INDEX(Calc!$E:$E,$S43)-$W43)</f>
        <v>0</v>
      </c>
    </row>
    <row r="44" spans="1:24">
      <c r="A44">
        <f>IF($S44="","",INDEX(Calc!$A:$A,$S44))</f>
        <v>0</v>
      </c>
      <c r="B44">
        <f>IF($S44="","",INDEX(Calc!$U:$U,$S44))</f>
        <v>0</v>
      </c>
      <c r="C44" s="7">
        <f>IF($S44="","",INDEX(Calc!$B:$B,$S44))</f>
        <v>0</v>
      </c>
      <c r="D44">
        <f>IF($S44="","",INDEX(Calc!$C:$C,$S44))</f>
        <v>0</v>
      </c>
      <c r="E44" s="8">
        <f>IF($S44="","",INDEX(Calc!$E:$E,$S44))</f>
        <v>0</v>
      </c>
      <c r="F44" s="9">
        <f>IF($S44="","",INDEX(Calc!$G:$G,$S44))</f>
        <v>0</v>
      </c>
      <c r="G44" s="8">
        <f>IF($S44="","",INDEX(Calc!$L:$L,$S44))</f>
        <v>0</v>
      </c>
      <c r="H44" s="8">
        <f>IF($S44="","",INDEX(Calc!$M:$M,$S44))</f>
        <v>0</v>
      </c>
      <c r="I44" s="7">
        <f>IF($T44="","",INDEX(Calc!$B:$B,$T44))</f>
        <v>0</v>
      </c>
      <c r="J44" s="8">
        <f>IF($S44="","",IF($U44&lt;&gt;"paid",0,MAX(0,MIN(INDEX(Calc!$H:$H,$S44),INDEX(Calc!$I:$I,$T44))-MAX(INDEX(Calc!$J:$J,$S44),INDEX(Calc!$T:$T,$T44)))))</f>
        <v>0</v>
      </c>
      <c r="K44" s="8">
        <f>IF($S44="","",IF($U44&lt;&gt;"paid",0,$J44/(1+$F44)*$F44))</f>
        <v>0</v>
      </c>
      <c r="L44" s="8">
        <f>IF($S44="","",IF($U44="paid",MAX(0,$E44-MAX(0,MIN(INDEX(Calc!$H:$H,$S44),INDEX(Calc!$I:$I,$T44))-INDEX(Calc!$J:$J,$S44))),$W44))</f>
        <v>0</v>
      </c>
      <c r="M44" s="8">
        <f>IF($S44="","",IF($U44="paid",$L44/(1+$F44)*$F44,$Q44))</f>
        <v>0</v>
      </c>
      <c r="N44">
        <f>IF(OR($S44="",$U44&lt;&gt;"paid"),"",$I44-$C44)</f>
        <v>0</v>
      </c>
      <c r="O44" s="8">
        <f>IF($S44="","",IF(AND($U44="paid",$N44&gt;Settings!$B$4),$K44*Settings!$B$3*$N44/365,0))</f>
        <v>0</v>
      </c>
      <c r="P44" s="8">
        <f>IF($S44="","",IF($U44="unpaid",$W44,0))</f>
        <v>0</v>
      </c>
      <c r="Q44" s="8">
        <f>IF($S44="","",IF(AND($U44="unpaid",$C44&lt;=Settings!$B$2),$W44/(1+$F44)*$F44,0))</f>
        <v>0</v>
      </c>
      <c r="R44">
        <f>IF($S44="","","FY "&amp;IF(MONTH($C44)&gt;=4,YEAR($C44),YEAR($C44)-1)&amp;"-"&amp;TEXT(MOD(IF(MONTH($C44)&gt;=4,YEAR($C44)+1,YEAR($C44)),100),"00"))</f>
        <v>0</v>
      </c>
      <c r="S44">
        <f>IF($S43="","",IF($U43="paid",IF($V43&lt;&gt;"",$S43,IF(AND($W43&gt;0,OR(INDEX(Calc!$B:$B,$S43)&lt;=Settings!$B$2,$X43=0)),$S43,IFERROR(MATCH(1,INDEX((Calc!$A$2:$A$2001&lt;&gt;"")*(Calc!$E$2:$E$2001&gt;0)*(ROW(Calc!$A$2:$A$2001)&gt;$S43),0),0)+1,""))),IFERROR(MATCH(1,INDEX((Calc!$A$2:$A$2001&lt;&gt;"")*(Calc!$E$2:$E$2001&gt;0)*(ROW(Calc!$A$2:$A$2001)&gt;$S43),0),0)+1,"")))</f>
        <v>0</v>
      </c>
      <c r="T44">
        <f>IF($S44="","",IF(AND($S44=$S43,$U43="paid",$V43=""),"",IF(AND($S44=$S43,$U43="paid",$V43&lt;&gt;""),$V43,IF($S44="","",IFERROR(MATCH(1,INDEX((Calc!$A$2:$A$2001=INDEX(Calc!$A:$A,$S44))*(Calc!$D$2:$D$2001&gt;0)*(Calc!$I$2:$I$2001&gt;INDEX(Calc!$J:$J,$S44))*(Calc!$T$2:$T$2001&lt;INDEX(Calc!$H:$H,$S44)),0),0)+1,"")))))</f>
        <v>0</v>
      </c>
      <c r="U44">
        <f>IF($S44="","",IF($T44&lt;&gt;"","paid","unpaid"))</f>
        <v>0</v>
      </c>
      <c r="V44">
        <f>IF(OR($S44="",$T44=""),"",IFERROR(MATCH(1,INDEX((Calc!$A$2:$A$2001=INDEX(Calc!$A:$A,$S44))*(Calc!$D$2:$D$2001&gt;0)*(Calc!$I$2:$I$2001&gt;INDEX(Calc!$J:$J,$S44))*(Calc!$T$2:$T$2001&lt;INDEX(Calc!$H:$H,$S44))*(ROW(Calc!$A$2:$A$2001)&gt;$T44),0),0)+1,""))</f>
        <v>0</v>
      </c>
      <c r="W44" s="8">
        <f>IF($S44="","",MAX(0,INDEX(Calc!$H:$H,$S44)-MAX(INDEX(Calc!$K:$K,$S44),INDEX(Calc!$J:$J,$S44))))</f>
        <v>0</v>
      </c>
      <c r="X44" s="8">
        <f>IF($S44="","",INDEX(Calc!$E:$E,$S44)-$W44)</f>
        <v>0</v>
      </c>
    </row>
    <row r="45" spans="1:24">
      <c r="A45">
        <f>IF($S45="","",INDEX(Calc!$A:$A,$S45))</f>
        <v>0</v>
      </c>
      <c r="B45">
        <f>IF($S45="","",INDEX(Calc!$U:$U,$S45))</f>
        <v>0</v>
      </c>
      <c r="C45" s="7">
        <f>IF($S45="","",INDEX(Calc!$B:$B,$S45))</f>
        <v>0</v>
      </c>
      <c r="D45">
        <f>IF($S45="","",INDEX(Calc!$C:$C,$S45))</f>
        <v>0</v>
      </c>
      <c r="E45" s="8">
        <f>IF($S45="","",INDEX(Calc!$E:$E,$S45))</f>
        <v>0</v>
      </c>
      <c r="F45" s="9">
        <f>IF($S45="","",INDEX(Calc!$G:$G,$S45))</f>
        <v>0</v>
      </c>
      <c r="G45" s="8">
        <f>IF($S45="","",INDEX(Calc!$L:$L,$S45))</f>
        <v>0</v>
      </c>
      <c r="H45" s="8">
        <f>IF($S45="","",INDEX(Calc!$M:$M,$S45))</f>
        <v>0</v>
      </c>
      <c r="I45" s="7">
        <f>IF($T45="","",INDEX(Calc!$B:$B,$T45))</f>
        <v>0</v>
      </c>
      <c r="J45" s="8">
        <f>IF($S45="","",IF($U45&lt;&gt;"paid",0,MAX(0,MIN(INDEX(Calc!$H:$H,$S45),INDEX(Calc!$I:$I,$T45))-MAX(INDEX(Calc!$J:$J,$S45),INDEX(Calc!$T:$T,$T45)))))</f>
        <v>0</v>
      </c>
      <c r="K45" s="8">
        <f>IF($S45="","",IF($U45&lt;&gt;"paid",0,$J45/(1+$F45)*$F45))</f>
        <v>0</v>
      </c>
      <c r="L45" s="8">
        <f>IF($S45="","",IF($U45="paid",MAX(0,$E45-MAX(0,MIN(INDEX(Calc!$H:$H,$S45),INDEX(Calc!$I:$I,$T45))-INDEX(Calc!$J:$J,$S45))),$W45))</f>
        <v>0</v>
      </c>
      <c r="M45" s="8">
        <f>IF($S45="","",IF($U45="paid",$L45/(1+$F45)*$F45,$Q45))</f>
        <v>0</v>
      </c>
      <c r="N45">
        <f>IF(OR($S45="",$U45&lt;&gt;"paid"),"",$I45-$C45)</f>
        <v>0</v>
      </c>
      <c r="O45" s="8">
        <f>IF($S45="","",IF(AND($U45="paid",$N45&gt;Settings!$B$4),$K45*Settings!$B$3*$N45/365,0))</f>
        <v>0</v>
      </c>
      <c r="P45" s="8">
        <f>IF($S45="","",IF($U45="unpaid",$W45,0))</f>
        <v>0</v>
      </c>
      <c r="Q45" s="8">
        <f>IF($S45="","",IF(AND($U45="unpaid",$C45&lt;=Settings!$B$2),$W45/(1+$F45)*$F45,0))</f>
        <v>0</v>
      </c>
      <c r="R45">
        <f>IF($S45="","","FY "&amp;IF(MONTH($C45)&gt;=4,YEAR($C45),YEAR($C45)-1)&amp;"-"&amp;TEXT(MOD(IF(MONTH($C45)&gt;=4,YEAR($C45)+1,YEAR($C45)),100),"00"))</f>
        <v>0</v>
      </c>
      <c r="S45">
        <f>IF($S44="","",IF($U44="paid",IF($V44&lt;&gt;"",$S44,IF(AND($W44&gt;0,OR(INDEX(Calc!$B:$B,$S44)&lt;=Settings!$B$2,$X44=0)),$S44,IFERROR(MATCH(1,INDEX((Calc!$A$2:$A$2001&lt;&gt;"")*(Calc!$E$2:$E$2001&gt;0)*(ROW(Calc!$A$2:$A$2001)&gt;$S44),0),0)+1,""))),IFERROR(MATCH(1,INDEX((Calc!$A$2:$A$2001&lt;&gt;"")*(Calc!$E$2:$E$2001&gt;0)*(ROW(Calc!$A$2:$A$2001)&gt;$S44),0),0)+1,"")))</f>
        <v>0</v>
      </c>
      <c r="T45">
        <f>IF($S45="","",IF(AND($S45=$S44,$U44="paid",$V44=""),"",IF(AND($S45=$S44,$U44="paid",$V44&lt;&gt;""),$V44,IF($S45="","",IFERROR(MATCH(1,INDEX((Calc!$A$2:$A$2001=INDEX(Calc!$A:$A,$S45))*(Calc!$D$2:$D$2001&gt;0)*(Calc!$I$2:$I$2001&gt;INDEX(Calc!$J:$J,$S45))*(Calc!$T$2:$T$2001&lt;INDEX(Calc!$H:$H,$S45)),0),0)+1,"")))))</f>
        <v>0</v>
      </c>
      <c r="U45">
        <f>IF($S45="","",IF($T45&lt;&gt;"","paid","unpaid"))</f>
        <v>0</v>
      </c>
      <c r="V45">
        <f>IF(OR($S45="",$T45=""),"",IFERROR(MATCH(1,INDEX((Calc!$A$2:$A$2001=INDEX(Calc!$A:$A,$S45))*(Calc!$D$2:$D$2001&gt;0)*(Calc!$I$2:$I$2001&gt;INDEX(Calc!$J:$J,$S45))*(Calc!$T$2:$T$2001&lt;INDEX(Calc!$H:$H,$S45))*(ROW(Calc!$A$2:$A$2001)&gt;$T45),0),0)+1,""))</f>
        <v>0</v>
      </c>
      <c r="W45" s="8">
        <f>IF($S45="","",MAX(0,INDEX(Calc!$H:$H,$S45)-MAX(INDEX(Calc!$K:$K,$S45),INDEX(Calc!$J:$J,$S45))))</f>
        <v>0</v>
      </c>
      <c r="X45" s="8">
        <f>IF($S45="","",INDEX(Calc!$E:$E,$S45)-$W45)</f>
        <v>0</v>
      </c>
    </row>
    <row r="46" spans="1:24">
      <c r="A46">
        <f>IF($S46="","",INDEX(Calc!$A:$A,$S46))</f>
        <v>0</v>
      </c>
      <c r="B46">
        <f>IF($S46="","",INDEX(Calc!$U:$U,$S46))</f>
        <v>0</v>
      </c>
      <c r="C46" s="7">
        <f>IF($S46="","",INDEX(Calc!$B:$B,$S46))</f>
        <v>0</v>
      </c>
      <c r="D46">
        <f>IF($S46="","",INDEX(Calc!$C:$C,$S46))</f>
        <v>0</v>
      </c>
      <c r="E46" s="8">
        <f>IF($S46="","",INDEX(Calc!$E:$E,$S46))</f>
        <v>0</v>
      </c>
      <c r="F46" s="9">
        <f>IF($S46="","",INDEX(Calc!$G:$G,$S46))</f>
        <v>0</v>
      </c>
      <c r="G46" s="8">
        <f>IF($S46="","",INDEX(Calc!$L:$L,$S46))</f>
        <v>0</v>
      </c>
      <c r="H46" s="8">
        <f>IF($S46="","",INDEX(Calc!$M:$M,$S46))</f>
        <v>0</v>
      </c>
      <c r="I46" s="7">
        <f>IF($T46="","",INDEX(Calc!$B:$B,$T46))</f>
        <v>0</v>
      </c>
      <c r="J46" s="8">
        <f>IF($S46="","",IF($U46&lt;&gt;"paid",0,MAX(0,MIN(INDEX(Calc!$H:$H,$S46),INDEX(Calc!$I:$I,$T46))-MAX(INDEX(Calc!$J:$J,$S46),INDEX(Calc!$T:$T,$T46)))))</f>
        <v>0</v>
      </c>
      <c r="K46" s="8">
        <f>IF($S46="","",IF($U46&lt;&gt;"paid",0,$J46/(1+$F46)*$F46))</f>
        <v>0</v>
      </c>
      <c r="L46" s="8">
        <f>IF($S46="","",IF($U46="paid",MAX(0,$E46-MAX(0,MIN(INDEX(Calc!$H:$H,$S46),INDEX(Calc!$I:$I,$T46))-INDEX(Calc!$J:$J,$S46))),$W46))</f>
        <v>0</v>
      </c>
      <c r="M46" s="8">
        <f>IF($S46="","",IF($U46="paid",$L46/(1+$F46)*$F46,$Q46))</f>
        <v>0</v>
      </c>
      <c r="N46">
        <f>IF(OR($S46="",$U46&lt;&gt;"paid"),"",$I46-$C46)</f>
        <v>0</v>
      </c>
      <c r="O46" s="8">
        <f>IF($S46="","",IF(AND($U46="paid",$N46&gt;Settings!$B$4),$K46*Settings!$B$3*$N46/365,0))</f>
        <v>0</v>
      </c>
      <c r="P46" s="8">
        <f>IF($S46="","",IF($U46="unpaid",$W46,0))</f>
        <v>0</v>
      </c>
      <c r="Q46" s="8">
        <f>IF($S46="","",IF(AND($U46="unpaid",$C46&lt;=Settings!$B$2),$W46/(1+$F46)*$F46,0))</f>
        <v>0</v>
      </c>
      <c r="R46">
        <f>IF($S46="","","FY "&amp;IF(MONTH($C46)&gt;=4,YEAR($C46),YEAR($C46)-1)&amp;"-"&amp;TEXT(MOD(IF(MONTH($C46)&gt;=4,YEAR($C46)+1,YEAR($C46)),100),"00"))</f>
        <v>0</v>
      </c>
      <c r="S46">
        <f>IF($S45="","",IF($U45="paid",IF($V45&lt;&gt;"",$S45,IF(AND($W45&gt;0,OR(INDEX(Calc!$B:$B,$S45)&lt;=Settings!$B$2,$X45=0)),$S45,IFERROR(MATCH(1,INDEX((Calc!$A$2:$A$2001&lt;&gt;"")*(Calc!$E$2:$E$2001&gt;0)*(ROW(Calc!$A$2:$A$2001)&gt;$S45),0),0)+1,""))),IFERROR(MATCH(1,INDEX((Calc!$A$2:$A$2001&lt;&gt;"")*(Calc!$E$2:$E$2001&gt;0)*(ROW(Calc!$A$2:$A$2001)&gt;$S45),0),0)+1,"")))</f>
        <v>0</v>
      </c>
      <c r="T46">
        <f>IF($S46="","",IF(AND($S46=$S45,$U45="paid",$V45=""),"",IF(AND($S46=$S45,$U45="paid",$V45&lt;&gt;""),$V45,IF($S46="","",IFERROR(MATCH(1,INDEX((Calc!$A$2:$A$2001=INDEX(Calc!$A:$A,$S46))*(Calc!$D$2:$D$2001&gt;0)*(Calc!$I$2:$I$2001&gt;INDEX(Calc!$J:$J,$S46))*(Calc!$T$2:$T$2001&lt;INDEX(Calc!$H:$H,$S46)),0),0)+1,"")))))</f>
        <v>0</v>
      </c>
      <c r="U46">
        <f>IF($S46="","",IF($T46&lt;&gt;"","paid","unpaid"))</f>
        <v>0</v>
      </c>
      <c r="V46">
        <f>IF(OR($S46="",$T46=""),"",IFERROR(MATCH(1,INDEX((Calc!$A$2:$A$2001=INDEX(Calc!$A:$A,$S46))*(Calc!$D$2:$D$2001&gt;0)*(Calc!$I$2:$I$2001&gt;INDEX(Calc!$J:$J,$S46))*(Calc!$T$2:$T$2001&lt;INDEX(Calc!$H:$H,$S46))*(ROW(Calc!$A$2:$A$2001)&gt;$T46),0),0)+1,""))</f>
        <v>0</v>
      </c>
      <c r="W46" s="8">
        <f>IF($S46="","",MAX(0,INDEX(Calc!$H:$H,$S46)-MAX(INDEX(Calc!$K:$K,$S46),INDEX(Calc!$J:$J,$S46))))</f>
        <v>0</v>
      </c>
      <c r="X46" s="8">
        <f>IF($S46="","",INDEX(Calc!$E:$E,$S46)-$W46)</f>
        <v>0</v>
      </c>
    </row>
    <row r="47" spans="1:24">
      <c r="A47">
        <f>IF($S47="","",INDEX(Calc!$A:$A,$S47))</f>
        <v>0</v>
      </c>
      <c r="B47">
        <f>IF($S47="","",INDEX(Calc!$U:$U,$S47))</f>
        <v>0</v>
      </c>
      <c r="C47" s="7">
        <f>IF($S47="","",INDEX(Calc!$B:$B,$S47))</f>
        <v>0</v>
      </c>
      <c r="D47">
        <f>IF($S47="","",INDEX(Calc!$C:$C,$S47))</f>
        <v>0</v>
      </c>
      <c r="E47" s="8">
        <f>IF($S47="","",INDEX(Calc!$E:$E,$S47))</f>
        <v>0</v>
      </c>
      <c r="F47" s="9">
        <f>IF($S47="","",INDEX(Calc!$G:$G,$S47))</f>
        <v>0</v>
      </c>
      <c r="G47" s="8">
        <f>IF($S47="","",INDEX(Calc!$L:$L,$S47))</f>
        <v>0</v>
      </c>
      <c r="H47" s="8">
        <f>IF($S47="","",INDEX(Calc!$M:$M,$S47))</f>
        <v>0</v>
      </c>
      <c r="I47" s="7">
        <f>IF($T47="","",INDEX(Calc!$B:$B,$T47))</f>
        <v>0</v>
      </c>
      <c r="J47" s="8">
        <f>IF($S47="","",IF($U47&lt;&gt;"paid",0,MAX(0,MIN(INDEX(Calc!$H:$H,$S47),INDEX(Calc!$I:$I,$T47))-MAX(INDEX(Calc!$J:$J,$S47),INDEX(Calc!$T:$T,$T47)))))</f>
        <v>0</v>
      </c>
      <c r="K47" s="8">
        <f>IF($S47="","",IF($U47&lt;&gt;"paid",0,$J47/(1+$F47)*$F47))</f>
        <v>0</v>
      </c>
      <c r="L47" s="8">
        <f>IF($S47="","",IF($U47="paid",MAX(0,$E47-MAX(0,MIN(INDEX(Calc!$H:$H,$S47),INDEX(Calc!$I:$I,$T47))-INDEX(Calc!$J:$J,$S47))),$W47))</f>
        <v>0</v>
      </c>
      <c r="M47" s="8">
        <f>IF($S47="","",IF($U47="paid",$L47/(1+$F47)*$F47,$Q47))</f>
        <v>0</v>
      </c>
      <c r="N47">
        <f>IF(OR($S47="",$U47&lt;&gt;"paid"),"",$I47-$C47)</f>
        <v>0</v>
      </c>
      <c r="O47" s="8">
        <f>IF($S47="","",IF(AND($U47="paid",$N47&gt;Settings!$B$4),$K47*Settings!$B$3*$N47/365,0))</f>
        <v>0</v>
      </c>
      <c r="P47" s="8">
        <f>IF($S47="","",IF($U47="unpaid",$W47,0))</f>
        <v>0</v>
      </c>
      <c r="Q47" s="8">
        <f>IF($S47="","",IF(AND($U47="unpaid",$C47&lt;=Settings!$B$2),$W47/(1+$F47)*$F47,0))</f>
        <v>0</v>
      </c>
      <c r="R47">
        <f>IF($S47="","","FY "&amp;IF(MONTH($C47)&gt;=4,YEAR($C47),YEAR($C47)-1)&amp;"-"&amp;TEXT(MOD(IF(MONTH($C47)&gt;=4,YEAR($C47)+1,YEAR($C47)),100),"00"))</f>
        <v>0</v>
      </c>
      <c r="S47">
        <f>IF($S46="","",IF($U46="paid",IF($V46&lt;&gt;"",$S46,IF(AND($W46&gt;0,OR(INDEX(Calc!$B:$B,$S46)&lt;=Settings!$B$2,$X46=0)),$S46,IFERROR(MATCH(1,INDEX((Calc!$A$2:$A$2001&lt;&gt;"")*(Calc!$E$2:$E$2001&gt;0)*(ROW(Calc!$A$2:$A$2001)&gt;$S46),0),0)+1,""))),IFERROR(MATCH(1,INDEX((Calc!$A$2:$A$2001&lt;&gt;"")*(Calc!$E$2:$E$2001&gt;0)*(ROW(Calc!$A$2:$A$2001)&gt;$S46),0),0)+1,"")))</f>
        <v>0</v>
      </c>
      <c r="T47">
        <f>IF($S47="","",IF(AND($S47=$S46,$U46="paid",$V46=""),"",IF(AND($S47=$S46,$U46="paid",$V46&lt;&gt;""),$V46,IF($S47="","",IFERROR(MATCH(1,INDEX((Calc!$A$2:$A$2001=INDEX(Calc!$A:$A,$S47))*(Calc!$D$2:$D$2001&gt;0)*(Calc!$I$2:$I$2001&gt;INDEX(Calc!$J:$J,$S47))*(Calc!$T$2:$T$2001&lt;INDEX(Calc!$H:$H,$S47)),0),0)+1,"")))))</f>
        <v>0</v>
      </c>
      <c r="U47">
        <f>IF($S47="","",IF($T47&lt;&gt;"","paid","unpaid"))</f>
        <v>0</v>
      </c>
      <c r="V47">
        <f>IF(OR($S47="",$T47=""),"",IFERROR(MATCH(1,INDEX((Calc!$A$2:$A$2001=INDEX(Calc!$A:$A,$S47))*(Calc!$D$2:$D$2001&gt;0)*(Calc!$I$2:$I$2001&gt;INDEX(Calc!$J:$J,$S47))*(Calc!$T$2:$T$2001&lt;INDEX(Calc!$H:$H,$S47))*(ROW(Calc!$A$2:$A$2001)&gt;$T47),0),0)+1,""))</f>
        <v>0</v>
      </c>
      <c r="W47" s="8">
        <f>IF($S47="","",MAX(0,INDEX(Calc!$H:$H,$S47)-MAX(INDEX(Calc!$K:$K,$S47),INDEX(Calc!$J:$J,$S47))))</f>
        <v>0</v>
      </c>
      <c r="X47" s="8">
        <f>IF($S47="","",INDEX(Calc!$E:$E,$S47)-$W47)</f>
        <v>0</v>
      </c>
    </row>
    <row r="48" spans="1:24">
      <c r="A48">
        <f>IF($S48="","",INDEX(Calc!$A:$A,$S48))</f>
        <v>0</v>
      </c>
      <c r="B48">
        <f>IF($S48="","",INDEX(Calc!$U:$U,$S48))</f>
        <v>0</v>
      </c>
      <c r="C48" s="7">
        <f>IF($S48="","",INDEX(Calc!$B:$B,$S48))</f>
        <v>0</v>
      </c>
      <c r="D48">
        <f>IF($S48="","",INDEX(Calc!$C:$C,$S48))</f>
        <v>0</v>
      </c>
      <c r="E48" s="8">
        <f>IF($S48="","",INDEX(Calc!$E:$E,$S48))</f>
        <v>0</v>
      </c>
      <c r="F48" s="9">
        <f>IF($S48="","",INDEX(Calc!$G:$G,$S48))</f>
        <v>0</v>
      </c>
      <c r="G48" s="8">
        <f>IF($S48="","",INDEX(Calc!$L:$L,$S48))</f>
        <v>0</v>
      </c>
      <c r="H48" s="8">
        <f>IF($S48="","",INDEX(Calc!$M:$M,$S48))</f>
        <v>0</v>
      </c>
      <c r="I48" s="7">
        <f>IF($T48="","",INDEX(Calc!$B:$B,$T48))</f>
        <v>0</v>
      </c>
      <c r="J48" s="8">
        <f>IF($S48="","",IF($U48&lt;&gt;"paid",0,MAX(0,MIN(INDEX(Calc!$H:$H,$S48),INDEX(Calc!$I:$I,$T48))-MAX(INDEX(Calc!$J:$J,$S48),INDEX(Calc!$T:$T,$T48)))))</f>
        <v>0</v>
      </c>
      <c r="K48" s="8">
        <f>IF($S48="","",IF($U48&lt;&gt;"paid",0,$J48/(1+$F48)*$F48))</f>
        <v>0</v>
      </c>
      <c r="L48" s="8">
        <f>IF($S48="","",IF($U48="paid",MAX(0,$E48-MAX(0,MIN(INDEX(Calc!$H:$H,$S48),INDEX(Calc!$I:$I,$T48))-INDEX(Calc!$J:$J,$S48))),$W48))</f>
        <v>0</v>
      </c>
      <c r="M48" s="8">
        <f>IF($S48="","",IF($U48="paid",$L48/(1+$F48)*$F48,$Q48))</f>
        <v>0</v>
      </c>
      <c r="N48">
        <f>IF(OR($S48="",$U48&lt;&gt;"paid"),"",$I48-$C48)</f>
        <v>0</v>
      </c>
      <c r="O48" s="8">
        <f>IF($S48="","",IF(AND($U48="paid",$N48&gt;Settings!$B$4),$K48*Settings!$B$3*$N48/365,0))</f>
        <v>0</v>
      </c>
      <c r="P48" s="8">
        <f>IF($S48="","",IF($U48="unpaid",$W48,0))</f>
        <v>0</v>
      </c>
      <c r="Q48" s="8">
        <f>IF($S48="","",IF(AND($U48="unpaid",$C48&lt;=Settings!$B$2),$W48/(1+$F48)*$F48,0))</f>
        <v>0</v>
      </c>
      <c r="R48">
        <f>IF($S48="","","FY "&amp;IF(MONTH($C48)&gt;=4,YEAR($C48),YEAR($C48)-1)&amp;"-"&amp;TEXT(MOD(IF(MONTH($C48)&gt;=4,YEAR($C48)+1,YEAR($C48)),100),"00"))</f>
        <v>0</v>
      </c>
      <c r="S48">
        <f>IF($S47="","",IF($U47="paid",IF($V47&lt;&gt;"",$S47,IF(AND($W47&gt;0,OR(INDEX(Calc!$B:$B,$S47)&lt;=Settings!$B$2,$X47=0)),$S47,IFERROR(MATCH(1,INDEX((Calc!$A$2:$A$2001&lt;&gt;"")*(Calc!$E$2:$E$2001&gt;0)*(ROW(Calc!$A$2:$A$2001)&gt;$S47),0),0)+1,""))),IFERROR(MATCH(1,INDEX((Calc!$A$2:$A$2001&lt;&gt;"")*(Calc!$E$2:$E$2001&gt;0)*(ROW(Calc!$A$2:$A$2001)&gt;$S47),0),0)+1,"")))</f>
        <v>0</v>
      </c>
      <c r="T48">
        <f>IF($S48="","",IF(AND($S48=$S47,$U47="paid",$V47=""),"",IF(AND($S48=$S47,$U47="paid",$V47&lt;&gt;""),$V47,IF($S48="","",IFERROR(MATCH(1,INDEX((Calc!$A$2:$A$2001=INDEX(Calc!$A:$A,$S48))*(Calc!$D$2:$D$2001&gt;0)*(Calc!$I$2:$I$2001&gt;INDEX(Calc!$J:$J,$S48))*(Calc!$T$2:$T$2001&lt;INDEX(Calc!$H:$H,$S48)),0),0)+1,"")))))</f>
        <v>0</v>
      </c>
      <c r="U48">
        <f>IF($S48="","",IF($T48&lt;&gt;"","paid","unpaid"))</f>
        <v>0</v>
      </c>
      <c r="V48">
        <f>IF(OR($S48="",$T48=""),"",IFERROR(MATCH(1,INDEX((Calc!$A$2:$A$2001=INDEX(Calc!$A:$A,$S48))*(Calc!$D$2:$D$2001&gt;0)*(Calc!$I$2:$I$2001&gt;INDEX(Calc!$J:$J,$S48))*(Calc!$T$2:$T$2001&lt;INDEX(Calc!$H:$H,$S48))*(ROW(Calc!$A$2:$A$2001)&gt;$T48),0),0)+1,""))</f>
        <v>0</v>
      </c>
      <c r="W48" s="8">
        <f>IF($S48="","",MAX(0,INDEX(Calc!$H:$H,$S48)-MAX(INDEX(Calc!$K:$K,$S48),INDEX(Calc!$J:$J,$S48))))</f>
        <v>0</v>
      </c>
      <c r="X48" s="8">
        <f>IF($S48="","",INDEX(Calc!$E:$E,$S48)-$W48)</f>
        <v>0</v>
      </c>
    </row>
    <row r="49" spans="1:24">
      <c r="A49">
        <f>IF($S49="","",INDEX(Calc!$A:$A,$S49))</f>
        <v>0</v>
      </c>
      <c r="B49">
        <f>IF($S49="","",INDEX(Calc!$U:$U,$S49))</f>
        <v>0</v>
      </c>
      <c r="C49" s="7">
        <f>IF($S49="","",INDEX(Calc!$B:$B,$S49))</f>
        <v>0</v>
      </c>
      <c r="D49">
        <f>IF($S49="","",INDEX(Calc!$C:$C,$S49))</f>
        <v>0</v>
      </c>
      <c r="E49" s="8">
        <f>IF($S49="","",INDEX(Calc!$E:$E,$S49))</f>
        <v>0</v>
      </c>
      <c r="F49" s="9">
        <f>IF($S49="","",INDEX(Calc!$G:$G,$S49))</f>
        <v>0</v>
      </c>
      <c r="G49" s="8">
        <f>IF($S49="","",INDEX(Calc!$L:$L,$S49))</f>
        <v>0</v>
      </c>
      <c r="H49" s="8">
        <f>IF($S49="","",INDEX(Calc!$M:$M,$S49))</f>
        <v>0</v>
      </c>
      <c r="I49" s="7">
        <f>IF($T49="","",INDEX(Calc!$B:$B,$T49))</f>
        <v>0</v>
      </c>
      <c r="J49" s="8">
        <f>IF($S49="","",IF($U49&lt;&gt;"paid",0,MAX(0,MIN(INDEX(Calc!$H:$H,$S49),INDEX(Calc!$I:$I,$T49))-MAX(INDEX(Calc!$J:$J,$S49),INDEX(Calc!$T:$T,$T49)))))</f>
        <v>0</v>
      </c>
      <c r="K49" s="8">
        <f>IF($S49="","",IF($U49&lt;&gt;"paid",0,$J49/(1+$F49)*$F49))</f>
        <v>0</v>
      </c>
      <c r="L49" s="8">
        <f>IF($S49="","",IF($U49="paid",MAX(0,$E49-MAX(0,MIN(INDEX(Calc!$H:$H,$S49),INDEX(Calc!$I:$I,$T49))-INDEX(Calc!$J:$J,$S49))),$W49))</f>
        <v>0</v>
      </c>
      <c r="M49" s="8">
        <f>IF($S49="","",IF($U49="paid",$L49/(1+$F49)*$F49,$Q49))</f>
        <v>0</v>
      </c>
      <c r="N49">
        <f>IF(OR($S49="",$U49&lt;&gt;"paid"),"",$I49-$C49)</f>
        <v>0</v>
      </c>
      <c r="O49" s="8">
        <f>IF($S49="","",IF(AND($U49="paid",$N49&gt;Settings!$B$4),$K49*Settings!$B$3*$N49/365,0))</f>
        <v>0</v>
      </c>
      <c r="P49" s="8">
        <f>IF($S49="","",IF($U49="unpaid",$W49,0))</f>
        <v>0</v>
      </c>
      <c r="Q49" s="8">
        <f>IF($S49="","",IF(AND($U49="unpaid",$C49&lt;=Settings!$B$2),$W49/(1+$F49)*$F49,0))</f>
        <v>0</v>
      </c>
      <c r="R49">
        <f>IF($S49="","","FY "&amp;IF(MONTH($C49)&gt;=4,YEAR($C49),YEAR($C49)-1)&amp;"-"&amp;TEXT(MOD(IF(MONTH($C49)&gt;=4,YEAR($C49)+1,YEAR($C49)),100),"00"))</f>
        <v>0</v>
      </c>
      <c r="S49">
        <f>IF($S48="","",IF($U48="paid",IF($V48&lt;&gt;"",$S48,IF(AND($W48&gt;0,OR(INDEX(Calc!$B:$B,$S48)&lt;=Settings!$B$2,$X48=0)),$S48,IFERROR(MATCH(1,INDEX((Calc!$A$2:$A$2001&lt;&gt;"")*(Calc!$E$2:$E$2001&gt;0)*(ROW(Calc!$A$2:$A$2001)&gt;$S48),0),0)+1,""))),IFERROR(MATCH(1,INDEX((Calc!$A$2:$A$2001&lt;&gt;"")*(Calc!$E$2:$E$2001&gt;0)*(ROW(Calc!$A$2:$A$2001)&gt;$S48),0),0)+1,"")))</f>
        <v>0</v>
      </c>
      <c r="T49">
        <f>IF($S49="","",IF(AND($S49=$S48,$U48="paid",$V48=""),"",IF(AND($S49=$S48,$U48="paid",$V48&lt;&gt;""),$V48,IF($S49="","",IFERROR(MATCH(1,INDEX((Calc!$A$2:$A$2001=INDEX(Calc!$A:$A,$S49))*(Calc!$D$2:$D$2001&gt;0)*(Calc!$I$2:$I$2001&gt;INDEX(Calc!$J:$J,$S49))*(Calc!$T$2:$T$2001&lt;INDEX(Calc!$H:$H,$S49)),0),0)+1,"")))))</f>
        <v>0</v>
      </c>
      <c r="U49">
        <f>IF($S49="","",IF($T49&lt;&gt;"","paid","unpaid"))</f>
        <v>0</v>
      </c>
      <c r="V49">
        <f>IF(OR($S49="",$T49=""),"",IFERROR(MATCH(1,INDEX((Calc!$A$2:$A$2001=INDEX(Calc!$A:$A,$S49))*(Calc!$D$2:$D$2001&gt;0)*(Calc!$I$2:$I$2001&gt;INDEX(Calc!$J:$J,$S49))*(Calc!$T$2:$T$2001&lt;INDEX(Calc!$H:$H,$S49))*(ROW(Calc!$A$2:$A$2001)&gt;$T49),0),0)+1,""))</f>
        <v>0</v>
      </c>
      <c r="W49" s="8">
        <f>IF($S49="","",MAX(0,INDEX(Calc!$H:$H,$S49)-MAX(INDEX(Calc!$K:$K,$S49),INDEX(Calc!$J:$J,$S49))))</f>
        <v>0</v>
      </c>
      <c r="X49" s="8">
        <f>IF($S49="","",INDEX(Calc!$E:$E,$S49)-$W49)</f>
        <v>0</v>
      </c>
    </row>
    <row r="50" spans="1:24">
      <c r="A50">
        <f>IF($S50="","",INDEX(Calc!$A:$A,$S50))</f>
        <v>0</v>
      </c>
      <c r="B50">
        <f>IF($S50="","",INDEX(Calc!$U:$U,$S50))</f>
        <v>0</v>
      </c>
      <c r="C50" s="7">
        <f>IF($S50="","",INDEX(Calc!$B:$B,$S50))</f>
        <v>0</v>
      </c>
      <c r="D50">
        <f>IF($S50="","",INDEX(Calc!$C:$C,$S50))</f>
        <v>0</v>
      </c>
      <c r="E50" s="8">
        <f>IF($S50="","",INDEX(Calc!$E:$E,$S50))</f>
        <v>0</v>
      </c>
      <c r="F50" s="9">
        <f>IF($S50="","",INDEX(Calc!$G:$G,$S50))</f>
        <v>0</v>
      </c>
      <c r="G50" s="8">
        <f>IF($S50="","",INDEX(Calc!$L:$L,$S50))</f>
        <v>0</v>
      </c>
      <c r="H50" s="8">
        <f>IF($S50="","",INDEX(Calc!$M:$M,$S50))</f>
        <v>0</v>
      </c>
      <c r="I50" s="7">
        <f>IF($T50="","",INDEX(Calc!$B:$B,$T50))</f>
        <v>0</v>
      </c>
      <c r="J50" s="8">
        <f>IF($S50="","",IF($U50&lt;&gt;"paid",0,MAX(0,MIN(INDEX(Calc!$H:$H,$S50),INDEX(Calc!$I:$I,$T50))-MAX(INDEX(Calc!$J:$J,$S50),INDEX(Calc!$T:$T,$T50)))))</f>
        <v>0</v>
      </c>
      <c r="K50" s="8">
        <f>IF($S50="","",IF($U50&lt;&gt;"paid",0,$J50/(1+$F50)*$F50))</f>
        <v>0</v>
      </c>
      <c r="L50" s="8">
        <f>IF($S50="","",IF($U50="paid",MAX(0,$E50-MAX(0,MIN(INDEX(Calc!$H:$H,$S50),INDEX(Calc!$I:$I,$T50))-INDEX(Calc!$J:$J,$S50))),$W50))</f>
        <v>0</v>
      </c>
      <c r="M50" s="8">
        <f>IF($S50="","",IF($U50="paid",$L50/(1+$F50)*$F50,$Q50))</f>
        <v>0</v>
      </c>
      <c r="N50">
        <f>IF(OR($S50="",$U50&lt;&gt;"paid"),"",$I50-$C50)</f>
        <v>0</v>
      </c>
      <c r="O50" s="8">
        <f>IF($S50="","",IF(AND($U50="paid",$N50&gt;Settings!$B$4),$K50*Settings!$B$3*$N50/365,0))</f>
        <v>0</v>
      </c>
      <c r="P50" s="8">
        <f>IF($S50="","",IF($U50="unpaid",$W50,0))</f>
        <v>0</v>
      </c>
      <c r="Q50" s="8">
        <f>IF($S50="","",IF(AND($U50="unpaid",$C50&lt;=Settings!$B$2),$W50/(1+$F50)*$F50,0))</f>
        <v>0</v>
      </c>
      <c r="R50">
        <f>IF($S50="","","FY "&amp;IF(MONTH($C50)&gt;=4,YEAR($C50),YEAR($C50)-1)&amp;"-"&amp;TEXT(MOD(IF(MONTH($C50)&gt;=4,YEAR($C50)+1,YEAR($C50)),100),"00"))</f>
        <v>0</v>
      </c>
      <c r="S50">
        <f>IF($S49="","",IF($U49="paid",IF($V49&lt;&gt;"",$S49,IF(AND($W49&gt;0,OR(INDEX(Calc!$B:$B,$S49)&lt;=Settings!$B$2,$X49=0)),$S49,IFERROR(MATCH(1,INDEX((Calc!$A$2:$A$2001&lt;&gt;"")*(Calc!$E$2:$E$2001&gt;0)*(ROW(Calc!$A$2:$A$2001)&gt;$S49),0),0)+1,""))),IFERROR(MATCH(1,INDEX((Calc!$A$2:$A$2001&lt;&gt;"")*(Calc!$E$2:$E$2001&gt;0)*(ROW(Calc!$A$2:$A$2001)&gt;$S49),0),0)+1,"")))</f>
        <v>0</v>
      </c>
      <c r="T50">
        <f>IF($S50="","",IF(AND($S50=$S49,$U49="paid",$V49=""),"",IF(AND($S50=$S49,$U49="paid",$V49&lt;&gt;""),$V49,IF($S50="","",IFERROR(MATCH(1,INDEX((Calc!$A$2:$A$2001=INDEX(Calc!$A:$A,$S50))*(Calc!$D$2:$D$2001&gt;0)*(Calc!$I$2:$I$2001&gt;INDEX(Calc!$J:$J,$S50))*(Calc!$T$2:$T$2001&lt;INDEX(Calc!$H:$H,$S50)),0),0)+1,"")))))</f>
        <v>0</v>
      </c>
      <c r="U50">
        <f>IF($S50="","",IF($T50&lt;&gt;"","paid","unpaid"))</f>
        <v>0</v>
      </c>
      <c r="V50">
        <f>IF(OR($S50="",$T50=""),"",IFERROR(MATCH(1,INDEX((Calc!$A$2:$A$2001=INDEX(Calc!$A:$A,$S50))*(Calc!$D$2:$D$2001&gt;0)*(Calc!$I$2:$I$2001&gt;INDEX(Calc!$J:$J,$S50))*(Calc!$T$2:$T$2001&lt;INDEX(Calc!$H:$H,$S50))*(ROW(Calc!$A$2:$A$2001)&gt;$T50),0),0)+1,""))</f>
        <v>0</v>
      </c>
      <c r="W50" s="8">
        <f>IF($S50="","",MAX(0,INDEX(Calc!$H:$H,$S50)-MAX(INDEX(Calc!$K:$K,$S50),INDEX(Calc!$J:$J,$S50))))</f>
        <v>0</v>
      </c>
      <c r="X50" s="8">
        <f>IF($S50="","",INDEX(Calc!$E:$E,$S50)-$W50)</f>
        <v>0</v>
      </c>
    </row>
    <row r="51" spans="1:24">
      <c r="A51">
        <f>IF($S51="","",INDEX(Calc!$A:$A,$S51))</f>
        <v>0</v>
      </c>
      <c r="B51">
        <f>IF($S51="","",INDEX(Calc!$U:$U,$S51))</f>
        <v>0</v>
      </c>
      <c r="C51" s="7">
        <f>IF($S51="","",INDEX(Calc!$B:$B,$S51))</f>
        <v>0</v>
      </c>
      <c r="D51">
        <f>IF($S51="","",INDEX(Calc!$C:$C,$S51))</f>
        <v>0</v>
      </c>
      <c r="E51" s="8">
        <f>IF($S51="","",INDEX(Calc!$E:$E,$S51))</f>
        <v>0</v>
      </c>
      <c r="F51" s="9">
        <f>IF($S51="","",INDEX(Calc!$G:$G,$S51))</f>
        <v>0</v>
      </c>
      <c r="G51" s="8">
        <f>IF($S51="","",INDEX(Calc!$L:$L,$S51))</f>
        <v>0</v>
      </c>
      <c r="H51" s="8">
        <f>IF($S51="","",INDEX(Calc!$M:$M,$S51))</f>
        <v>0</v>
      </c>
      <c r="I51" s="7">
        <f>IF($T51="","",INDEX(Calc!$B:$B,$T51))</f>
        <v>0</v>
      </c>
      <c r="J51" s="8">
        <f>IF($S51="","",IF($U51&lt;&gt;"paid",0,MAX(0,MIN(INDEX(Calc!$H:$H,$S51),INDEX(Calc!$I:$I,$T51))-MAX(INDEX(Calc!$J:$J,$S51),INDEX(Calc!$T:$T,$T51)))))</f>
        <v>0</v>
      </c>
      <c r="K51" s="8">
        <f>IF($S51="","",IF($U51&lt;&gt;"paid",0,$J51/(1+$F51)*$F51))</f>
        <v>0</v>
      </c>
      <c r="L51" s="8">
        <f>IF($S51="","",IF($U51="paid",MAX(0,$E51-MAX(0,MIN(INDEX(Calc!$H:$H,$S51),INDEX(Calc!$I:$I,$T51))-INDEX(Calc!$J:$J,$S51))),$W51))</f>
        <v>0</v>
      </c>
      <c r="M51" s="8">
        <f>IF($S51="","",IF($U51="paid",$L51/(1+$F51)*$F51,$Q51))</f>
        <v>0</v>
      </c>
      <c r="N51">
        <f>IF(OR($S51="",$U51&lt;&gt;"paid"),"",$I51-$C51)</f>
        <v>0</v>
      </c>
      <c r="O51" s="8">
        <f>IF($S51="","",IF(AND($U51="paid",$N51&gt;Settings!$B$4),$K51*Settings!$B$3*$N51/365,0))</f>
        <v>0</v>
      </c>
      <c r="P51" s="8">
        <f>IF($S51="","",IF($U51="unpaid",$W51,0))</f>
        <v>0</v>
      </c>
      <c r="Q51" s="8">
        <f>IF($S51="","",IF(AND($U51="unpaid",$C51&lt;=Settings!$B$2),$W51/(1+$F51)*$F51,0))</f>
        <v>0</v>
      </c>
      <c r="R51">
        <f>IF($S51="","","FY "&amp;IF(MONTH($C51)&gt;=4,YEAR($C51),YEAR($C51)-1)&amp;"-"&amp;TEXT(MOD(IF(MONTH($C51)&gt;=4,YEAR($C51)+1,YEAR($C51)),100),"00"))</f>
        <v>0</v>
      </c>
      <c r="S51">
        <f>IF($S50="","",IF($U50="paid",IF($V50&lt;&gt;"",$S50,IF(AND($W50&gt;0,OR(INDEX(Calc!$B:$B,$S50)&lt;=Settings!$B$2,$X50=0)),$S50,IFERROR(MATCH(1,INDEX((Calc!$A$2:$A$2001&lt;&gt;"")*(Calc!$E$2:$E$2001&gt;0)*(ROW(Calc!$A$2:$A$2001)&gt;$S50),0),0)+1,""))),IFERROR(MATCH(1,INDEX((Calc!$A$2:$A$2001&lt;&gt;"")*(Calc!$E$2:$E$2001&gt;0)*(ROW(Calc!$A$2:$A$2001)&gt;$S50),0),0)+1,"")))</f>
        <v>0</v>
      </c>
      <c r="T51">
        <f>IF($S51="","",IF(AND($S51=$S50,$U50="paid",$V50=""),"",IF(AND($S51=$S50,$U50="paid",$V50&lt;&gt;""),$V50,IF($S51="","",IFERROR(MATCH(1,INDEX((Calc!$A$2:$A$2001=INDEX(Calc!$A:$A,$S51))*(Calc!$D$2:$D$2001&gt;0)*(Calc!$I$2:$I$2001&gt;INDEX(Calc!$J:$J,$S51))*(Calc!$T$2:$T$2001&lt;INDEX(Calc!$H:$H,$S51)),0),0)+1,"")))))</f>
        <v>0</v>
      </c>
      <c r="U51">
        <f>IF($S51="","",IF($T51&lt;&gt;"","paid","unpaid"))</f>
        <v>0</v>
      </c>
      <c r="V51">
        <f>IF(OR($S51="",$T51=""),"",IFERROR(MATCH(1,INDEX((Calc!$A$2:$A$2001=INDEX(Calc!$A:$A,$S51))*(Calc!$D$2:$D$2001&gt;0)*(Calc!$I$2:$I$2001&gt;INDEX(Calc!$J:$J,$S51))*(Calc!$T$2:$T$2001&lt;INDEX(Calc!$H:$H,$S51))*(ROW(Calc!$A$2:$A$2001)&gt;$T51),0),0)+1,""))</f>
        <v>0</v>
      </c>
      <c r="W51" s="8">
        <f>IF($S51="","",MAX(0,INDEX(Calc!$H:$H,$S51)-MAX(INDEX(Calc!$K:$K,$S51),INDEX(Calc!$J:$J,$S51))))</f>
        <v>0</v>
      </c>
      <c r="X51" s="8">
        <f>IF($S51="","",INDEX(Calc!$E:$E,$S51)-$W51)</f>
        <v>0</v>
      </c>
    </row>
    <row r="52" spans="1:24">
      <c r="A52">
        <f>IF($S52="","",INDEX(Calc!$A:$A,$S52))</f>
        <v>0</v>
      </c>
      <c r="B52">
        <f>IF($S52="","",INDEX(Calc!$U:$U,$S52))</f>
        <v>0</v>
      </c>
      <c r="C52" s="7">
        <f>IF($S52="","",INDEX(Calc!$B:$B,$S52))</f>
        <v>0</v>
      </c>
      <c r="D52">
        <f>IF($S52="","",INDEX(Calc!$C:$C,$S52))</f>
        <v>0</v>
      </c>
      <c r="E52" s="8">
        <f>IF($S52="","",INDEX(Calc!$E:$E,$S52))</f>
        <v>0</v>
      </c>
      <c r="F52" s="9">
        <f>IF($S52="","",INDEX(Calc!$G:$G,$S52))</f>
        <v>0</v>
      </c>
      <c r="G52" s="8">
        <f>IF($S52="","",INDEX(Calc!$L:$L,$S52))</f>
        <v>0</v>
      </c>
      <c r="H52" s="8">
        <f>IF($S52="","",INDEX(Calc!$M:$M,$S52))</f>
        <v>0</v>
      </c>
      <c r="I52" s="7">
        <f>IF($T52="","",INDEX(Calc!$B:$B,$T52))</f>
        <v>0</v>
      </c>
      <c r="J52" s="8">
        <f>IF($S52="","",IF($U52&lt;&gt;"paid",0,MAX(0,MIN(INDEX(Calc!$H:$H,$S52),INDEX(Calc!$I:$I,$T52))-MAX(INDEX(Calc!$J:$J,$S52),INDEX(Calc!$T:$T,$T52)))))</f>
        <v>0</v>
      </c>
      <c r="K52" s="8">
        <f>IF($S52="","",IF($U52&lt;&gt;"paid",0,$J52/(1+$F52)*$F52))</f>
        <v>0</v>
      </c>
      <c r="L52" s="8">
        <f>IF($S52="","",IF($U52="paid",MAX(0,$E52-MAX(0,MIN(INDEX(Calc!$H:$H,$S52),INDEX(Calc!$I:$I,$T52))-INDEX(Calc!$J:$J,$S52))),$W52))</f>
        <v>0</v>
      </c>
      <c r="M52" s="8">
        <f>IF($S52="","",IF($U52="paid",$L52/(1+$F52)*$F52,$Q52))</f>
        <v>0</v>
      </c>
      <c r="N52">
        <f>IF(OR($S52="",$U52&lt;&gt;"paid"),"",$I52-$C52)</f>
        <v>0</v>
      </c>
      <c r="O52" s="8">
        <f>IF($S52="","",IF(AND($U52="paid",$N52&gt;Settings!$B$4),$K52*Settings!$B$3*$N52/365,0))</f>
        <v>0</v>
      </c>
      <c r="P52" s="8">
        <f>IF($S52="","",IF($U52="unpaid",$W52,0))</f>
        <v>0</v>
      </c>
      <c r="Q52" s="8">
        <f>IF($S52="","",IF(AND($U52="unpaid",$C52&lt;=Settings!$B$2),$W52/(1+$F52)*$F52,0))</f>
        <v>0</v>
      </c>
      <c r="R52">
        <f>IF($S52="","","FY "&amp;IF(MONTH($C52)&gt;=4,YEAR($C52),YEAR($C52)-1)&amp;"-"&amp;TEXT(MOD(IF(MONTH($C52)&gt;=4,YEAR($C52)+1,YEAR($C52)),100),"00"))</f>
        <v>0</v>
      </c>
      <c r="S52">
        <f>IF($S51="","",IF($U51="paid",IF($V51&lt;&gt;"",$S51,IF(AND($W51&gt;0,OR(INDEX(Calc!$B:$B,$S51)&lt;=Settings!$B$2,$X51=0)),$S51,IFERROR(MATCH(1,INDEX((Calc!$A$2:$A$2001&lt;&gt;"")*(Calc!$E$2:$E$2001&gt;0)*(ROW(Calc!$A$2:$A$2001)&gt;$S51),0),0)+1,""))),IFERROR(MATCH(1,INDEX((Calc!$A$2:$A$2001&lt;&gt;"")*(Calc!$E$2:$E$2001&gt;0)*(ROW(Calc!$A$2:$A$2001)&gt;$S51),0),0)+1,"")))</f>
        <v>0</v>
      </c>
      <c r="T52">
        <f>IF($S52="","",IF(AND($S52=$S51,$U51="paid",$V51=""),"",IF(AND($S52=$S51,$U51="paid",$V51&lt;&gt;""),$V51,IF($S52="","",IFERROR(MATCH(1,INDEX((Calc!$A$2:$A$2001=INDEX(Calc!$A:$A,$S52))*(Calc!$D$2:$D$2001&gt;0)*(Calc!$I$2:$I$2001&gt;INDEX(Calc!$J:$J,$S52))*(Calc!$T$2:$T$2001&lt;INDEX(Calc!$H:$H,$S52)),0),0)+1,"")))))</f>
        <v>0</v>
      </c>
      <c r="U52">
        <f>IF($S52="","",IF($T52&lt;&gt;"","paid","unpaid"))</f>
        <v>0</v>
      </c>
      <c r="V52">
        <f>IF(OR($S52="",$T52=""),"",IFERROR(MATCH(1,INDEX((Calc!$A$2:$A$2001=INDEX(Calc!$A:$A,$S52))*(Calc!$D$2:$D$2001&gt;0)*(Calc!$I$2:$I$2001&gt;INDEX(Calc!$J:$J,$S52))*(Calc!$T$2:$T$2001&lt;INDEX(Calc!$H:$H,$S52))*(ROW(Calc!$A$2:$A$2001)&gt;$T52),0),0)+1,""))</f>
        <v>0</v>
      </c>
      <c r="W52" s="8">
        <f>IF($S52="","",MAX(0,INDEX(Calc!$H:$H,$S52)-MAX(INDEX(Calc!$K:$K,$S52),INDEX(Calc!$J:$J,$S52))))</f>
        <v>0</v>
      </c>
      <c r="X52" s="8">
        <f>IF($S52="","",INDEX(Calc!$E:$E,$S52)-$W52)</f>
        <v>0</v>
      </c>
    </row>
    <row r="53" spans="1:24">
      <c r="A53">
        <f>IF($S53="","",INDEX(Calc!$A:$A,$S53))</f>
        <v>0</v>
      </c>
      <c r="B53">
        <f>IF($S53="","",INDEX(Calc!$U:$U,$S53))</f>
        <v>0</v>
      </c>
      <c r="C53" s="7">
        <f>IF($S53="","",INDEX(Calc!$B:$B,$S53))</f>
        <v>0</v>
      </c>
      <c r="D53">
        <f>IF($S53="","",INDEX(Calc!$C:$C,$S53))</f>
        <v>0</v>
      </c>
      <c r="E53" s="8">
        <f>IF($S53="","",INDEX(Calc!$E:$E,$S53))</f>
        <v>0</v>
      </c>
      <c r="F53" s="9">
        <f>IF($S53="","",INDEX(Calc!$G:$G,$S53))</f>
        <v>0</v>
      </c>
      <c r="G53" s="8">
        <f>IF($S53="","",INDEX(Calc!$L:$L,$S53))</f>
        <v>0</v>
      </c>
      <c r="H53" s="8">
        <f>IF($S53="","",INDEX(Calc!$M:$M,$S53))</f>
        <v>0</v>
      </c>
      <c r="I53" s="7">
        <f>IF($T53="","",INDEX(Calc!$B:$B,$T53))</f>
        <v>0</v>
      </c>
      <c r="J53" s="8">
        <f>IF($S53="","",IF($U53&lt;&gt;"paid",0,MAX(0,MIN(INDEX(Calc!$H:$H,$S53),INDEX(Calc!$I:$I,$T53))-MAX(INDEX(Calc!$J:$J,$S53),INDEX(Calc!$T:$T,$T53)))))</f>
        <v>0</v>
      </c>
      <c r="K53" s="8">
        <f>IF($S53="","",IF($U53&lt;&gt;"paid",0,$J53/(1+$F53)*$F53))</f>
        <v>0</v>
      </c>
      <c r="L53" s="8">
        <f>IF($S53="","",IF($U53="paid",MAX(0,$E53-MAX(0,MIN(INDEX(Calc!$H:$H,$S53),INDEX(Calc!$I:$I,$T53))-INDEX(Calc!$J:$J,$S53))),$W53))</f>
        <v>0</v>
      </c>
      <c r="M53" s="8">
        <f>IF($S53="","",IF($U53="paid",$L53/(1+$F53)*$F53,$Q53))</f>
        <v>0</v>
      </c>
      <c r="N53">
        <f>IF(OR($S53="",$U53&lt;&gt;"paid"),"",$I53-$C53)</f>
        <v>0</v>
      </c>
      <c r="O53" s="8">
        <f>IF($S53="","",IF(AND($U53="paid",$N53&gt;Settings!$B$4),$K53*Settings!$B$3*$N53/365,0))</f>
        <v>0</v>
      </c>
      <c r="P53" s="8">
        <f>IF($S53="","",IF($U53="unpaid",$W53,0))</f>
        <v>0</v>
      </c>
      <c r="Q53" s="8">
        <f>IF($S53="","",IF(AND($U53="unpaid",$C53&lt;=Settings!$B$2),$W53/(1+$F53)*$F53,0))</f>
        <v>0</v>
      </c>
      <c r="R53">
        <f>IF($S53="","","FY "&amp;IF(MONTH($C53)&gt;=4,YEAR($C53),YEAR($C53)-1)&amp;"-"&amp;TEXT(MOD(IF(MONTH($C53)&gt;=4,YEAR($C53)+1,YEAR($C53)),100),"00"))</f>
        <v>0</v>
      </c>
      <c r="S53">
        <f>IF($S52="","",IF($U52="paid",IF($V52&lt;&gt;"",$S52,IF(AND($W52&gt;0,OR(INDEX(Calc!$B:$B,$S52)&lt;=Settings!$B$2,$X52=0)),$S52,IFERROR(MATCH(1,INDEX((Calc!$A$2:$A$2001&lt;&gt;"")*(Calc!$E$2:$E$2001&gt;0)*(ROW(Calc!$A$2:$A$2001)&gt;$S52),0),0)+1,""))),IFERROR(MATCH(1,INDEX((Calc!$A$2:$A$2001&lt;&gt;"")*(Calc!$E$2:$E$2001&gt;0)*(ROW(Calc!$A$2:$A$2001)&gt;$S52),0),0)+1,"")))</f>
        <v>0</v>
      </c>
      <c r="T53">
        <f>IF($S53="","",IF(AND($S53=$S52,$U52="paid",$V52=""),"",IF(AND($S53=$S52,$U52="paid",$V52&lt;&gt;""),$V52,IF($S53="","",IFERROR(MATCH(1,INDEX((Calc!$A$2:$A$2001=INDEX(Calc!$A:$A,$S53))*(Calc!$D$2:$D$2001&gt;0)*(Calc!$I$2:$I$2001&gt;INDEX(Calc!$J:$J,$S53))*(Calc!$T$2:$T$2001&lt;INDEX(Calc!$H:$H,$S53)),0),0)+1,"")))))</f>
        <v>0</v>
      </c>
      <c r="U53">
        <f>IF($S53="","",IF($T53&lt;&gt;"","paid","unpaid"))</f>
        <v>0</v>
      </c>
      <c r="V53">
        <f>IF(OR($S53="",$T53=""),"",IFERROR(MATCH(1,INDEX((Calc!$A$2:$A$2001=INDEX(Calc!$A:$A,$S53))*(Calc!$D$2:$D$2001&gt;0)*(Calc!$I$2:$I$2001&gt;INDEX(Calc!$J:$J,$S53))*(Calc!$T$2:$T$2001&lt;INDEX(Calc!$H:$H,$S53))*(ROW(Calc!$A$2:$A$2001)&gt;$T53),0),0)+1,""))</f>
        <v>0</v>
      </c>
      <c r="W53" s="8">
        <f>IF($S53="","",MAX(0,INDEX(Calc!$H:$H,$S53)-MAX(INDEX(Calc!$K:$K,$S53),INDEX(Calc!$J:$J,$S53))))</f>
        <v>0</v>
      </c>
      <c r="X53" s="8">
        <f>IF($S53="","",INDEX(Calc!$E:$E,$S53)-$W53)</f>
        <v>0</v>
      </c>
    </row>
    <row r="54" spans="1:24">
      <c r="A54">
        <f>IF($S54="","",INDEX(Calc!$A:$A,$S54))</f>
        <v>0</v>
      </c>
      <c r="B54">
        <f>IF($S54="","",INDEX(Calc!$U:$U,$S54))</f>
        <v>0</v>
      </c>
      <c r="C54" s="7">
        <f>IF($S54="","",INDEX(Calc!$B:$B,$S54))</f>
        <v>0</v>
      </c>
      <c r="D54">
        <f>IF($S54="","",INDEX(Calc!$C:$C,$S54))</f>
        <v>0</v>
      </c>
      <c r="E54" s="8">
        <f>IF($S54="","",INDEX(Calc!$E:$E,$S54))</f>
        <v>0</v>
      </c>
      <c r="F54" s="9">
        <f>IF($S54="","",INDEX(Calc!$G:$G,$S54))</f>
        <v>0</v>
      </c>
      <c r="G54" s="8">
        <f>IF($S54="","",INDEX(Calc!$L:$L,$S54))</f>
        <v>0</v>
      </c>
      <c r="H54" s="8">
        <f>IF($S54="","",INDEX(Calc!$M:$M,$S54))</f>
        <v>0</v>
      </c>
      <c r="I54" s="7">
        <f>IF($T54="","",INDEX(Calc!$B:$B,$T54))</f>
        <v>0</v>
      </c>
      <c r="J54" s="8">
        <f>IF($S54="","",IF($U54&lt;&gt;"paid",0,MAX(0,MIN(INDEX(Calc!$H:$H,$S54),INDEX(Calc!$I:$I,$T54))-MAX(INDEX(Calc!$J:$J,$S54),INDEX(Calc!$T:$T,$T54)))))</f>
        <v>0</v>
      </c>
      <c r="K54" s="8">
        <f>IF($S54="","",IF($U54&lt;&gt;"paid",0,$J54/(1+$F54)*$F54))</f>
        <v>0</v>
      </c>
      <c r="L54" s="8">
        <f>IF($S54="","",IF($U54="paid",MAX(0,$E54-MAX(0,MIN(INDEX(Calc!$H:$H,$S54),INDEX(Calc!$I:$I,$T54))-INDEX(Calc!$J:$J,$S54))),$W54))</f>
        <v>0</v>
      </c>
      <c r="M54" s="8">
        <f>IF($S54="","",IF($U54="paid",$L54/(1+$F54)*$F54,$Q54))</f>
        <v>0</v>
      </c>
      <c r="N54">
        <f>IF(OR($S54="",$U54&lt;&gt;"paid"),"",$I54-$C54)</f>
        <v>0</v>
      </c>
      <c r="O54" s="8">
        <f>IF($S54="","",IF(AND($U54="paid",$N54&gt;Settings!$B$4),$K54*Settings!$B$3*$N54/365,0))</f>
        <v>0</v>
      </c>
      <c r="P54" s="8">
        <f>IF($S54="","",IF($U54="unpaid",$W54,0))</f>
        <v>0</v>
      </c>
      <c r="Q54" s="8">
        <f>IF($S54="","",IF(AND($U54="unpaid",$C54&lt;=Settings!$B$2),$W54/(1+$F54)*$F54,0))</f>
        <v>0</v>
      </c>
      <c r="R54">
        <f>IF($S54="","","FY "&amp;IF(MONTH($C54)&gt;=4,YEAR($C54),YEAR($C54)-1)&amp;"-"&amp;TEXT(MOD(IF(MONTH($C54)&gt;=4,YEAR($C54)+1,YEAR($C54)),100),"00"))</f>
        <v>0</v>
      </c>
      <c r="S54">
        <f>IF($S53="","",IF($U53="paid",IF($V53&lt;&gt;"",$S53,IF(AND($W53&gt;0,OR(INDEX(Calc!$B:$B,$S53)&lt;=Settings!$B$2,$X53=0)),$S53,IFERROR(MATCH(1,INDEX((Calc!$A$2:$A$2001&lt;&gt;"")*(Calc!$E$2:$E$2001&gt;0)*(ROW(Calc!$A$2:$A$2001)&gt;$S53),0),0)+1,""))),IFERROR(MATCH(1,INDEX((Calc!$A$2:$A$2001&lt;&gt;"")*(Calc!$E$2:$E$2001&gt;0)*(ROW(Calc!$A$2:$A$2001)&gt;$S53),0),0)+1,"")))</f>
        <v>0</v>
      </c>
      <c r="T54">
        <f>IF($S54="","",IF(AND($S54=$S53,$U53="paid",$V53=""),"",IF(AND($S54=$S53,$U53="paid",$V53&lt;&gt;""),$V53,IF($S54="","",IFERROR(MATCH(1,INDEX((Calc!$A$2:$A$2001=INDEX(Calc!$A:$A,$S54))*(Calc!$D$2:$D$2001&gt;0)*(Calc!$I$2:$I$2001&gt;INDEX(Calc!$J:$J,$S54))*(Calc!$T$2:$T$2001&lt;INDEX(Calc!$H:$H,$S54)),0),0)+1,"")))))</f>
        <v>0</v>
      </c>
      <c r="U54">
        <f>IF($S54="","",IF($T54&lt;&gt;"","paid","unpaid"))</f>
        <v>0</v>
      </c>
      <c r="V54">
        <f>IF(OR($S54="",$T54=""),"",IFERROR(MATCH(1,INDEX((Calc!$A$2:$A$2001=INDEX(Calc!$A:$A,$S54))*(Calc!$D$2:$D$2001&gt;0)*(Calc!$I$2:$I$2001&gt;INDEX(Calc!$J:$J,$S54))*(Calc!$T$2:$T$2001&lt;INDEX(Calc!$H:$H,$S54))*(ROW(Calc!$A$2:$A$2001)&gt;$T54),0),0)+1,""))</f>
        <v>0</v>
      </c>
      <c r="W54" s="8">
        <f>IF($S54="","",MAX(0,INDEX(Calc!$H:$H,$S54)-MAX(INDEX(Calc!$K:$K,$S54),INDEX(Calc!$J:$J,$S54))))</f>
        <v>0</v>
      </c>
      <c r="X54" s="8">
        <f>IF($S54="","",INDEX(Calc!$E:$E,$S54)-$W54)</f>
        <v>0</v>
      </c>
    </row>
    <row r="55" spans="1:24">
      <c r="A55">
        <f>IF($S55="","",INDEX(Calc!$A:$A,$S55))</f>
        <v>0</v>
      </c>
      <c r="B55">
        <f>IF($S55="","",INDEX(Calc!$U:$U,$S55))</f>
        <v>0</v>
      </c>
      <c r="C55" s="7">
        <f>IF($S55="","",INDEX(Calc!$B:$B,$S55))</f>
        <v>0</v>
      </c>
      <c r="D55">
        <f>IF($S55="","",INDEX(Calc!$C:$C,$S55))</f>
        <v>0</v>
      </c>
      <c r="E55" s="8">
        <f>IF($S55="","",INDEX(Calc!$E:$E,$S55))</f>
        <v>0</v>
      </c>
      <c r="F55" s="9">
        <f>IF($S55="","",INDEX(Calc!$G:$G,$S55))</f>
        <v>0</v>
      </c>
      <c r="G55" s="8">
        <f>IF($S55="","",INDEX(Calc!$L:$L,$S55))</f>
        <v>0</v>
      </c>
      <c r="H55" s="8">
        <f>IF($S55="","",INDEX(Calc!$M:$M,$S55))</f>
        <v>0</v>
      </c>
      <c r="I55" s="7">
        <f>IF($T55="","",INDEX(Calc!$B:$B,$T55))</f>
        <v>0</v>
      </c>
      <c r="J55" s="8">
        <f>IF($S55="","",IF($U55&lt;&gt;"paid",0,MAX(0,MIN(INDEX(Calc!$H:$H,$S55),INDEX(Calc!$I:$I,$T55))-MAX(INDEX(Calc!$J:$J,$S55),INDEX(Calc!$T:$T,$T55)))))</f>
        <v>0</v>
      </c>
      <c r="K55" s="8">
        <f>IF($S55="","",IF($U55&lt;&gt;"paid",0,$J55/(1+$F55)*$F55))</f>
        <v>0</v>
      </c>
      <c r="L55" s="8">
        <f>IF($S55="","",IF($U55="paid",MAX(0,$E55-MAX(0,MIN(INDEX(Calc!$H:$H,$S55),INDEX(Calc!$I:$I,$T55))-INDEX(Calc!$J:$J,$S55))),$W55))</f>
        <v>0</v>
      </c>
      <c r="M55" s="8">
        <f>IF($S55="","",IF($U55="paid",$L55/(1+$F55)*$F55,$Q55))</f>
        <v>0</v>
      </c>
      <c r="N55">
        <f>IF(OR($S55="",$U55&lt;&gt;"paid"),"",$I55-$C55)</f>
        <v>0</v>
      </c>
      <c r="O55" s="8">
        <f>IF($S55="","",IF(AND($U55="paid",$N55&gt;Settings!$B$4),$K55*Settings!$B$3*$N55/365,0))</f>
        <v>0</v>
      </c>
      <c r="P55" s="8">
        <f>IF($S55="","",IF($U55="unpaid",$W55,0))</f>
        <v>0</v>
      </c>
      <c r="Q55" s="8">
        <f>IF($S55="","",IF(AND($U55="unpaid",$C55&lt;=Settings!$B$2),$W55/(1+$F55)*$F55,0))</f>
        <v>0</v>
      </c>
      <c r="R55">
        <f>IF($S55="","","FY "&amp;IF(MONTH($C55)&gt;=4,YEAR($C55),YEAR($C55)-1)&amp;"-"&amp;TEXT(MOD(IF(MONTH($C55)&gt;=4,YEAR($C55)+1,YEAR($C55)),100),"00"))</f>
        <v>0</v>
      </c>
      <c r="S55">
        <f>IF($S54="","",IF($U54="paid",IF($V54&lt;&gt;"",$S54,IF(AND($W54&gt;0,OR(INDEX(Calc!$B:$B,$S54)&lt;=Settings!$B$2,$X54=0)),$S54,IFERROR(MATCH(1,INDEX((Calc!$A$2:$A$2001&lt;&gt;"")*(Calc!$E$2:$E$2001&gt;0)*(ROW(Calc!$A$2:$A$2001)&gt;$S54),0),0)+1,""))),IFERROR(MATCH(1,INDEX((Calc!$A$2:$A$2001&lt;&gt;"")*(Calc!$E$2:$E$2001&gt;0)*(ROW(Calc!$A$2:$A$2001)&gt;$S54),0),0)+1,"")))</f>
        <v>0</v>
      </c>
      <c r="T55">
        <f>IF($S55="","",IF(AND($S55=$S54,$U54="paid",$V54=""),"",IF(AND($S55=$S54,$U54="paid",$V54&lt;&gt;""),$V54,IF($S55="","",IFERROR(MATCH(1,INDEX((Calc!$A$2:$A$2001=INDEX(Calc!$A:$A,$S55))*(Calc!$D$2:$D$2001&gt;0)*(Calc!$I$2:$I$2001&gt;INDEX(Calc!$J:$J,$S55))*(Calc!$T$2:$T$2001&lt;INDEX(Calc!$H:$H,$S55)),0),0)+1,"")))))</f>
        <v>0</v>
      </c>
      <c r="U55">
        <f>IF($S55="","",IF($T55&lt;&gt;"","paid","unpaid"))</f>
        <v>0</v>
      </c>
      <c r="V55">
        <f>IF(OR($S55="",$T55=""),"",IFERROR(MATCH(1,INDEX((Calc!$A$2:$A$2001=INDEX(Calc!$A:$A,$S55))*(Calc!$D$2:$D$2001&gt;0)*(Calc!$I$2:$I$2001&gt;INDEX(Calc!$J:$J,$S55))*(Calc!$T$2:$T$2001&lt;INDEX(Calc!$H:$H,$S55))*(ROW(Calc!$A$2:$A$2001)&gt;$T55),0),0)+1,""))</f>
        <v>0</v>
      </c>
      <c r="W55" s="8">
        <f>IF($S55="","",MAX(0,INDEX(Calc!$H:$H,$S55)-MAX(INDEX(Calc!$K:$K,$S55),INDEX(Calc!$J:$J,$S55))))</f>
        <v>0</v>
      </c>
      <c r="X55" s="8">
        <f>IF($S55="","",INDEX(Calc!$E:$E,$S55)-$W55)</f>
        <v>0</v>
      </c>
    </row>
    <row r="56" spans="1:24">
      <c r="A56">
        <f>IF($S56="","",INDEX(Calc!$A:$A,$S56))</f>
        <v>0</v>
      </c>
      <c r="B56">
        <f>IF($S56="","",INDEX(Calc!$U:$U,$S56))</f>
        <v>0</v>
      </c>
      <c r="C56" s="7">
        <f>IF($S56="","",INDEX(Calc!$B:$B,$S56))</f>
        <v>0</v>
      </c>
      <c r="D56">
        <f>IF($S56="","",INDEX(Calc!$C:$C,$S56))</f>
        <v>0</v>
      </c>
      <c r="E56" s="8">
        <f>IF($S56="","",INDEX(Calc!$E:$E,$S56))</f>
        <v>0</v>
      </c>
      <c r="F56" s="9">
        <f>IF($S56="","",INDEX(Calc!$G:$G,$S56))</f>
        <v>0</v>
      </c>
      <c r="G56" s="8">
        <f>IF($S56="","",INDEX(Calc!$L:$L,$S56))</f>
        <v>0</v>
      </c>
      <c r="H56" s="8">
        <f>IF($S56="","",INDEX(Calc!$M:$M,$S56))</f>
        <v>0</v>
      </c>
      <c r="I56" s="7">
        <f>IF($T56="","",INDEX(Calc!$B:$B,$T56))</f>
        <v>0</v>
      </c>
      <c r="J56" s="8">
        <f>IF($S56="","",IF($U56&lt;&gt;"paid",0,MAX(0,MIN(INDEX(Calc!$H:$H,$S56),INDEX(Calc!$I:$I,$T56))-MAX(INDEX(Calc!$J:$J,$S56),INDEX(Calc!$T:$T,$T56)))))</f>
        <v>0</v>
      </c>
      <c r="K56" s="8">
        <f>IF($S56="","",IF($U56&lt;&gt;"paid",0,$J56/(1+$F56)*$F56))</f>
        <v>0</v>
      </c>
      <c r="L56" s="8">
        <f>IF($S56="","",IF($U56="paid",MAX(0,$E56-MAX(0,MIN(INDEX(Calc!$H:$H,$S56),INDEX(Calc!$I:$I,$T56))-INDEX(Calc!$J:$J,$S56))),$W56))</f>
        <v>0</v>
      </c>
      <c r="M56" s="8">
        <f>IF($S56="","",IF($U56="paid",$L56/(1+$F56)*$F56,$Q56))</f>
        <v>0</v>
      </c>
      <c r="N56">
        <f>IF(OR($S56="",$U56&lt;&gt;"paid"),"",$I56-$C56)</f>
        <v>0</v>
      </c>
      <c r="O56" s="8">
        <f>IF($S56="","",IF(AND($U56="paid",$N56&gt;Settings!$B$4),$K56*Settings!$B$3*$N56/365,0))</f>
        <v>0</v>
      </c>
      <c r="P56" s="8">
        <f>IF($S56="","",IF($U56="unpaid",$W56,0))</f>
        <v>0</v>
      </c>
      <c r="Q56" s="8">
        <f>IF($S56="","",IF(AND($U56="unpaid",$C56&lt;=Settings!$B$2),$W56/(1+$F56)*$F56,0))</f>
        <v>0</v>
      </c>
      <c r="R56">
        <f>IF($S56="","","FY "&amp;IF(MONTH($C56)&gt;=4,YEAR($C56),YEAR($C56)-1)&amp;"-"&amp;TEXT(MOD(IF(MONTH($C56)&gt;=4,YEAR($C56)+1,YEAR($C56)),100),"00"))</f>
        <v>0</v>
      </c>
      <c r="S56">
        <f>IF($S55="","",IF($U55="paid",IF($V55&lt;&gt;"",$S55,IF(AND($W55&gt;0,OR(INDEX(Calc!$B:$B,$S55)&lt;=Settings!$B$2,$X55=0)),$S55,IFERROR(MATCH(1,INDEX((Calc!$A$2:$A$2001&lt;&gt;"")*(Calc!$E$2:$E$2001&gt;0)*(ROW(Calc!$A$2:$A$2001)&gt;$S55),0),0)+1,""))),IFERROR(MATCH(1,INDEX((Calc!$A$2:$A$2001&lt;&gt;"")*(Calc!$E$2:$E$2001&gt;0)*(ROW(Calc!$A$2:$A$2001)&gt;$S55),0),0)+1,"")))</f>
        <v>0</v>
      </c>
      <c r="T56">
        <f>IF($S56="","",IF(AND($S56=$S55,$U55="paid",$V55=""),"",IF(AND($S56=$S55,$U55="paid",$V55&lt;&gt;""),$V55,IF($S56="","",IFERROR(MATCH(1,INDEX((Calc!$A$2:$A$2001=INDEX(Calc!$A:$A,$S56))*(Calc!$D$2:$D$2001&gt;0)*(Calc!$I$2:$I$2001&gt;INDEX(Calc!$J:$J,$S56))*(Calc!$T$2:$T$2001&lt;INDEX(Calc!$H:$H,$S56)),0),0)+1,"")))))</f>
        <v>0</v>
      </c>
      <c r="U56">
        <f>IF($S56="","",IF($T56&lt;&gt;"","paid","unpaid"))</f>
        <v>0</v>
      </c>
      <c r="V56">
        <f>IF(OR($S56="",$T56=""),"",IFERROR(MATCH(1,INDEX((Calc!$A$2:$A$2001=INDEX(Calc!$A:$A,$S56))*(Calc!$D$2:$D$2001&gt;0)*(Calc!$I$2:$I$2001&gt;INDEX(Calc!$J:$J,$S56))*(Calc!$T$2:$T$2001&lt;INDEX(Calc!$H:$H,$S56))*(ROW(Calc!$A$2:$A$2001)&gt;$T56),0),0)+1,""))</f>
        <v>0</v>
      </c>
      <c r="W56" s="8">
        <f>IF($S56="","",MAX(0,INDEX(Calc!$H:$H,$S56)-MAX(INDEX(Calc!$K:$K,$S56),INDEX(Calc!$J:$J,$S56))))</f>
        <v>0</v>
      </c>
      <c r="X56" s="8">
        <f>IF($S56="","",INDEX(Calc!$E:$E,$S56)-$W56)</f>
        <v>0</v>
      </c>
    </row>
    <row r="57" spans="1:24">
      <c r="A57">
        <f>IF($S57="","",INDEX(Calc!$A:$A,$S57))</f>
        <v>0</v>
      </c>
      <c r="B57">
        <f>IF($S57="","",INDEX(Calc!$U:$U,$S57))</f>
        <v>0</v>
      </c>
      <c r="C57" s="7">
        <f>IF($S57="","",INDEX(Calc!$B:$B,$S57))</f>
        <v>0</v>
      </c>
      <c r="D57">
        <f>IF($S57="","",INDEX(Calc!$C:$C,$S57))</f>
        <v>0</v>
      </c>
      <c r="E57" s="8">
        <f>IF($S57="","",INDEX(Calc!$E:$E,$S57))</f>
        <v>0</v>
      </c>
      <c r="F57" s="9">
        <f>IF($S57="","",INDEX(Calc!$G:$G,$S57))</f>
        <v>0</v>
      </c>
      <c r="G57" s="8">
        <f>IF($S57="","",INDEX(Calc!$L:$L,$S57))</f>
        <v>0</v>
      </c>
      <c r="H57" s="8">
        <f>IF($S57="","",INDEX(Calc!$M:$M,$S57))</f>
        <v>0</v>
      </c>
      <c r="I57" s="7">
        <f>IF($T57="","",INDEX(Calc!$B:$B,$T57))</f>
        <v>0</v>
      </c>
      <c r="J57" s="8">
        <f>IF($S57="","",IF($U57&lt;&gt;"paid",0,MAX(0,MIN(INDEX(Calc!$H:$H,$S57),INDEX(Calc!$I:$I,$T57))-MAX(INDEX(Calc!$J:$J,$S57),INDEX(Calc!$T:$T,$T57)))))</f>
        <v>0</v>
      </c>
      <c r="K57" s="8">
        <f>IF($S57="","",IF($U57&lt;&gt;"paid",0,$J57/(1+$F57)*$F57))</f>
        <v>0</v>
      </c>
      <c r="L57" s="8">
        <f>IF($S57="","",IF($U57="paid",MAX(0,$E57-MAX(0,MIN(INDEX(Calc!$H:$H,$S57),INDEX(Calc!$I:$I,$T57))-INDEX(Calc!$J:$J,$S57))),$W57))</f>
        <v>0</v>
      </c>
      <c r="M57" s="8">
        <f>IF($S57="","",IF($U57="paid",$L57/(1+$F57)*$F57,$Q57))</f>
        <v>0</v>
      </c>
      <c r="N57">
        <f>IF(OR($S57="",$U57&lt;&gt;"paid"),"",$I57-$C57)</f>
        <v>0</v>
      </c>
      <c r="O57" s="8">
        <f>IF($S57="","",IF(AND($U57="paid",$N57&gt;Settings!$B$4),$K57*Settings!$B$3*$N57/365,0))</f>
        <v>0</v>
      </c>
      <c r="P57" s="8">
        <f>IF($S57="","",IF($U57="unpaid",$W57,0))</f>
        <v>0</v>
      </c>
      <c r="Q57" s="8">
        <f>IF($S57="","",IF(AND($U57="unpaid",$C57&lt;=Settings!$B$2),$W57/(1+$F57)*$F57,0))</f>
        <v>0</v>
      </c>
      <c r="R57">
        <f>IF($S57="","","FY "&amp;IF(MONTH($C57)&gt;=4,YEAR($C57),YEAR($C57)-1)&amp;"-"&amp;TEXT(MOD(IF(MONTH($C57)&gt;=4,YEAR($C57)+1,YEAR($C57)),100),"00"))</f>
        <v>0</v>
      </c>
      <c r="S57">
        <f>IF($S56="","",IF($U56="paid",IF($V56&lt;&gt;"",$S56,IF(AND($W56&gt;0,OR(INDEX(Calc!$B:$B,$S56)&lt;=Settings!$B$2,$X56=0)),$S56,IFERROR(MATCH(1,INDEX((Calc!$A$2:$A$2001&lt;&gt;"")*(Calc!$E$2:$E$2001&gt;0)*(ROW(Calc!$A$2:$A$2001)&gt;$S56),0),0)+1,""))),IFERROR(MATCH(1,INDEX((Calc!$A$2:$A$2001&lt;&gt;"")*(Calc!$E$2:$E$2001&gt;0)*(ROW(Calc!$A$2:$A$2001)&gt;$S56),0),0)+1,"")))</f>
        <v>0</v>
      </c>
      <c r="T57">
        <f>IF($S57="","",IF(AND($S57=$S56,$U56="paid",$V56=""),"",IF(AND($S57=$S56,$U56="paid",$V56&lt;&gt;""),$V56,IF($S57="","",IFERROR(MATCH(1,INDEX((Calc!$A$2:$A$2001=INDEX(Calc!$A:$A,$S57))*(Calc!$D$2:$D$2001&gt;0)*(Calc!$I$2:$I$2001&gt;INDEX(Calc!$J:$J,$S57))*(Calc!$T$2:$T$2001&lt;INDEX(Calc!$H:$H,$S57)),0),0)+1,"")))))</f>
        <v>0</v>
      </c>
      <c r="U57">
        <f>IF($S57="","",IF($T57&lt;&gt;"","paid","unpaid"))</f>
        <v>0</v>
      </c>
      <c r="V57">
        <f>IF(OR($S57="",$T57=""),"",IFERROR(MATCH(1,INDEX((Calc!$A$2:$A$2001=INDEX(Calc!$A:$A,$S57))*(Calc!$D$2:$D$2001&gt;0)*(Calc!$I$2:$I$2001&gt;INDEX(Calc!$J:$J,$S57))*(Calc!$T$2:$T$2001&lt;INDEX(Calc!$H:$H,$S57))*(ROW(Calc!$A$2:$A$2001)&gt;$T57),0),0)+1,""))</f>
        <v>0</v>
      </c>
      <c r="W57" s="8">
        <f>IF($S57="","",MAX(0,INDEX(Calc!$H:$H,$S57)-MAX(INDEX(Calc!$K:$K,$S57),INDEX(Calc!$J:$J,$S57))))</f>
        <v>0</v>
      </c>
      <c r="X57" s="8">
        <f>IF($S57="","",INDEX(Calc!$E:$E,$S57)-$W57)</f>
        <v>0</v>
      </c>
    </row>
    <row r="58" spans="1:24">
      <c r="A58">
        <f>IF($S58="","",INDEX(Calc!$A:$A,$S58))</f>
        <v>0</v>
      </c>
      <c r="B58">
        <f>IF($S58="","",INDEX(Calc!$U:$U,$S58))</f>
        <v>0</v>
      </c>
      <c r="C58" s="7">
        <f>IF($S58="","",INDEX(Calc!$B:$B,$S58))</f>
        <v>0</v>
      </c>
      <c r="D58">
        <f>IF($S58="","",INDEX(Calc!$C:$C,$S58))</f>
        <v>0</v>
      </c>
      <c r="E58" s="8">
        <f>IF($S58="","",INDEX(Calc!$E:$E,$S58))</f>
        <v>0</v>
      </c>
      <c r="F58" s="9">
        <f>IF($S58="","",INDEX(Calc!$G:$G,$S58))</f>
        <v>0</v>
      </c>
      <c r="G58" s="8">
        <f>IF($S58="","",INDEX(Calc!$L:$L,$S58))</f>
        <v>0</v>
      </c>
      <c r="H58" s="8">
        <f>IF($S58="","",INDEX(Calc!$M:$M,$S58))</f>
        <v>0</v>
      </c>
      <c r="I58" s="7">
        <f>IF($T58="","",INDEX(Calc!$B:$B,$T58))</f>
        <v>0</v>
      </c>
      <c r="J58" s="8">
        <f>IF($S58="","",IF($U58&lt;&gt;"paid",0,MAX(0,MIN(INDEX(Calc!$H:$H,$S58),INDEX(Calc!$I:$I,$T58))-MAX(INDEX(Calc!$J:$J,$S58),INDEX(Calc!$T:$T,$T58)))))</f>
        <v>0</v>
      </c>
      <c r="K58" s="8">
        <f>IF($S58="","",IF($U58&lt;&gt;"paid",0,$J58/(1+$F58)*$F58))</f>
        <v>0</v>
      </c>
      <c r="L58" s="8">
        <f>IF($S58="","",IF($U58="paid",MAX(0,$E58-MAX(0,MIN(INDEX(Calc!$H:$H,$S58),INDEX(Calc!$I:$I,$T58))-INDEX(Calc!$J:$J,$S58))),$W58))</f>
        <v>0</v>
      </c>
      <c r="M58" s="8">
        <f>IF($S58="","",IF($U58="paid",$L58/(1+$F58)*$F58,$Q58))</f>
        <v>0</v>
      </c>
      <c r="N58">
        <f>IF(OR($S58="",$U58&lt;&gt;"paid"),"",$I58-$C58)</f>
        <v>0</v>
      </c>
      <c r="O58" s="8">
        <f>IF($S58="","",IF(AND($U58="paid",$N58&gt;Settings!$B$4),$K58*Settings!$B$3*$N58/365,0))</f>
        <v>0</v>
      </c>
      <c r="P58" s="8">
        <f>IF($S58="","",IF($U58="unpaid",$W58,0))</f>
        <v>0</v>
      </c>
      <c r="Q58" s="8">
        <f>IF($S58="","",IF(AND($U58="unpaid",$C58&lt;=Settings!$B$2),$W58/(1+$F58)*$F58,0))</f>
        <v>0</v>
      </c>
      <c r="R58">
        <f>IF($S58="","","FY "&amp;IF(MONTH($C58)&gt;=4,YEAR($C58),YEAR($C58)-1)&amp;"-"&amp;TEXT(MOD(IF(MONTH($C58)&gt;=4,YEAR($C58)+1,YEAR($C58)),100),"00"))</f>
        <v>0</v>
      </c>
      <c r="S58">
        <f>IF($S57="","",IF($U57="paid",IF($V57&lt;&gt;"",$S57,IF(AND($W57&gt;0,OR(INDEX(Calc!$B:$B,$S57)&lt;=Settings!$B$2,$X57=0)),$S57,IFERROR(MATCH(1,INDEX((Calc!$A$2:$A$2001&lt;&gt;"")*(Calc!$E$2:$E$2001&gt;0)*(ROW(Calc!$A$2:$A$2001)&gt;$S57),0),0)+1,""))),IFERROR(MATCH(1,INDEX((Calc!$A$2:$A$2001&lt;&gt;"")*(Calc!$E$2:$E$2001&gt;0)*(ROW(Calc!$A$2:$A$2001)&gt;$S57),0),0)+1,"")))</f>
        <v>0</v>
      </c>
      <c r="T58">
        <f>IF($S58="","",IF(AND($S58=$S57,$U57="paid",$V57=""),"",IF(AND($S58=$S57,$U57="paid",$V57&lt;&gt;""),$V57,IF($S58="","",IFERROR(MATCH(1,INDEX((Calc!$A$2:$A$2001=INDEX(Calc!$A:$A,$S58))*(Calc!$D$2:$D$2001&gt;0)*(Calc!$I$2:$I$2001&gt;INDEX(Calc!$J:$J,$S58))*(Calc!$T$2:$T$2001&lt;INDEX(Calc!$H:$H,$S58)),0),0)+1,"")))))</f>
        <v>0</v>
      </c>
      <c r="U58">
        <f>IF($S58="","",IF($T58&lt;&gt;"","paid","unpaid"))</f>
        <v>0</v>
      </c>
      <c r="V58">
        <f>IF(OR($S58="",$T58=""),"",IFERROR(MATCH(1,INDEX((Calc!$A$2:$A$2001=INDEX(Calc!$A:$A,$S58))*(Calc!$D$2:$D$2001&gt;0)*(Calc!$I$2:$I$2001&gt;INDEX(Calc!$J:$J,$S58))*(Calc!$T$2:$T$2001&lt;INDEX(Calc!$H:$H,$S58))*(ROW(Calc!$A$2:$A$2001)&gt;$T58),0),0)+1,""))</f>
        <v>0</v>
      </c>
      <c r="W58" s="8">
        <f>IF($S58="","",MAX(0,INDEX(Calc!$H:$H,$S58)-MAX(INDEX(Calc!$K:$K,$S58),INDEX(Calc!$J:$J,$S58))))</f>
        <v>0</v>
      </c>
      <c r="X58" s="8">
        <f>IF($S58="","",INDEX(Calc!$E:$E,$S58)-$W58)</f>
        <v>0</v>
      </c>
    </row>
    <row r="59" spans="1:24">
      <c r="A59">
        <f>IF($S59="","",INDEX(Calc!$A:$A,$S59))</f>
        <v>0</v>
      </c>
      <c r="B59">
        <f>IF($S59="","",INDEX(Calc!$U:$U,$S59))</f>
        <v>0</v>
      </c>
      <c r="C59" s="7">
        <f>IF($S59="","",INDEX(Calc!$B:$B,$S59))</f>
        <v>0</v>
      </c>
      <c r="D59">
        <f>IF($S59="","",INDEX(Calc!$C:$C,$S59))</f>
        <v>0</v>
      </c>
      <c r="E59" s="8">
        <f>IF($S59="","",INDEX(Calc!$E:$E,$S59))</f>
        <v>0</v>
      </c>
      <c r="F59" s="9">
        <f>IF($S59="","",INDEX(Calc!$G:$G,$S59))</f>
        <v>0</v>
      </c>
      <c r="G59" s="8">
        <f>IF($S59="","",INDEX(Calc!$L:$L,$S59))</f>
        <v>0</v>
      </c>
      <c r="H59" s="8">
        <f>IF($S59="","",INDEX(Calc!$M:$M,$S59))</f>
        <v>0</v>
      </c>
      <c r="I59" s="7">
        <f>IF($T59="","",INDEX(Calc!$B:$B,$T59))</f>
        <v>0</v>
      </c>
      <c r="J59" s="8">
        <f>IF($S59="","",IF($U59&lt;&gt;"paid",0,MAX(0,MIN(INDEX(Calc!$H:$H,$S59),INDEX(Calc!$I:$I,$T59))-MAX(INDEX(Calc!$J:$J,$S59),INDEX(Calc!$T:$T,$T59)))))</f>
        <v>0</v>
      </c>
      <c r="K59" s="8">
        <f>IF($S59="","",IF($U59&lt;&gt;"paid",0,$J59/(1+$F59)*$F59))</f>
        <v>0</v>
      </c>
      <c r="L59" s="8">
        <f>IF($S59="","",IF($U59="paid",MAX(0,$E59-MAX(0,MIN(INDEX(Calc!$H:$H,$S59),INDEX(Calc!$I:$I,$T59))-INDEX(Calc!$J:$J,$S59))),$W59))</f>
        <v>0</v>
      </c>
      <c r="M59" s="8">
        <f>IF($S59="","",IF($U59="paid",$L59/(1+$F59)*$F59,$Q59))</f>
        <v>0</v>
      </c>
      <c r="N59">
        <f>IF(OR($S59="",$U59&lt;&gt;"paid"),"",$I59-$C59)</f>
        <v>0</v>
      </c>
      <c r="O59" s="8">
        <f>IF($S59="","",IF(AND($U59="paid",$N59&gt;Settings!$B$4),$K59*Settings!$B$3*$N59/365,0))</f>
        <v>0</v>
      </c>
      <c r="P59" s="8">
        <f>IF($S59="","",IF($U59="unpaid",$W59,0))</f>
        <v>0</v>
      </c>
      <c r="Q59" s="8">
        <f>IF($S59="","",IF(AND($U59="unpaid",$C59&lt;=Settings!$B$2),$W59/(1+$F59)*$F59,0))</f>
        <v>0</v>
      </c>
      <c r="R59">
        <f>IF($S59="","","FY "&amp;IF(MONTH($C59)&gt;=4,YEAR($C59),YEAR($C59)-1)&amp;"-"&amp;TEXT(MOD(IF(MONTH($C59)&gt;=4,YEAR($C59)+1,YEAR($C59)),100),"00"))</f>
        <v>0</v>
      </c>
      <c r="S59">
        <f>IF($S58="","",IF($U58="paid",IF($V58&lt;&gt;"",$S58,IF(AND($W58&gt;0,OR(INDEX(Calc!$B:$B,$S58)&lt;=Settings!$B$2,$X58=0)),$S58,IFERROR(MATCH(1,INDEX((Calc!$A$2:$A$2001&lt;&gt;"")*(Calc!$E$2:$E$2001&gt;0)*(ROW(Calc!$A$2:$A$2001)&gt;$S58),0),0)+1,""))),IFERROR(MATCH(1,INDEX((Calc!$A$2:$A$2001&lt;&gt;"")*(Calc!$E$2:$E$2001&gt;0)*(ROW(Calc!$A$2:$A$2001)&gt;$S58),0),0)+1,"")))</f>
        <v>0</v>
      </c>
      <c r="T59">
        <f>IF($S59="","",IF(AND($S59=$S58,$U58="paid",$V58=""),"",IF(AND($S59=$S58,$U58="paid",$V58&lt;&gt;""),$V58,IF($S59="","",IFERROR(MATCH(1,INDEX((Calc!$A$2:$A$2001=INDEX(Calc!$A:$A,$S59))*(Calc!$D$2:$D$2001&gt;0)*(Calc!$I$2:$I$2001&gt;INDEX(Calc!$J:$J,$S59))*(Calc!$T$2:$T$2001&lt;INDEX(Calc!$H:$H,$S59)),0),0)+1,"")))))</f>
        <v>0</v>
      </c>
      <c r="U59">
        <f>IF($S59="","",IF($T59&lt;&gt;"","paid","unpaid"))</f>
        <v>0</v>
      </c>
      <c r="V59">
        <f>IF(OR($S59="",$T59=""),"",IFERROR(MATCH(1,INDEX((Calc!$A$2:$A$2001=INDEX(Calc!$A:$A,$S59))*(Calc!$D$2:$D$2001&gt;0)*(Calc!$I$2:$I$2001&gt;INDEX(Calc!$J:$J,$S59))*(Calc!$T$2:$T$2001&lt;INDEX(Calc!$H:$H,$S59))*(ROW(Calc!$A$2:$A$2001)&gt;$T59),0),0)+1,""))</f>
        <v>0</v>
      </c>
      <c r="W59" s="8">
        <f>IF($S59="","",MAX(0,INDEX(Calc!$H:$H,$S59)-MAX(INDEX(Calc!$K:$K,$S59),INDEX(Calc!$J:$J,$S59))))</f>
        <v>0</v>
      </c>
      <c r="X59" s="8">
        <f>IF($S59="","",INDEX(Calc!$E:$E,$S59)-$W59)</f>
        <v>0</v>
      </c>
    </row>
    <row r="60" spans="1:24">
      <c r="A60">
        <f>IF($S60="","",INDEX(Calc!$A:$A,$S60))</f>
        <v>0</v>
      </c>
      <c r="B60">
        <f>IF($S60="","",INDEX(Calc!$U:$U,$S60))</f>
        <v>0</v>
      </c>
      <c r="C60" s="7">
        <f>IF($S60="","",INDEX(Calc!$B:$B,$S60))</f>
        <v>0</v>
      </c>
      <c r="D60">
        <f>IF($S60="","",INDEX(Calc!$C:$C,$S60))</f>
        <v>0</v>
      </c>
      <c r="E60" s="8">
        <f>IF($S60="","",INDEX(Calc!$E:$E,$S60))</f>
        <v>0</v>
      </c>
      <c r="F60" s="9">
        <f>IF($S60="","",INDEX(Calc!$G:$G,$S60))</f>
        <v>0</v>
      </c>
      <c r="G60" s="8">
        <f>IF($S60="","",INDEX(Calc!$L:$L,$S60))</f>
        <v>0</v>
      </c>
      <c r="H60" s="8">
        <f>IF($S60="","",INDEX(Calc!$M:$M,$S60))</f>
        <v>0</v>
      </c>
      <c r="I60" s="7">
        <f>IF($T60="","",INDEX(Calc!$B:$B,$T60))</f>
        <v>0</v>
      </c>
      <c r="J60" s="8">
        <f>IF($S60="","",IF($U60&lt;&gt;"paid",0,MAX(0,MIN(INDEX(Calc!$H:$H,$S60),INDEX(Calc!$I:$I,$T60))-MAX(INDEX(Calc!$J:$J,$S60),INDEX(Calc!$T:$T,$T60)))))</f>
        <v>0</v>
      </c>
      <c r="K60" s="8">
        <f>IF($S60="","",IF($U60&lt;&gt;"paid",0,$J60/(1+$F60)*$F60))</f>
        <v>0</v>
      </c>
      <c r="L60" s="8">
        <f>IF($S60="","",IF($U60="paid",MAX(0,$E60-MAX(0,MIN(INDEX(Calc!$H:$H,$S60),INDEX(Calc!$I:$I,$T60))-INDEX(Calc!$J:$J,$S60))),$W60))</f>
        <v>0</v>
      </c>
      <c r="M60" s="8">
        <f>IF($S60="","",IF($U60="paid",$L60/(1+$F60)*$F60,$Q60))</f>
        <v>0</v>
      </c>
      <c r="N60">
        <f>IF(OR($S60="",$U60&lt;&gt;"paid"),"",$I60-$C60)</f>
        <v>0</v>
      </c>
      <c r="O60" s="8">
        <f>IF($S60="","",IF(AND($U60="paid",$N60&gt;Settings!$B$4),$K60*Settings!$B$3*$N60/365,0))</f>
        <v>0</v>
      </c>
      <c r="P60" s="8">
        <f>IF($S60="","",IF($U60="unpaid",$W60,0))</f>
        <v>0</v>
      </c>
      <c r="Q60" s="8">
        <f>IF($S60="","",IF(AND($U60="unpaid",$C60&lt;=Settings!$B$2),$W60/(1+$F60)*$F60,0))</f>
        <v>0</v>
      </c>
      <c r="R60">
        <f>IF($S60="","","FY "&amp;IF(MONTH($C60)&gt;=4,YEAR($C60),YEAR($C60)-1)&amp;"-"&amp;TEXT(MOD(IF(MONTH($C60)&gt;=4,YEAR($C60)+1,YEAR($C60)),100),"00"))</f>
        <v>0</v>
      </c>
      <c r="S60">
        <f>IF($S59="","",IF($U59="paid",IF($V59&lt;&gt;"",$S59,IF(AND($W59&gt;0,OR(INDEX(Calc!$B:$B,$S59)&lt;=Settings!$B$2,$X59=0)),$S59,IFERROR(MATCH(1,INDEX((Calc!$A$2:$A$2001&lt;&gt;"")*(Calc!$E$2:$E$2001&gt;0)*(ROW(Calc!$A$2:$A$2001)&gt;$S59),0),0)+1,""))),IFERROR(MATCH(1,INDEX((Calc!$A$2:$A$2001&lt;&gt;"")*(Calc!$E$2:$E$2001&gt;0)*(ROW(Calc!$A$2:$A$2001)&gt;$S59),0),0)+1,"")))</f>
        <v>0</v>
      </c>
      <c r="T60">
        <f>IF($S60="","",IF(AND($S60=$S59,$U59="paid",$V59=""),"",IF(AND($S60=$S59,$U59="paid",$V59&lt;&gt;""),$V59,IF($S60="","",IFERROR(MATCH(1,INDEX((Calc!$A$2:$A$2001=INDEX(Calc!$A:$A,$S60))*(Calc!$D$2:$D$2001&gt;0)*(Calc!$I$2:$I$2001&gt;INDEX(Calc!$J:$J,$S60))*(Calc!$T$2:$T$2001&lt;INDEX(Calc!$H:$H,$S60)),0),0)+1,"")))))</f>
        <v>0</v>
      </c>
      <c r="U60">
        <f>IF($S60="","",IF($T60&lt;&gt;"","paid","unpaid"))</f>
        <v>0</v>
      </c>
      <c r="V60">
        <f>IF(OR($S60="",$T60=""),"",IFERROR(MATCH(1,INDEX((Calc!$A$2:$A$2001=INDEX(Calc!$A:$A,$S60))*(Calc!$D$2:$D$2001&gt;0)*(Calc!$I$2:$I$2001&gt;INDEX(Calc!$J:$J,$S60))*(Calc!$T$2:$T$2001&lt;INDEX(Calc!$H:$H,$S60))*(ROW(Calc!$A$2:$A$2001)&gt;$T60),0),0)+1,""))</f>
        <v>0</v>
      </c>
      <c r="W60" s="8">
        <f>IF($S60="","",MAX(0,INDEX(Calc!$H:$H,$S60)-MAX(INDEX(Calc!$K:$K,$S60),INDEX(Calc!$J:$J,$S60))))</f>
        <v>0</v>
      </c>
      <c r="X60" s="8">
        <f>IF($S60="","",INDEX(Calc!$E:$E,$S60)-$W60)</f>
        <v>0</v>
      </c>
    </row>
    <row r="61" spans="1:24">
      <c r="A61">
        <f>IF($S61="","",INDEX(Calc!$A:$A,$S61))</f>
        <v>0</v>
      </c>
      <c r="B61">
        <f>IF($S61="","",INDEX(Calc!$U:$U,$S61))</f>
        <v>0</v>
      </c>
      <c r="C61" s="7">
        <f>IF($S61="","",INDEX(Calc!$B:$B,$S61))</f>
        <v>0</v>
      </c>
      <c r="D61">
        <f>IF($S61="","",INDEX(Calc!$C:$C,$S61))</f>
        <v>0</v>
      </c>
      <c r="E61" s="8">
        <f>IF($S61="","",INDEX(Calc!$E:$E,$S61))</f>
        <v>0</v>
      </c>
      <c r="F61" s="9">
        <f>IF($S61="","",INDEX(Calc!$G:$G,$S61))</f>
        <v>0</v>
      </c>
      <c r="G61" s="8">
        <f>IF($S61="","",INDEX(Calc!$L:$L,$S61))</f>
        <v>0</v>
      </c>
      <c r="H61" s="8">
        <f>IF($S61="","",INDEX(Calc!$M:$M,$S61))</f>
        <v>0</v>
      </c>
      <c r="I61" s="7">
        <f>IF($T61="","",INDEX(Calc!$B:$B,$T61))</f>
        <v>0</v>
      </c>
      <c r="J61" s="8">
        <f>IF($S61="","",IF($U61&lt;&gt;"paid",0,MAX(0,MIN(INDEX(Calc!$H:$H,$S61),INDEX(Calc!$I:$I,$T61))-MAX(INDEX(Calc!$J:$J,$S61),INDEX(Calc!$T:$T,$T61)))))</f>
        <v>0</v>
      </c>
      <c r="K61" s="8">
        <f>IF($S61="","",IF($U61&lt;&gt;"paid",0,$J61/(1+$F61)*$F61))</f>
        <v>0</v>
      </c>
      <c r="L61" s="8">
        <f>IF($S61="","",IF($U61="paid",MAX(0,$E61-MAX(0,MIN(INDEX(Calc!$H:$H,$S61),INDEX(Calc!$I:$I,$T61))-INDEX(Calc!$J:$J,$S61))),$W61))</f>
        <v>0</v>
      </c>
      <c r="M61" s="8">
        <f>IF($S61="","",IF($U61="paid",$L61/(1+$F61)*$F61,$Q61))</f>
        <v>0</v>
      </c>
      <c r="N61">
        <f>IF(OR($S61="",$U61&lt;&gt;"paid"),"",$I61-$C61)</f>
        <v>0</v>
      </c>
      <c r="O61" s="8">
        <f>IF($S61="","",IF(AND($U61="paid",$N61&gt;Settings!$B$4),$K61*Settings!$B$3*$N61/365,0))</f>
        <v>0</v>
      </c>
      <c r="P61" s="8">
        <f>IF($S61="","",IF($U61="unpaid",$W61,0))</f>
        <v>0</v>
      </c>
      <c r="Q61" s="8">
        <f>IF($S61="","",IF(AND($U61="unpaid",$C61&lt;=Settings!$B$2),$W61/(1+$F61)*$F61,0))</f>
        <v>0</v>
      </c>
      <c r="R61">
        <f>IF($S61="","","FY "&amp;IF(MONTH($C61)&gt;=4,YEAR($C61),YEAR($C61)-1)&amp;"-"&amp;TEXT(MOD(IF(MONTH($C61)&gt;=4,YEAR($C61)+1,YEAR($C61)),100),"00"))</f>
        <v>0</v>
      </c>
      <c r="S61">
        <f>IF($S60="","",IF($U60="paid",IF($V60&lt;&gt;"",$S60,IF(AND($W60&gt;0,OR(INDEX(Calc!$B:$B,$S60)&lt;=Settings!$B$2,$X60=0)),$S60,IFERROR(MATCH(1,INDEX((Calc!$A$2:$A$2001&lt;&gt;"")*(Calc!$E$2:$E$2001&gt;0)*(ROW(Calc!$A$2:$A$2001)&gt;$S60),0),0)+1,""))),IFERROR(MATCH(1,INDEX((Calc!$A$2:$A$2001&lt;&gt;"")*(Calc!$E$2:$E$2001&gt;0)*(ROW(Calc!$A$2:$A$2001)&gt;$S60),0),0)+1,"")))</f>
        <v>0</v>
      </c>
      <c r="T61">
        <f>IF($S61="","",IF(AND($S61=$S60,$U60="paid",$V60=""),"",IF(AND($S61=$S60,$U60="paid",$V60&lt;&gt;""),$V60,IF($S61="","",IFERROR(MATCH(1,INDEX((Calc!$A$2:$A$2001=INDEX(Calc!$A:$A,$S61))*(Calc!$D$2:$D$2001&gt;0)*(Calc!$I$2:$I$2001&gt;INDEX(Calc!$J:$J,$S61))*(Calc!$T$2:$T$2001&lt;INDEX(Calc!$H:$H,$S61)),0),0)+1,"")))))</f>
        <v>0</v>
      </c>
      <c r="U61">
        <f>IF($S61="","",IF($T61&lt;&gt;"","paid","unpaid"))</f>
        <v>0</v>
      </c>
      <c r="V61">
        <f>IF(OR($S61="",$T61=""),"",IFERROR(MATCH(1,INDEX((Calc!$A$2:$A$2001=INDEX(Calc!$A:$A,$S61))*(Calc!$D$2:$D$2001&gt;0)*(Calc!$I$2:$I$2001&gt;INDEX(Calc!$J:$J,$S61))*(Calc!$T$2:$T$2001&lt;INDEX(Calc!$H:$H,$S61))*(ROW(Calc!$A$2:$A$2001)&gt;$T61),0),0)+1,""))</f>
        <v>0</v>
      </c>
      <c r="W61" s="8">
        <f>IF($S61="","",MAX(0,INDEX(Calc!$H:$H,$S61)-MAX(INDEX(Calc!$K:$K,$S61),INDEX(Calc!$J:$J,$S61))))</f>
        <v>0</v>
      </c>
      <c r="X61" s="8">
        <f>IF($S61="","",INDEX(Calc!$E:$E,$S61)-$W61)</f>
        <v>0</v>
      </c>
    </row>
    <row r="62" spans="1:24">
      <c r="A62">
        <f>IF($S62="","",INDEX(Calc!$A:$A,$S62))</f>
        <v>0</v>
      </c>
      <c r="B62">
        <f>IF($S62="","",INDEX(Calc!$U:$U,$S62))</f>
        <v>0</v>
      </c>
      <c r="C62" s="7">
        <f>IF($S62="","",INDEX(Calc!$B:$B,$S62))</f>
        <v>0</v>
      </c>
      <c r="D62">
        <f>IF($S62="","",INDEX(Calc!$C:$C,$S62))</f>
        <v>0</v>
      </c>
      <c r="E62" s="8">
        <f>IF($S62="","",INDEX(Calc!$E:$E,$S62))</f>
        <v>0</v>
      </c>
      <c r="F62" s="9">
        <f>IF($S62="","",INDEX(Calc!$G:$G,$S62))</f>
        <v>0</v>
      </c>
      <c r="G62" s="8">
        <f>IF($S62="","",INDEX(Calc!$L:$L,$S62))</f>
        <v>0</v>
      </c>
      <c r="H62" s="8">
        <f>IF($S62="","",INDEX(Calc!$M:$M,$S62))</f>
        <v>0</v>
      </c>
      <c r="I62" s="7">
        <f>IF($T62="","",INDEX(Calc!$B:$B,$T62))</f>
        <v>0</v>
      </c>
      <c r="J62" s="8">
        <f>IF($S62="","",IF($U62&lt;&gt;"paid",0,MAX(0,MIN(INDEX(Calc!$H:$H,$S62),INDEX(Calc!$I:$I,$T62))-MAX(INDEX(Calc!$J:$J,$S62),INDEX(Calc!$T:$T,$T62)))))</f>
        <v>0</v>
      </c>
      <c r="K62" s="8">
        <f>IF($S62="","",IF($U62&lt;&gt;"paid",0,$J62/(1+$F62)*$F62))</f>
        <v>0</v>
      </c>
      <c r="L62" s="8">
        <f>IF($S62="","",IF($U62="paid",MAX(0,$E62-MAX(0,MIN(INDEX(Calc!$H:$H,$S62),INDEX(Calc!$I:$I,$T62))-INDEX(Calc!$J:$J,$S62))),$W62))</f>
        <v>0</v>
      </c>
      <c r="M62" s="8">
        <f>IF($S62="","",IF($U62="paid",$L62/(1+$F62)*$F62,$Q62))</f>
        <v>0</v>
      </c>
      <c r="N62">
        <f>IF(OR($S62="",$U62&lt;&gt;"paid"),"",$I62-$C62)</f>
        <v>0</v>
      </c>
      <c r="O62" s="8">
        <f>IF($S62="","",IF(AND($U62="paid",$N62&gt;Settings!$B$4),$K62*Settings!$B$3*$N62/365,0))</f>
        <v>0</v>
      </c>
      <c r="P62" s="8">
        <f>IF($S62="","",IF($U62="unpaid",$W62,0))</f>
        <v>0</v>
      </c>
      <c r="Q62" s="8">
        <f>IF($S62="","",IF(AND($U62="unpaid",$C62&lt;=Settings!$B$2),$W62/(1+$F62)*$F62,0))</f>
        <v>0</v>
      </c>
      <c r="R62">
        <f>IF($S62="","","FY "&amp;IF(MONTH($C62)&gt;=4,YEAR($C62),YEAR($C62)-1)&amp;"-"&amp;TEXT(MOD(IF(MONTH($C62)&gt;=4,YEAR($C62)+1,YEAR($C62)),100),"00"))</f>
        <v>0</v>
      </c>
      <c r="S62">
        <f>IF($S61="","",IF($U61="paid",IF($V61&lt;&gt;"",$S61,IF(AND($W61&gt;0,OR(INDEX(Calc!$B:$B,$S61)&lt;=Settings!$B$2,$X61=0)),$S61,IFERROR(MATCH(1,INDEX((Calc!$A$2:$A$2001&lt;&gt;"")*(Calc!$E$2:$E$2001&gt;0)*(ROW(Calc!$A$2:$A$2001)&gt;$S61),0),0)+1,""))),IFERROR(MATCH(1,INDEX((Calc!$A$2:$A$2001&lt;&gt;"")*(Calc!$E$2:$E$2001&gt;0)*(ROW(Calc!$A$2:$A$2001)&gt;$S61),0),0)+1,"")))</f>
        <v>0</v>
      </c>
      <c r="T62">
        <f>IF($S62="","",IF(AND($S62=$S61,$U61="paid",$V61=""),"",IF(AND($S62=$S61,$U61="paid",$V61&lt;&gt;""),$V61,IF($S62="","",IFERROR(MATCH(1,INDEX((Calc!$A$2:$A$2001=INDEX(Calc!$A:$A,$S62))*(Calc!$D$2:$D$2001&gt;0)*(Calc!$I$2:$I$2001&gt;INDEX(Calc!$J:$J,$S62))*(Calc!$T$2:$T$2001&lt;INDEX(Calc!$H:$H,$S62)),0),0)+1,"")))))</f>
        <v>0</v>
      </c>
      <c r="U62">
        <f>IF($S62="","",IF($T62&lt;&gt;"","paid","unpaid"))</f>
        <v>0</v>
      </c>
      <c r="V62">
        <f>IF(OR($S62="",$T62=""),"",IFERROR(MATCH(1,INDEX((Calc!$A$2:$A$2001=INDEX(Calc!$A:$A,$S62))*(Calc!$D$2:$D$2001&gt;0)*(Calc!$I$2:$I$2001&gt;INDEX(Calc!$J:$J,$S62))*(Calc!$T$2:$T$2001&lt;INDEX(Calc!$H:$H,$S62))*(ROW(Calc!$A$2:$A$2001)&gt;$T62),0),0)+1,""))</f>
        <v>0</v>
      </c>
      <c r="W62" s="8">
        <f>IF($S62="","",MAX(0,INDEX(Calc!$H:$H,$S62)-MAX(INDEX(Calc!$K:$K,$S62),INDEX(Calc!$J:$J,$S62))))</f>
        <v>0</v>
      </c>
      <c r="X62" s="8">
        <f>IF($S62="","",INDEX(Calc!$E:$E,$S62)-$W62)</f>
        <v>0</v>
      </c>
    </row>
    <row r="63" spans="1:24">
      <c r="A63">
        <f>IF($S63="","",INDEX(Calc!$A:$A,$S63))</f>
        <v>0</v>
      </c>
      <c r="B63">
        <f>IF($S63="","",INDEX(Calc!$U:$U,$S63))</f>
        <v>0</v>
      </c>
      <c r="C63" s="7">
        <f>IF($S63="","",INDEX(Calc!$B:$B,$S63))</f>
        <v>0</v>
      </c>
      <c r="D63">
        <f>IF($S63="","",INDEX(Calc!$C:$C,$S63))</f>
        <v>0</v>
      </c>
      <c r="E63" s="8">
        <f>IF($S63="","",INDEX(Calc!$E:$E,$S63))</f>
        <v>0</v>
      </c>
      <c r="F63" s="9">
        <f>IF($S63="","",INDEX(Calc!$G:$G,$S63))</f>
        <v>0</v>
      </c>
      <c r="G63" s="8">
        <f>IF($S63="","",INDEX(Calc!$L:$L,$S63))</f>
        <v>0</v>
      </c>
      <c r="H63" s="8">
        <f>IF($S63="","",INDEX(Calc!$M:$M,$S63))</f>
        <v>0</v>
      </c>
      <c r="I63" s="7">
        <f>IF($T63="","",INDEX(Calc!$B:$B,$T63))</f>
        <v>0</v>
      </c>
      <c r="J63" s="8">
        <f>IF($S63="","",IF($U63&lt;&gt;"paid",0,MAX(0,MIN(INDEX(Calc!$H:$H,$S63),INDEX(Calc!$I:$I,$T63))-MAX(INDEX(Calc!$J:$J,$S63),INDEX(Calc!$T:$T,$T63)))))</f>
        <v>0</v>
      </c>
      <c r="K63" s="8">
        <f>IF($S63="","",IF($U63&lt;&gt;"paid",0,$J63/(1+$F63)*$F63))</f>
        <v>0</v>
      </c>
      <c r="L63" s="8">
        <f>IF($S63="","",IF($U63="paid",MAX(0,$E63-MAX(0,MIN(INDEX(Calc!$H:$H,$S63),INDEX(Calc!$I:$I,$T63))-INDEX(Calc!$J:$J,$S63))),$W63))</f>
        <v>0</v>
      </c>
      <c r="M63" s="8">
        <f>IF($S63="","",IF($U63="paid",$L63/(1+$F63)*$F63,$Q63))</f>
        <v>0</v>
      </c>
      <c r="N63">
        <f>IF(OR($S63="",$U63&lt;&gt;"paid"),"",$I63-$C63)</f>
        <v>0</v>
      </c>
      <c r="O63" s="8">
        <f>IF($S63="","",IF(AND($U63="paid",$N63&gt;Settings!$B$4),$K63*Settings!$B$3*$N63/365,0))</f>
        <v>0</v>
      </c>
      <c r="P63" s="8">
        <f>IF($S63="","",IF($U63="unpaid",$W63,0))</f>
        <v>0</v>
      </c>
      <c r="Q63" s="8">
        <f>IF($S63="","",IF(AND($U63="unpaid",$C63&lt;=Settings!$B$2),$W63/(1+$F63)*$F63,0))</f>
        <v>0</v>
      </c>
      <c r="R63">
        <f>IF($S63="","","FY "&amp;IF(MONTH($C63)&gt;=4,YEAR($C63),YEAR($C63)-1)&amp;"-"&amp;TEXT(MOD(IF(MONTH($C63)&gt;=4,YEAR($C63)+1,YEAR($C63)),100),"00"))</f>
        <v>0</v>
      </c>
      <c r="S63">
        <f>IF($S62="","",IF($U62="paid",IF($V62&lt;&gt;"",$S62,IF(AND($W62&gt;0,OR(INDEX(Calc!$B:$B,$S62)&lt;=Settings!$B$2,$X62=0)),$S62,IFERROR(MATCH(1,INDEX((Calc!$A$2:$A$2001&lt;&gt;"")*(Calc!$E$2:$E$2001&gt;0)*(ROW(Calc!$A$2:$A$2001)&gt;$S62),0),0)+1,""))),IFERROR(MATCH(1,INDEX((Calc!$A$2:$A$2001&lt;&gt;"")*(Calc!$E$2:$E$2001&gt;0)*(ROW(Calc!$A$2:$A$2001)&gt;$S62),0),0)+1,"")))</f>
        <v>0</v>
      </c>
      <c r="T63">
        <f>IF($S63="","",IF(AND($S63=$S62,$U62="paid",$V62=""),"",IF(AND($S63=$S62,$U62="paid",$V62&lt;&gt;""),$V62,IF($S63="","",IFERROR(MATCH(1,INDEX((Calc!$A$2:$A$2001=INDEX(Calc!$A:$A,$S63))*(Calc!$D$2:$D$2001&gt;0)*(Calc!$I$2:$I$2001&gt;INDEX(Calc!$J:$J,$S63))*(Calc!$T$2:$T$2001&lt;INDEX(Calc!$H:$H,$S63)),0),0)+1,"")))))</f>
        <v>0</v>
      </c>
      <c r="U63">
        <f>IF($S63="","",IF($T63&lt;&gt;"","paid","unpaid"))</f>
        <v>0</v>
      </c>
      <c r="V63">
        <f>IF(OR($S63="",$T63=""),"",IFERROR(MATCH(1,INDEX((Calc!$A$2:$A$2001=INDEX(Calc!$A:$A,$S63))*(Calc!$D$2:$D$2001&gt;0)*(Calc!$I$2:$I$2001&gt;INDEX(Calc!$J:$J,$S63))*(Calc!$T$2:$T$2001&lt;INDEX(Calc!$H:$H,$S63))*(ROW(Calc!$A$2:$A$2001)&gt;$T63),0),0)+1,""))</f>
        <v>0</v>
      </c>
      <c r="W63" s="8">
        <f>IF($S63="","",MAX(0,INDEX(Calc!$H:$H,$S63)-MAX(INDEX(Calc!$K:$K,$S63),INDEX(Calc!$J:$J,$S63))))</f>
        <v>0</v>
      </c>
      <c r="X63" s="8">
        <f>IF($S63="","",INDEX(Calc!$E:$E,$S63)-$W63)</f>
        <v>0</v>
      </c>
    </row>
    <row r="64" spans="1:24">
      <c r="A64">
        <f>IF($S64="","",INDEX(Calc!$A:$A,$S64))</f>
        <v>0</v>
      </c>
      <c r="B64">
        <f>IF($S64="","",INDEX(Calc!$U:$U,$S64))</f>
        <v>0</v>
      </c>
      <c r="C64" s="7">
        <f>IF($S64="","",INDEX(Calc!$B:$B,$S64))</f>
        <v>0</v>
      </c>
      <c r="D64">
        <f>IF($S64="","",INDEX(Calc!$C:$C,$S64))</f>
        <v>0</v>
      </c>
      <c r="E64" s="8">
        <f>IF($S64="","",INDEX(Calc!$E:$E,$S64))</f>
        <v>0</v>
      </c>
      <c r="F64" s="9">
        <f>IF($S64="","",INDEX(Calc!$G:$G,$S64))</f>
        <v>0</v>
      </c>
      <c r="G64" s="8">
        <f>IF($S64="","",INDEX(Calc!$L:$L,$S64))</f>
        <v>0</v>
      </c>
      <c r="H64" s="8">
        <f>IF($S64="","",INDEX(Calc!$M:$M,$S64))</f>
        <v>0</v>
      </c>
      <c r="I64" s="7">
        <f>IF($T64="","",INDEX(Calc!$B:$B,$T64))</f>
        <v>0</v>
      </c>
      <c r="J64" s="8">
        <f>IF($S64="","",IF($U64&lt;&gt;"paid",0,MAX(0,MIN(INDEX(Calc!$H:$H,$S64),INDEX(Calc!$I:$I,$T64))-MAX(INDEX(Calc!$J:$J,$S64),INDEX(Calc!$T:$T,$T64)))))</f>
        <v>0</v>
      </c>
      <c r="K64" s="8">
        <f>IF($S64="","",IF($U64&lt;&gt;"paid",0,$J64/(1+$F64)*$F64))</f>
        <v>0</v>
      </c>
      <c r="L64" s="8">
        <f>IF($S64="","",IF($U64="paid",MAX(0,$E64-MAX(0,MIN(INDEX(Calc!$H:$H,$S64),INDEX(Calc!$I:$I,$T64))-INDEX(Calc!$J:$J,$S64))),$W64))</f>
        <v>0</v>
      </c>
      <c r="M64" s="8">
        <f>IF($S64="","",IF($U64="paid",$L64/(1+$F64)*$F64,$Q64))</f>
        <v>0</v>
      </c>
      <c r="N64">
        <f>IF(OR($S64="",$U64&lt;&gt;"paid"),"",$I64-$C64)</f>
        <v>0</v>
      </c>
      <c r="O64" s="8">
        <f>IF($S64="","",IF(AND($U64="paid",$N64&gt;Settings!$B$4),$K64*Settings!$B$3*$N64/365,0))</f>
        <v>0</v>
      </c>
      <c r="P64" s="8">
        <f>IF($S64="","",IF($U64="unpaid",$W64,0))</f>
        <v>0</v>
      </c>
      <c r="Q64" s="8">
        <f>IF($S64="","",IF(AND($U64="unpaid",$C64&lt;=Settings!$B$2),$W64/(1+$F64)*$F64,0))</f>
        <v>0</v>
      </c>
      <c r="R64">
        <f>IF($S64="","","FY "&amp;IF(MONTH($C64)&gt;=4,YEAR($C64),YEAR($C64)-1)&amp;"-"&amp;TEXT(MOD(IF(MONTH($C64)&gt;=4,YEAR($C64)+1,YEAR($C64)),100),"00"))</f>
        <v>0</v>
      </c>
      <c r="S64">
        <f>IF($S63="","",IF($U63="paid",IF($V63&lt;&gt;"",$S63,IF(AND($W63&gt;0,OR(INDEX(Calc!$B:$B,$S63)&lt;=Settings!$B$2,$X63=0)),$S63,IFERROR(MATCH(1,INDEX((Calc!$A$2:$A$2001&lt;&gt;"")*(Calc!$E$2:$E$2001&gt;0)*(ROW(Calc!$A$2:$A$2001)&gt;$S63),0),0)+1,""))),IFERROR(MATCH(1,INDEX((Calc!$A$2:$A$2001&lt;&gt;"")*(Calc!$E$2:$E$2001&gt;0)*(ROW(Calc!$A$2:$A$2001)&gt;$S63),0),0)+1,"")))</f>
        <v>0</v>
      </c>
      <c r="T64">
        <f>IF($S64="","",IF(AND($S64=$S63,$U63="paid",$V63=""),"",IF(AND($S64=$S63,$U63="paid",$V63&lt;&gt;""),$V63,IF($S64="","",IFERROR(MATCH(1,INDEX((Calc!$A$2:$A$2001=INDEX(Calc!$A:$A,$S64))*(Calc!$D$2:$D$2001&gt;0)*(Calc!$I$2:$I$2001&gt;INDEX(Calc!$J:$J,$S64))*(Calc!$T$2:$T$2001&lt;INDEX(Calc!$H:$H,$S64)),0),0)+1,"")))))</f>
        <v>0</v>
      </c>
      <c r="U64">
        <f>IF($S64="","",IF($T64&lt;&gt;"","paid","unpaid"))</f>
        <v>0</v>
      </c>
      <c r="V64">
        <f>IF(OR($S64="",$T64=""),"",IFERROR(MATCH(1,INDEX((Calc!$A$2:$A$2001=INDEX(Calc!$A:$A,$S64))*(Calc!$D$2:$D$2001&gt;0)*(Calc!$I$2:$I$2001&gt;INDEX(Calc!$J:$J,$S64))*(Calc!$T$2:$T$2001&lt;INDEX(Calc!$H:$H,$S64))*(ROW(Calc!$A$2:$A$2001)&gt;$T64),0),0)+1,""))</f>
        <v>0</v>
      </c>
      <c r="W64" s="8">
        <f>IF($S64="","",MAX(0,INDEX(Calc!$H:$H,$S64)-MAX(INDEX(Calc!$K:$K,$S64),INDEX(Calc!$J:$J,$S64))))</f>
        <v>0</v>
      </c>
      <c r="X64" s="8">
        <f>IF($S64="","",INDEX(Calc!$E:$E,$S64)-$W64)</f>
        <v>0</v>
      </c>
    </row>
    <row r="65" spans="1:24">
      <c r="A65">
        <f>IF($S65="","",INDEX(Calc!$A:$A,$S65))</f>
        <v>0</v>
      </c>
      <c r="B65">
        <f>IF($S65="","",INDEX(Calc!$U:$U,$S65))</f>
        <v>0</v>
      </c>
      <c r="C65" s="7">
        <f>IF($S65="","",INDEX(Calc!$B:$B,$S65))</f>
        <v>0</v>
      </c>
      <c r="D65">
        <f>IF($S65="","",INDEX(Calc!$C:$C,$S65))</f>
        <v>0</v>
      </c>
      <c r="E65" s="8">
        <f>IF($S65="","",INDEX(Calc!$E:$E,$S65))</f>
        <v>0</v>
      </c>
      <c r="F65" s="9">
        <f>IF($S65="","",INDEX(Calc!$G:$G,$S65))</f>
        <v>0</v>
      </c>
      <c r="G65" s="8">
        <f>IF($S65="","",INDEX(Calc!$L:$L,$S65))</f>
        <v>0</v>
      </c>
      <c r="H65" s="8">
        <f>IF($S65="","",INDEX(Calc!$M:$M,$S65))</f>
        <v>0</v>
      </c>
      <c r="I65" s="7">
        <f>IF($T65="","",INDEX(Calc!$B:$B,$T65))</f>
        <v>0</v>
      </c>
      <c r="J65" s="8">
        <f>IF($S65="","",IF($U65&lt;&gt;"paid",0,MAX(0,MIN(INDEX(Calc!$H:$H,$S65),INDEX(Calc!$I:$I,$T65))-MAX(INDEX(Calc!$J:$J,$S65),INDEX(Calc!$T:$T,$T65)))))</f>
        <v>0</v>
      </c>
      <c r="K65" s="8">
        <f>IF($S65="","",IF($U65&lt;&gt;"paid",0,$J65/(1+$F65)*$F65))</f>
        <v>0</v>
      </c>
      <c r="L65" s="8">
        <f>IF($S65="","",IF($U65="paid",MAX(0,$E65-MAX(0,MIN(INDEX(Calc!$H:$H,$S65),INDEX(Calc!$I:$I,$T65))-INDEX(Calc!$J:$J,$S65))),$W65))</f>
        <v>0</v>
      </c>
      <c r="M65" s="8">
        <f>IF($S65="","",IF($U65="paid",$L65/(1+$F65)*$F65,$Q65))</f>
        <v>0</v>
      </c>
      <c r="N65">
        <f>IF(OR($S65="",$U65&lt;&gt;"paid"),"",$I65-$C65)</f>
        <v>0</v>
      </c>
      <c r="O65" s="8">
        <f>IF($S65="","",IF(AND($U65="paid",$N65&gt;Settings!$B$4),$K65*Settings!$B$3*$N65/365,0))</f>
        <v>0</v>
      </c>
      <c r="P65" s="8">
        <f>IF($S65="","",IF($U65="unpaid",$W65,0))</f>
        <v>0</v>
      </c>
      <c r="Q65" s="8">
        <f>IF($S65="","",IF(AND($U65="unpaid",$C65&lt;=Settings!$B$2),$W65/(1+$F65)*$F65,0))</f>
        <v>0</v>
      </c>
      <c r="R65">
        <f>IF($S65="","","FY "&amp;IF(MONTH($C65)&gt;=4,YEAR($C65),YEAR($C65)-1)&amp;"-"&amp;TEXT(MOD(IF(MONTH($C65)&gt;=4,YEAR($C65)+1,YEAR($C65)),100),"00"))</f>
        <v>0</v>
      </c>
      <c r="S65">
        <f>IF($S64="","",IF($U64="paid",IF($V64&lt;&gt;"",$S64,IF(AND($W64&gt;0,OR(INDEX(Calc!$B:$B,$S64)&lt;=Settings!$B$2,$X64=0)),$S64,IFERROR(MATCH(1,INDEX((Calc!$A$2:$A$2001&lt;&gt;"")*(Calc!$E$2:$E$2001&gt;0)*(ROW(Calc!$A$2:$A$2001)&gt;$S64),0),0)+1,""))),IFERROR(MATCH(1,INDEX((Calc!$A$2:$A$2001&lt;&gt;"")*(Calc!$E$2:$E$2001&gt;0)*(ROW(Calc!$A$2:$A$2001)&gt;$S64),0),0)+1,"")))</f>
        <v>0</v>
      </c>
      <c r="T65">
        <f>IF($S65="","",IF(AND($S65=$S64,$U64="paid",$V64=""),"",IF(AND($S65=$S64,$U64="paid",$V64&lt;&gt;""),$V64,IF($S65="","",IFERROR(MATCH(1,INDEX((Calc!$A$2:$A$2001=INDEX(Calc!$A:$A,$S65))*(Calc!$D$2:$D$2001&gt;0)*(Calc!$I$2:$I$2001&gt;INDEX(Calc!$J:$J,$S65))*(Calc!$T$2:$T$2001&lt;INDEX(Calc!$H:$H,$S65)),0),0)+1,"")))))</f>
        <v>0</v>
      </c>
      <c r="U65">
        <f>IF($S65="","",IF($T65&lt;&gt;"","paid","unpaid"))</f>
        <v>0</v>
      </c>
      <c r="V65">
        <f>IF(OR($S65="",$T65=""),"",IFERROR(MATCH(1,INDEX((Calc!$A$2:$A$2001=INDEX(Calc!$A:$A,$S65))*(Calc!$D$2:$D$2001&gt;0)*(Calc!$I$2:$I$2001&gt;INDEX(Calc!$J:$J,$S65))*(Calc!$T$2:$T$2001&lt;INDEX(Calc!$H:$H,$S65))*(ROW(Calc!$A$2:$A$2001)&gt;$T65),0),0)+1,""))</f>
        <v>0</v>
      </c>
      <c r="W65" s="8">
        <f>IF($S65="","",MAX(0,INDEX(Calc!$H:$H,$S65)-MAX(INDEX(Calc!$K:$K,$S65),INDEX(Calc!$J:$J,$S65))))</f>
        <v>0</v>
      </c>
      <c r="X65" s="8">
        <f>IF($S65="","",INDEX(Calc!$E:$E,$S65)-$W65)</f>
        <v>0</v>
      </c>
    </row>
    <row r="66" spans="1:24">
      <c r="A66">
        <f>IF($S66="","",INDEX(Calc!$A:$A,$S66))</f>
        <v>0</v>
      </c>
      <c r="B66">
        <f>IF($S66="","",INDEX(Calc!$U:$U,$S66))</f>
        <v>0</v>
      </c>
      <c r="C66" s="7">
        <f>IF($S66="","",INDEX(Calc!$B:$B,$S66))</f>
        <v>0</v>
      </c>
      <c r="D66">
        <f>IF($S66="","",INDEX(Calc!$C:$C,$S66))</f>
        <v>0</v>
      </c>
      <c r="E66" s="8">
        <f>IF($S66="","",INDEX(Calc!$E:$E,$S66))</f>
        <v>0</v>
      </c>
      <c r="F66" s="9">
        <f>IF($S66="","",INDEX(Calc!$G:$G,$S66))</f>
        <v>0</v>
      </c>
      <c r="G66" s="8">
        <f>IF($S66="","",INDEX(Calc!$L:$L,$S66))</f>
        <v>0</v>
      </c>
      <c r="H66" s="8">
        <f>IF($S66="","",INDEX(Calc!$M:$M,$S66))</f>
        <v>0</v>
      </c>
      <c r="I66" s="7">
        <f>IF($T66="","",INDEX(Calc!$B:$B,$T66))</f>
        <v>0</v>
      </c>
      <c r="J66" s="8">
        <f>IF($S66="","",IF($U66&lt;&gt;"paid",0,MAX(0,MIN(INDEX(Calc!$H:$H,$S66),INDEX(Calc!$I:$I,$T66))-MAX(INDEX(Calc!$J:$J,$S66),INDEX(Calc!$T:$T,$T66)))))</f>
        <v>0</v>
      </c>
      <c r="K66" s="8">
        <f>IF($S66="","",IF($U66&lt;&gt;"paid",0,$J66/(1+$F66)*$F66))</f>
        <v>0</v>
      </c>
      <c r="L66" s="8">
        <f>IF($S66="","",IF($U66="paid",MAX(0,$E66-MAX(0,MIN(INDEX(Calc!$H:$H,$S66),INDEX(Calc!$I:$I,$T66))-INDEX(Calc!$J:$J,$S66))),$W66))</f>
        <v>0</v>
      </c>
      <c r="M66" s="8">
        <f>IF($S66="","",IF($U66="paid",$L66/(1+$F66)*$F66,$Q66))</f>
        <v>0</v>
      </c>
      <c r="N66">
        <f>IF(OR($S66="",$U66&lt;&gt;"paid"),"",$I66-$C66)</f>
        <v>0</v>
      </c>
      <c r="O66" s="8">
        <f>IF($S66="","",IF(AND($U66="paid",$N66&gt;Settings!$B$4),$K66*Settings!$B$3*$N66/365,0))</f>
        <v>0</v>
      </c>
      <c r="P66" s="8">
        <f>IF($S66="","",IF($U66="unpaid",$W66,0))</f>
        <v>0</v>
      </c>
      <c r="Q66" s="8">
        <f>IF($S66="","",IF(AND($U66="unpaid",$C66&lt;=Settings!$B$2),$W66/(1+$F66)*$F66,0))</f>
        <v>0</v>
      </c>
      <c r="R66">
        <f>IF($S66="","","FY "&amp;IF(MONTH($C66)&gt;=4,YEAR($C66),YEAR($C66)-1)&amp;"-"&amp;TEXT(MOD(IF(MONTH($C66)&gt;=4,YEAR($C66)+1,YEAR($C66)),100),"00"))</f>
        <v>0</v>
      </c>
      <c r="S66">
        <f>IF($S65="","",IF($U65="paid",IF($V65&lt;&gt;"",$S65,IF(AND($W65&gt;0,OR(INDEX(Calc!$B:$B,$S65)&lt;=Settings!$B$2,$X65=0)),$S65,IFERROR(MATCH(1,INDEX((Calc!$A$2:$A$2001&lt;&gt;"")*(Calc!$E$2:$E$2001&gt;0)*(ROW(Calc!$A$2:$A$2001)&gt;$S65),0),0)+1,""))),IFERROR(MATCH(1,INDEX((Calc!$A$2:$A$2001&lt;&gt;"")*(Calc!$E$2:$E$2001&gt;0)*(ROW(Calc!$A$2:$A$2001)&gt;$S65),0),0)+1,"")))</f>
        <v>0</v>
      </c>
      <c r="T66">
        <f>IF($S66="","",IF(AND($S66=$S65,$U65="paid",$V65=""),"",IF(AND($S66=$S65,$U65="paid",$V65&lt;&gt;""),$V65,IF($S66="","",IFERROR(MATCH(1,INDEX((Calc!$A$2:$A$2001=INDEX(Calc!$A:$A,$S66))*(Calc!$D$2:$D$2001&gt;0)*(Calc!$I$2:$I$2001&gt;INDEX(Calc!$J:$J,$S66))*(Calc!$T$2:$T$2001&lt;INDEX(Calc!$H:$H,$S66)),0),0)+1,"")))))</f>
        <v>0</v>
      </c>
      <c r="U66">
        <f>IF($S66="","",IF($T66&lt;&gt;"","paid","unpaid"))</f>
        <v>0</v>
      </c>
      <c r="V66">
        <f>IF(OR($S66="",$T66=""),"",IFERROR(MATCH(1,INDEX((Calc!$A$2:$A$2001=INDEX(Calc!$A:$A,$S66))*(Calc!$D$2:$D$2001&gt;0)*(Calc!$I$2:$I$2001&gt;INDEX(Calc!$J:$J,$S66))*(Calc!$T$2:$T$2001&lt;INDEX(Calc!$H:$H,$S66))*(ROW(Calc!$A$2:$A$2001)&gt;$T66),0),0)+1,""))</f>
        <v>0</v>
      </c>
      <c r="W66" s="8">
        <f>IF($S66="","",MAX(0,INDEX(Calc!$H:$H,$S66)-MAX(INDEX(Calc!$K:$K,$S66),INDEX(Calc!$J:$J,$S66))))</f>
        <v>0</v>
      </c>
      <c r="X66" s="8">
        <f>IF($S66="","",INDEX(Calc!$E:$E,$S66)-$W66)</f>
        <v>0</v>
      </c>
    </row>
    <row r="67" spans="1:24">
      <c r="A67">
        <f>IF($S67="","",INDEX(Calc!$A:$A,$S67))</f>
        <v>0</v>
      </c>
      <c r="B67">
        <f>IF($S67="","",INDEX(Calc!$U:$U,$S67))</f>
        <v>0</v>
      </c>
      <c r="C67" s="7">
        <f>IF($S67="","",INDEX(Calc!$B:$B,$S67))</f>
        <v>0</v>
      </c>
      <c r="D67">
        <f>IF($S67="","",INDEX(Calc!$C:$C,$S67))</f>
        <v>0</v>
      </c>
      <c r="E67" s="8">
        <f>IF($S67="","",INDEX(Calc!$E:$E,$S67))</f>
        <v>0</v>
      </c>
      <c r="F67" s="9">
        <f>IF($S67="","",INDEX(Calc!$G:$G,$S67))</f>
        <v>0</v>
      </c>
      <c r="G67" s="8">
        <f>IF($S67="","",INDEX(Calc!$L:$L,$S67))</f>
        <v>0</v>
      </c>
      <c r="H67" s="8">
        <f>IF($S67="","",INDEX(Calc!$M:$M,$S67))</f>
        <v>0</v>
      </c>
      <c r="I67" s="7">
        <f>IF($T67="","",INDEX(Calc!$B:$B,$T67))</f>
        <v>0</v>
      </c>
      <c r="J67" s="8">
        <f>IF($S67="","",IF($U67&lt;&gt;"paid",0,MAX(0,MIN(INDEX(Calc!$H:$H,$S67),INDEX(Calc!$I:$I,$T67))-MAX(INDEX(Calc!$J:$J,$S67),INDEX(Calc!$T:$T,$T67)))))</f>
        <v>0</v>
      </c>
      <c r="K67" s="8">
        <f>IF($S67="","",IF($U67&lt;&gt;"paid",0,$J67/(1+$F67)*$F67))</f>
        <v>0</v>
      </c>
      <c r="L67" s="8">
        <f>IF($S67="","",IF($U67="paid",MAX(0,$E67-MAX(0,MIN(INDEX(Calc!$H:$H,$S67),INDEX(Calc!$I:$I,$T67))-INDEX(Calc!$J:$J,$S67))),$W67))</f>
        <v>0</v>
      </c>
      <c r="M67" s="8">
        <f>IF($S67="","",IF($U67="paid",$L67/(1+$F67)*$F67,$Q67))</f>
        <v>0</v>
      </c>
      <c r="N67">
        <f>IF(OR($S67="",$U67&lt;&gt;"paid"),"",$I67-$C67)</f>
        <v>0</v>
      </c>
      <c r="O67" s="8">
        <f>IF($S67="","",IF(AND($U67="paid",$N67&gt;Settings!$B$4),$K67*Settings!$B$3*$N67/365,0))</f>
        <v>0</v>
      </c>
      <c r="P67" s="8">
        <f>IF($S67="","",IF($U67="unpaid",$W67,0))</f>
        <v>0</v>
      </c>
      <c r="Q67" s="8">
        <f>IF($S67="","",IF(AND($U67="unpaid",$C67&lt;=Settings!$B$2),$W67/(1+$F67)*$F67,0))</f>
        <v>0</v>
      </c>
      <c r="R67">
        <f>IF($S67="","","FY "&amp;IF(MONTH($C67)&gt;=4,YEAR($C67),YEAR($C67)-1)&amp;"-"&amp;TEXT(MOD(IF(MONTH($C67)&gt;=4,YEAR($C67)+1,YEAR($C67)),100),"00"))</f>
        <v>0</v>
      </c>
      <c r="S67">
        <f>IF($S66="","",IF($U66="paid",IF($V66&lt;&gt;"",$S66,IF(AND($W66&gt;0,OR(INDEX(Calc!$B:$B,$S66)&lt;=Settings!$B$2,$X66=0)),$S66,IFERROR(MATCH(1,INDEX((Calc!$A$2:$A$2001&lt;&gt;"")*(Calc!$E$2:$E$2001&gt;0)*(ROW(Calc!$A$2:$A$2001)&gt;$S66),0),0)+1,""))),IFERROR(MATCH(1,INDEX((Calc!$A$2:$A$2001&lt;&gt;"")*(Calc!$E$2:$E$2001&gt;0)*(ROW(Calc!$A$2:$A$2001)&gt;$S66),0),0)+1,"")))</f>
        <v>0</v>
      </c>
      <c r="T67">
        <f>IF($S67="","",IF(AND($S67=$S66,$U66="paid",$V66=""),"",IF(AND($S67=$S66,$U66="paid",$V66&lt;&gt;""),$V66,IF($S67="","",IFERROR(MATCH(1,INDEX((Calc!$A$2:$A$2001=INDEX(Calc!$A:$A,$S67))*(Calc!$D$2:$D$2001&gt;0)*(Calc!$I$2:$I$2001&gt;INDEX(Calc!$J:$J,$S67))*(Calc!$T$2:$T$2001&lt;INDEX(Calc!$H:$H,$S67)),0),0)+1,"")))))</f>
        <v>0</v>
      </c>
      <c r="U67">
        <f>IF($S67="","",IF($T67&lt;&gt;"","paid","unpaid"))</f>
        <v>0</v>
      </c>
      <c r="V67">
        <f>IF(OR($S67="",$T67=""),"",IFERROR(MATCH(1,INDEX((Calc!$A$2:$A$2001=INDEX(Calc!$A:$A,$S67))*(Calc!$D$2:$D$2001&gt;0)*(Calc!$I$2:$I$2001&gt;INDEX(Calc!$J:$J,$S67))*(Calc!$T$2:$T$2001&lt;INDEX(Calc!$H:$H,$S67))*(ROW(Calc!$A$2:$A$2001)&gt;$T67),0),0)+1,""))</f>
        <v>0</v>
      </c>
      <c r="W67" s="8">
        <f>IF($S67="","",MAX(0,INDEX(Calc!$H:$H,$S67)-MAX(INDEX(Calc!$K:$K,$S67),INDEX(Calc!$J:$J,$S67))))</f>
        <v>0</v>
      </c>
      <c r="X67" s="8">
        <f>IF($S67="","",INDEX(Calc!$E:$E,$S67)-$W67)</f>
        <v>0</v>
      </c>
    </row>
    <row r="68" spans="1:24">
      <c r="A68">
        <f>IF($S68="","",INDEX(Calc!$A:$A,$S68))</f>
        <v>0</v>
      </c>
      <c r="B68">
        <f>IF($S68="","",INDEX(Calc!$U:$U,$S68))</f>
        <v>0</v>
      </c>
      <c r="C68" s="7">
        <f>IF($S68="","",INDEX(Calc!$B:$B,$S68))</f>
        <v>0</v>
      </c>
      <c r="D68">
        <f>IF($S68="","",INDEX(Calc!$C:$C,$S68))</f>
        <v>0</v>
      </c>
      <c r="E68" s="8">
        <f>IF($S68="","",INDEX(Calc!$E:$E,$S68))</f>
        <v>0</v>
      </c>
      <c r="F68" s="9">
        <f>IF($S68="","",INDEX(Calc!$G:$G,$S68))</f>
        <v>0</v>
      </c>
      <c r="G68" s="8">
        <f>IF($S68="","",INDEX(Calc!$L:$L,$S68))</f>
        <v>0</v>
      </c>
      <c r="H68" s="8">
        <f>IF($S68="","",INDEX(Calc!$M:$M,$S68))</f>
        <v>0</v>
      </c>
      <c r="I68" s="7">
        <f>IF($T68="","",INDEX(Calc!$B:$B,$T68))</f>
        <v>0</v>
      </c>
      <c r="J68" s="8">
        <f>IF($S68="","",IF($U68&lt;&gt;"paid",0,MAX(0,MIN(INDEX(Calc!$H:$H,$S68),INDEX(Calc!$I:$I,$T68))-MAX(INDEX(Calc!$J:$J,$S68),INDEX(Calc!$T:$T,$T68)))))</f>
        <v>0</v>
      </c>
      <c r="K68" s="8">
        <f>IF($S68="","",IF($U68&lt;&gt;"paid",0,$J68/(1+$F68)*$F68))</f>
        <v>0</v>
      </c>
      <c r="L68" s="8">
        <f>IF($S68="","",IF($U68="paid",MAX(0,$E68-MAX(0,MIN(INDEX(Calc!$H:$H,$S68),INDEX(Calc!$I:$I,$T68))-INDEX(Calc!$J:$J,$S68))),$W68))</f>
        <v>0</v>
      </c>
      <c r="M68" s="8">
        <f>IF($S68="","",IF($U68="paid",$L68/(1+$F68)*$F68,$Q68))</f>
        <v>0</v>
      </c>
      <c r="N68">
        <f>IF(OR($S68="",$U68&lt;&gt;"paid"),"",$I68-$C68)</f>
        <v>0</v>
      </c>
      <c r="O68" s="8">
        <f>IF($S68="","",IF(AND($U68="paid",$N68&gt;Settings!$B$4),$K68*Settings!$B$3*$N68/365,0))</f>
        <v>0</v>
      </c>
      <c r="P68" s="8">
        <f>IF($S68="","",IF($U68="unpaid",$W68,0))</f>
        <v>0</v>
      </c>
      <c r="Q68" s="8">
        <f>IF($S68="","",IF(AND($U68="unpaid",$C68&lt;=Settings!$B$2),$W68/(1+$F68)*$F68,0))</f>
        <v>0</v>
      </c>
      <c r="R68">
        <f>IF($S68="","","FY "&amp;IF(MONTH($C68)&gt;=4,YEAR($C68),YEAR($C68)-1)&amp;"-"&amp;TEXT(MOD(IF(MONTH($C68)&gt;=4,YEAR($C68)+1,YEAR($C68)),100),"00"))</f>
        <v>0</v>
      </c>
      <c r="S68">
        <f>IF($S67="","",IF($U67="paid",IF($V67&lt;&gt;"",$S67,IF(AND($W67&gt;0,OR(INDEX(Calc!$B:$B,$S67)&lt;=Settings!$B$2,$X67=0)),$S67,IFERROR(MATCH(1,INDEX((Calc!$A$2:$A$2001&lt;&gt;"")*(Calc!$E$2:$E$2001&gt;0)*(ROW(Calc!$A$2:$A$2001)&gt;$S67),0),0)+1,""))),IFERROR(MATCH(1,INDEX((Calc!$A$2:$A$2001&lt;&gt;"")*(Calc!$E$2:$E$2001&gt;0)*(ROW(Calc!$A$2:$A$2001)&gt;$S67),0),0)+1,"")))</f>
        <v>0</v>
      </c>
      <c r="T68">
        <f>IF($S68="","",IF(AND($S68=$S67,$U67="paid",$V67=""),"",IF(AND($S68=$S67,$U67="paid",$V67&lt;&gt;""),$V67,IF($S68="","",IFERROR(MATCH(1,INDEX((Calc!$A$2:$A$2001=INDEX(Calc!$A:$A,$S68))*(Calc!$D$2:$D$2001&gt;0)*(Calc!$I$2:$I$2001&gt;INDEX(Calc!$J:$J,$S68))*(Calc!$T$2:$T$2001&lt;INDEX(Calc!$H:$H,$S68)),0),0)+1,"")))))</f>
        <v>0</v>
      </c>
      <c r="U68">
        <f>IF($S68="","",IF($T68&lt;&gt;"","paid","unpaid"))</f>
        <v>0</v>
      </c>
      <c r="V68">
        <f>IF(OR($S68="",$T68=""),"",IFERROR(MATCH(1,INDEX((Calc!$A$2:$A$2001=INDEX(Calc!$A:$A,$S68))*(Calc!$D$2:$D$2001&gt;0)*(Calc!$I$2:$I$2001&gt;INDEX(Calc!$J:$J,$S68))*(Calc!$T$2:$T$2001&lt;INDEX(Calc!$H:$H,$S68))*(ROW(Calc!$A$2:$A$2001)&gt;$T68),0),0)+1,""))</f>
        <v>0</v>
      </c>
      <c r="W68" s="8">
        <f>IF($S68="","",MAX(0,INDEX(Calc!$H:$H,$S68)-MAX(INDEX(Calc!$K:$K,$S68),INDEX(Calc!$J:$J,$S68))))</f>
        <v>0</v>
      </c>
      <c r="X68" s="8">
        <f>IF($S68="","",INDEX(Calc!$E:$E,$S68)-$W68)</f>
        <v>0</v>
      </c>
    </row>
    <row r="69" spans="1:24">
      <c r="A69">
        <f>IF($S69="","",INDEX(Calc!$A:$A,$S69))</f>
        <v>0</v>
      </c>
      <c r="B69">
        <f>IF($S69="","",INDEX(Calc!$U:$U,$S69))</f>
        <v>0</v>
      </c>
      <c r="C69" s="7">
        <f>IF($S69="","",INDEX(Calc!$B:$B,$S69))</f>
        <v>0</v>
      </c>
      <c r="D69">
        <f>IF($S69="","",INDEX(Calc!$C:$C,$S69))</f>
        <v>0</v>
      </c>
      <c r="E69" s="8">
        <f>IF($S69="","",INDEX(Calc!$E:$E,$S69))</f>
        <v>0</v>
      </c>
      <c r="F69" s="9">
        <f>IF($S69="","",INDEX(Calc!$G:$G,$S69))</f>
        <v>0</v>
      </c>
      <c r="G69" s="8">
        <f>IF($S69="","",INDEX(Calc!$L:$L,$S69))</f>
        <v>0</v>
      </c>
      <c r="H69" s="8">
        <f>IF($S69="","",INDEX(Calc!$M:$M,$S69))</f>
        <v>0</v>
      </c>
      <c r="I69" s="7">
        <f>IF($T69="","",INDEX(Calc!$B:$B,$T69))</f>
        <v>0</v>
      </c>
      <c r="J69" s="8">
        <f>IF($S69="","",IF($U69&lt;&gt;"paid",0,MAX(0,MIN(INDEX(Calc!$H:$H,$S69),INDEX(Calc!$I:$I,$T69))-MAX(INDEX(Calc!$J:$J,$S69),INDEX(Calc!$T:$T,$T69)))))</f>
        <v>0</v>
      </c>
      <c r="K69" s="8">
        <f>IF($S69="","",IF($U69&lt;&gt;"paid",0,$J69/(1+$F69)*$F69))</f>
        <v>0</v>
      </c>
      <c r="L69" s="8">
        <f>IF($S69="","",IF($U69="paid",MAX(0,$E69-MAX(0,MIN(INDEX(Calc!$H:$H,$S69),INDEX(Calc!$I:$I,$T69))-INDEX(Calc!$J:$J,$S69))),$W69))</f>
        <v>0</v>
      </c>
      <c r="M69" s="8">
        <f>IF($S69="","",IF($U69="paid",$L69/(1+$F69)*$F69,$Q69))</f>
        <v>0</v>
      </c>
      <c r="N69">
        <f>IF(OR($S69="",$U69&lt;&gt;"paid"),"",$I69-$C69)</f>
        <v>0</v>
      </c>
      <c r="O69" s="8">
        <f>IF($S69="","",IF(AND($U69="paid",$N69&gt;Settings!$B$4),$K69*Settings!$B$3*$N69/365,0))</f>
        <v>0</v>
      </c>
      <c r="P69" s="8">
        <f>IF($S69="","",IF($U69="unpaid",$W69,0))</f>
        <v>0</v>
      </c>
      <c r="Q69" s="8">
        <f>IF($S69="","",IF(AND($U69="unpaid",$C69&lt;=Settings!$B$2),$W69/(1+$F69)*$F69,0))</f>
        <v>0</v>
      </c>
      <c r="R69">
        <f>IF($S69="","","FY "&amp;IF(MONTH($C69)&gt;=4,YEAR($C69),YEAR($C69)-1)&amp;"-"&amp;TEXT(MOD(IF(MONTH($C69)&gt;=4,YEAR($C69)+1,YEAR($C69)),100),"00"))</f>
        <v>0</v>
      </c>
      <c r="S69">
        <f>IF($S68="","",IF($U68="paid",IF($V68&lt;&gt;"",$S68,IF(AND($W68&gt;0,OR(INDEX(Calc!$B:$B,$S68)&lt;=Settings!$B$2,$X68=0)),$S68,IFERROR(MATCH(1,INDEX((Calc!$A$2:$A$2001&lt;&gt;"")*(Calc!$E$2:$E$2001&gt;0)*(ROW(Calc!$A$2:$A$2001)&gt;$S68),0),0)+1,""))),IFERROR(MATCH(1,INDEX((Calc!$A$2:$A$2001&lt;&gt;"")*(Calc!$E$2:$E$2001&gt;0)*(ROW(Calc!$A$2:$A$2001)&gt;$S68),0),0)+1,"")))</f>
        <v>0</v>
      </c>
      <c r="T69">
        <f>IF($S69="","",IF(AND($S69=$S68,$U68="paid",$V68=""),"",IF(AND($S69=$S68,$U68="paid",$V68&lt;&gt;""),$V68,IF($S69="","",IFERROR(MATCH(1,INDEX((Calc!$A$2:$A$2001=INDEX(Calc!$A:$A,$S69))*(Calc!$D$2:$D$2001&gt;0)*(Calc!$I$2:$I$2001&gt;INDEX(Calc!$J:$J,$S69))*(Calc!$T$2:$T$2001&lt;INDEX(Calc!$H:$H,$S69)),0),0)+1,"")))))</f>
        <v>0</v>
      </c>
      <c r="U69">
        <f>IF($S69="","",IF($T69&lt;&gt;"","paid","unpaid"))</f>
        <v>0</v>
      </c>
      <c r="V69">
        <f>IF(OR($S69="",$T69=""),"",IFERROR(MATCH(1,INDEX((Calc!$A$2:$A$2001=INDEX(Calc!$A:$A,$S69))*(Calc!$D$2:$D$2001&gt;0)*(Calc!$I$2:$I$2001&gt;INDEX(Calc!$J:$J,$S69))*(Calc!$T$2:$T$2001&lt;INDEX(Calc!$H:$H,$S69))*(ROW(Calc!$A$2:$A$2001)&gt;$T69),0),0)+1,""))</f>
        <v>0</v>
      </c>
      <c r="W69" s="8">
        <f>IF($S69="","",MAX(0,INDEX(Calc!$H:$H,$S69)-MAX(INDEX(Calc!$K:$K,$S69),INDEX(Calc!$J:$J,$S69))))</f>
        <v>0</v>
      </c>
      <c r="X69" s="8">
        <f>IF($S69="","",INDEX(Calc!$E:$E,$S69)-$W69)</f>
        <v>0</v>
      </c>
    </row>
    <row r="70" spans="1:24">
      <c r="A70">
        <f>IF($S70="","",INDEX(Calc!$A:$A,$S70))</f>
        <v>0</v>
      </c>
      <c r="B70">
        <f>IF($S70="","",INDEX(Calc!$U:$U,$S70))</f>
        <v>0</v>
      </c>
      <c r="C70" s="7">
        <f>IF($S70="","",INDEX(Calc!$B:$B,$S70))</f>
        <v>0</v>
      </c>
      <c r="D70">
        <f>IF($S70="","",INDEX(Calc!$C:$C,$S70))</f>
        <v>0</v>
      </c>
      <c r="E70" s="8">
        <f>IF($S70="","",INDEX(Calc!$E:$E,$S70))</f>
        <v>0</v>
      </c>
      <c r="F70" s="9">
        <f>IF($S70="","",INDEX(Calc!$G:$G,$S70))</f>
        <v>0</v>
      </c>
      <c r="G70" s="8">
        <f>IF($S70="","",INDEX(Calc!$L:$L,$S70))</f>
        <v>0</v>
      </c>
      <c r="H70" s="8">
        <f>IF($S70="","",INDEX(Calc!$M:$M,$S70))</f>
        <v>0</v>
      </c>
      <c r="I70" s="7">
        <f>IF($T70="","",INDEX(Calc!$B:$B,$T70))</f>
        <v>0</v>
      </c>
      <c r="J70" s="8">
        <f>IF($S70="","",IF($U70&lt;&gt;"paid",0,MAX(0,MIN(INDEX(Calc!$H:$H,$S70),INDEX(Calc!$I:$I,$T70))-MAX(INDEX(Calc!$J:$J,$S70),INDEX(Calc!$T:$T,$T70)))))</f>
        <v>0</v>
      </c>
      <c r="K70" s="8">
        <f>IF($S70="","",IF($U70&lt;&gt;"paid",0,$J70/(1+$F70)*$F70))</f>
        <v>0</v>
      </c>
      <c r="L70" s="8">
        <f>IF($S70="","",IF($U70="paid",MAX(0,$E70-MAX(0,MIN(INDEX(Calc!$H:$H,$S70),INDEX(Calc!$I:$I,$T70))-INDEX(Calc!$J:$J,$S70))),$W70))</f>
        <v>0</v>
      </c>
      <c r="M70" s="8">
        <f>IF($S70="","",IF($U70="paid",$L70/(1+$F70)*$F70,$Q70))</f>
        <v>0</v>
      </c>
      <c r="N70">
        <f>IF(OR($S70="",$U70&lt;&gt;"paid"),"",$I70-$C70)</f>
        <v>0</v>
      </c>
      <c r="O70" s="8">
        <f>IF($S70="","",IF(AND($U70="paid",$N70&gt;Settings!$B$4),$K70*Settings!$B$3*$N70/365,0))</f>
        <v>0</v>
      </c>
      <c r="P70" s="8">
        <f>IF($S70="","",IF($U70="unpaid",$W70,0))</f>
        <v>0</v>
      </c>
      <c r="Q70" s="8">
        <f>IF($S70="","",IF(AND($U70="unpaid",$C70&lt;=Settings!$B$2),$W70/(1+$F70)*$F70,0))</f>
        <v>0</v>
      </c>
      <c r="R70">
        <f>IF($S70="","","FY "&amp;IF(MONTH($C70)&gt;=4,YEAR($C70),YEAR($C70)-1)&amp;"-"&amp;TEXT(MOD(IF(MONTH($C70)&gt;=4,YEAR($C70)+1,YEAR($C70)),100),"00"))</f>
        <v>0</v>
      </c>
      <c r="S70">
        <f>IF($S69="","",IF($U69="paid",IF($V69&lt;&gt;"",$S69,IF(AND($W69&gt;0,OR(INDEX(Calc!$B:$B,$S69)&lt;=Settings!$B$2,$X69=0)),$S69,IFERROR(MATCH(1,INDEX((Calc!$A$2:$A$2001&lt;&gt;"")*(Calc!$E$2:$E$2001&gt;0)*(ROW(Calc!$A$2:$A$2001)&gt;$S69),0),0)+1,""))),IFERROR(MATCH(1,INDEX((Calc!$A$2:$A$2001&lt;&gt;"")*(Calc!$E$2:$E$2001&gt;0)*(ROW(Calc!$A$2:$A$2001)&gt;$S69),0),0)+1,"")))</f>
        <v>0</v>
      </c>
      <c r="T70">
        <f>IF($S70="","",IF(AND($S70=$S69,$U69="paid",$V69=""),"",IF(AND($S70=$S69,$U69="paid",$V69&lt;&gt;""),$V69,IF($S70="","",IFERROR(MATCH(1,INDEX((Calc!$A$2:$A$2001=INDEX(Calc!$A:$A,$S70))*(Calc!$D$2:$D$2001&gt;0)*(Calc!$I$2:$I$2001&gt;INDEX(Calc!$J:$J,$S70))*(Calc!$T$2:$T$2001&lt;INDEX(Calc!$H:$H,$S70)),0),0)+1,"")))))</f>
        <v>0</v>
      </c>
      <c r="U70">
        <f>IF($S70="","",IF($T70&lt;&gt;"","paid","unpaid"))</f>
        <v>0</v>
      </c>
      <c r="V70">
        <f>IF(OR($S70="",$T70=""),"",IFERROR(MATCH(1,INDEX((Calc!$A$2:$A$2001=INDEX(Calc!$A:$A,$S70))*(Calc!$D$2:$D$2001&gt;0)*(Calc!$I$2:$I$2001&gt;INDEX(Calc!$J:$J,$S70))*(Calc!$T$2:$T$2001&lt;INDEX(Calc!$H:$H,$S70))*(ROW(Calc!$A$2:$A$2001)&gt;$T70),0),0)+1,""))</f>
        <v>0</v>
      </c>
      <c r="W70" s="8">
        <f>IF($S70="","",MAX(0,INDEX(Calc!$H:$H,$S70)-MAX(INDEX(Calc!$K:$K,$S70),INDEX(Calc!$J:$J,$S70))))</f>
        <v>0</v>
      </c>
      <c r="X70" s="8">
        <f>IF($S70="","",INDEX(Calc!$E:$E,$S70)-$W70)</f>
        <v>0</v>
      </c>
    </row>
    <row r="71" spans="1:24">
      <c r="A71">
        <f>IF($S71="","",INDEX(Calc!$A:$A,$S71))</f>
        <v>0</v>
      </c>
      <c r="B71">
        <f>IF($S71="","",INDEX(Calc!$U:$U,$S71))</f>
        <v>0</v>
      </c>
      <c r="C71" s="7">
        <f>IF($S71="","",INDEX(Calc!$B:$B,$S71))</f>
        <v>0</v>
      </c>
      <c r="D71">
        <f>IF($S71="","",INDEX(Calc!$C:$C,$S71))</f>
        <v>0</v>
      </c>
      <c r="E71" s="8">
        <f>IF($S71="","",INDEX(Calc!$E:$E,$S71))</f>
        <v>0</v>
      </c>
      <c r="F71" s="9">
        <f>IF($S71="","",INDEX(Calc!$G:$G,$S71))</f>
        <v>0</v>
      </c>
      <c r="G71" s="8">
        <f>IF($S71="","",INDEX(Calc!$L:$L,$S71))</f>
        <v>0</v>
      </c>
      <c r="H71" s="8">
        <f>IF($S71="","",INDEX(Calc!$M:$M,$S71))</f>
        <v>0</v>
      </c>
      <c r="I71" s="7">
        <f>IF($T71="","",INDEX(Calc!$B:$B,$T71))</f>
        <v>0</v>
      </c>
      <c r="J71" s="8">
        <f>IF($S71="","",IF($U71&lt;&gt;"paid",0,MAX(0,MIN(INDEX(Calc!$H:$H,$S71),INDEX(Calc!$I:$I,$T71))-MAX(INDEX(Calc!$J:$J,$S71),INDEX(Calc!$T:$T,$T71)))))</f>
        <v>0</v>
      </c>
      <c r="K71" s="8">
        <f>IF($S71="","",IF($U71&lt;&gt;"paid",0,$J71/(1+$F71)*$F71))</f>
        <v>0</v>
      </c>
      <c r="L71" s="8">
        <f>IF($S71="","",IF($U71="paid",MAX(0,$E71-MAX(0,MIN(INDEX(Calc!$H:$H,$S71),INDEX(Calc!$I:$I,$T71))-INDEX(Calc!$J:$J,$S71))),$W71))</f>
        <v>0</v>
      </c>
      <c r="M71" s="8">
        <f>IF($S71="","",IF($U71="paid",$L71/(1+$F71)*$F71,$Q71))</f>
        <v>0</v>
      </c>
      <c r="N71">
        <f>IF(OR($S71="",$U71&lt;&gt;"paid"),"",$I71-$C71)</f>
        <v>0</v>
      </c>
      <c r="O71" s="8">
        <f>IF($S71="","",IF(AND($U71="paid",$N71&gt;Settings!$B$4),$K71*Settings!$B$3*$N71/365,0))</f>
        <v>0</v>
      </c>
      <c r="P71" s="8">
        <f>IF($S71="","",IF($U71="unpaid",$W71,0))</f>
        <v>0</v>
      </c>
      <c r="Q71" s="8">
        <f>IF($S71="","",IF(AND($U71="unpaid",$C71&lt;=Settings!$B$2),$W71/(1+$F71)*$F71,0))</f>
        <v>0</v>
      </c>
      <c r="R71">
        <f>IF($S71="","","FY "&amp;IF(MONTH($C71)&gt;=4,YEAR($C71),YEAR($C71)-1)&amp;"-"&amp;TEXT(MOD(IF(MONTH($C71)&gt;=4,YEAR($C71)+1,YEAR($C71)),100),"00"))</f>
        <v>0</v>
      </c>
      <c r="S71">
        <f>IF($S70="","",IF($U70="paid",IF($V70&lt;&gt;"",$S70,IF(AND($W70&gt;0,OR(INDEX(Calc!$B:$B,$S70)&lt;=Settings!$B$2,$X70=0)),$S70,IFERROR(MATCH(1,INDEX((Calc!$A$2:$A$2001&lt;&gt;"")*(Calc!$E$2:$E$2001&gt;0)*(ROW(Calc!$A$2:$A$2001)&gt;$S70),0),0)+1,""))),IFERROR(MATCH(1,INDEX((Calc!$A$2:$A$2001&lt;&gt;"")*(Calc!$E$2:$E$2001&gt;0)*(ROW(Calc!$A$2:$A$2001)&gt;$S70),0),0)+1,"")))</f>
        <v>0</v>
      </c>
      <c r="T71">
        <f>IF($S71="","",IF(AND($S71=$S70,$U70="paid",$V70=""),"",IF(AND($S71=$S70,$U70="paid",$V70&lt;&gt;""),$V70,IF($S71="","",IFERROR(MATCH(1,INDEX((Calc!$A$2:$A$2001=INDEX(Calc!$A:$A,$S71))*(Calc!$D$2:$D$2001&gt;0)*(Calc!$I$2:$I$2001&gt;INDEX(Calc!$J:$J,$S71))*(Calc!$T$2:$T$2001&lt;INDEX(Calc!$H:$H,$S71)),0),0)+1,"")))))</f>
        <v>0</v>
      </c>
      <c r="U71">
        <f>IF($S71="","",IF($T71&lt;&gt;"","paid","unpaid"))</f>
        <v>0</v>
      </c>
      <c r="V71">
        <f>IF(OR($S71="",$T71=""),"",IFERROR(MATCH(1,INDEX((Calc!$A$2:$A$2001=INDEX(Calc!$A:$A,$S71))*(Calc!$D$2:$D$2001&gt;0)*(Calc!$I$2:$I$2001&gt;INDEX(Calc!$J:$J,$S71))*(Calc!$T$2:$T$2001&lt;INDEX(Calc!$H:$H,$S71))*(ROW(Calc!$A$2:$A$2001)&gt;$T71),0),0)+1,""))</f>
        <v>0</v>
      </c>
      <c r="W71" s="8">
        <f>IF($S71="","",MAX(0,INDEX(Calc!$H:$H,$S71)-MAX(INDEX(Calc!$K:$K,$S71),INDEX(Calc!$J:$J,$S71))))</f>
        <v>0</v>
      </c>
      <c r="X71" s="8">
        <f>IF($S71="","",INDEX(Calc!$E:$E,$S71)-$W71)</f>
        <v>0</v>
      </c>
    </row>
    <row r="72" spans="1:24">
      <c r="A72">
        <f>IF($S72="","",INDEX(Calc!$A:$A,$S72))</f>
        <v>0</v>
      </c>
      <c r="B72">
        <f>IF($S72="","",INDEX(Calc!$U:$U,$S72))</f>
        <v>0</v>
      </c>
      <c r="C72" s="7">
        <f>IF($S72="","",INDEX(Calc!$B:$B,$S72))</f>
        <v>0</v>
      </c>
      <c r="D72">
        <f>IF($S72="","",INDEX(Calc!$C:$C,$S72))</f>
        <v>0</v>
      </c>
      <c r="E72" s="8">
        <f>IF($S72="","",INDEX(Calc!$E:$E,$S72))</f>
        <v>0</v>
      </c>
      <c r="F72" s="9">
        <f>IF($S72="","",INDEX(Calc!$G:$G,$S72))</f>
        <v>0</v>
      </c>
      <c r="G72" s="8">
        <f>IF($S72="","",INDEX(Calc!$L:$L,$S72))</f>
        <v>0</v>
      </c>
      <c r="H72" s="8">
        <f>IF($S72="","",INDEX(Calc!$M:$M,$S72))</f>
        <v>0</v>
      </c>
      <c r="I72" s="7">
        <f>IF($T72="","",INDEX(Calc!$B:$B,$T72))</f>
        <v>0</v>
      </c>
      <c r="J72" s="8">
        <f>IF($S72="","",IF($U72&lt;&gt;"paid",0,MAX(0,MIN(INDEX(Calc!$H:$H,$S72),INDEX(Calc!$I:$I,$T72))-MAX(INDEX(Calc!$J:$J,$S72),INDEX(Calc!$T:$T,$T72)))))</f>
        <v>0</v>
      </c>
      <c r="K72" s="8">
        <f>IF($S72="","",IF($U72&lt;&gt;"paid",0,$J72/(1+$F72)*$F72))</f>
        <v>0</v>
      </c>
      <c r="L72" s="8">
        <f>IF($S72="","",IF($U72="paid",MAX(0,$E72-MAX(0,MIN(INDEX(Calc!$H:$H,$S72),INDEX(Calc!$I:$I,$T72))-INDEX(Calc!$J:$J,$S72))),$W72))</f>
        <v>0</v>
      </c>
      <c r="M72" s="8">
        <f>IF($S72="","",IF($U72="paid",$L72/(1+$F72)*$F72,$Q72))</f>
        <v>0</v>
      </c>
      <c r="N72">
        <f>IF(OR($S72="",$U72&lt;&gt;"paid"),"",$I72-$C72)</f>
        <v>0</v>
      </c>
      <c r="O72" s="8">
        <f>IF($S72="","",IF(AND($U72="paid",$N72&gt;Settings!$B$4),$K72*Settings!$B$3*$N72/365,0))</f>
        <v>0</v>
      </c>
      <c r="P72" s="8">
        <f>IF($S72="","",IF($U72="unpaid",$W72,0))</f>
        <v>0</v>
      </c>
      <c r="Q72" s="8">
        <f>IF($S72="","",IF(AND($U72="unpaid",$C72&lt;=Settings!$B$2),$W72/(1+$F72)*$F72,0))</f>
        <v>0</v>
      </c>
      <c r="R72">
        <f>IF($S72="","","FY "&amp;IF(MONTH($C72)&gt;=4,YEAR($C72),YEAR($C72)-1)&amp;"-"&amp;TEXT(MOD(IF(MONTH($C72)&gt;=4,YEAR($C72)+1,YEAR($C72)),100),"00"))</f>
        <v>0</v>
      </c>
      <c r="S72">
        <f>IF($S71="","",IF($U71="paid",IF($V71&lt;&gt;"",$S71,IF(AND($W71&gt;0,OR(INDEX(Calc!$B:$B,$S71)&lt;=Settings!$B$2,$X71=0)),$S71,IFERROR(MATCH(1,INDEX((Calc!$A$2:$A$2001&lt;&gt;"")*(Calc!$E$2:$E$2001&gt;0)*(ROW(Calc!$A$2:$A$2001)&gt;$S71),0),0)+1,""))),IFERROR(MATCH(1,INDEX((Calc!$A$2:$A$2001&lt;&gt;"")*(Calc!$E$2:$E$2001&gt;0)*(ROW(Calc!$A$2:$A$2001)&gt;$S71),0),0)+1,"")))</f>
        <v>0</v>
      </c>
      <c r="T72">
        <f>IF($S72="","",IF(AND($S72=$S71,$U71="paid",$V71=""),"",IF(AND($S72=$S71,$U71="paid",$V71&lt;&gt;""),$V71,IF($S72="","",IFERROR(MATCH(1,INDEX((Calc!$A$2:$A$2001=INDEX(Calc!$A:$A,$S72))*(Calc!$D$2:$D$2001&gt;0)*(Calc!$I$2:$I$2001&gt;INDEX(Calc!$J:$J,$S72))*(Calc!$T$2:$T$2001&lt;INDEX(Calc!$H:$H,$S72)),0),0)+1,"")))))</f>
        <v>0</v>
      </c>
      <c r="U72">
        <f>IF($S72="","",IF($T72&lt;&gt;"","paid","unpaid"))</f>
        <v>0</v>
      </c>
      <c r="V72">
        <f>IF(OR($S72="",$T72=""),"",IFERROR(MATCH(1,INDEX((Calc!$A$2:$A$2001=INDEX(Calc!$A:$A,$S72))*(Calc!$D$2:$D$2001&gt;0)*(Calc!$I$2:$I$2001&gt;INDEX(Calc!$J:$J,$S72))*(Calc!$T$2:$T$2001&lt;INDEX(Calc!$H:$H,$S72))*(ROW(Calc!$A$2:$A$2001)&gt;$T72),0),0)+1,""))</f>
        <v>0</v>
      </c>
      <c r="W72" s="8">
        <f>IF($S72="","",MAX(0,INDEX(Calc!$H:$H,$S72)-MAX(INDEX(Calc!$K:$K,$S72),INDEX(Calc!$J:$J,$S72))))</f>
        <v>0</v>
      </c>
      <c r="X72" s="8">
        <f>IF($S72="","",INDEX(Calc!$E:$E,$S72)-$W72)</f>
        <v>0</v>
      </c>
    </row>
    <row r="73" spans="1:24">
      <c r="A73">
        <f>IF($S73="","",INDEX(Calc!$A:$A,$S73))</f>
        <v>0</v>
      </c>
      <c r="B73">
        <f>IF($S73="","",INDEX(Calc!$U:$U,$S73))</f>
        <v>0</v>
      </c>
      <c r="C73" s="7">
        <f>IF($S73="","",INDEX(Calc!$B:$B,$S73))</f>
        <v>0</v>
      </c>
      <c r="D73">
        <f>IF($S73="","",INDEX(Calc!$C:$C,$S73))</f>
        <v>0</v>
      </c>
      <c r="E73" s="8">
        <f>IF($S73="","",INDEX(Calc!$E:$E,$S73))</f>
        <v>0</v>
      </c>
      <c r="F73" s="9">
        <f>IF($S73="","",INDEX(Calc!$G:$G,$S73))</f>
        <v>0</v>
      </c>
      <c r="G73" s="8">
        <f>IF($S73="","",INDEX(Calc!$L:$L,$S73))</f>
        <v>0</v>
      </c>
      <c r="H73" s="8">
        <f>IF($S73="","",INDEX(Calc!$M:$M,$S73))</f>
        <v>0</v>
      </c>
      <c r="I73" s="7">
        <f>IF($T73="","",INDEX(Calc!$B:$B,$T73))</f>
        <v>0</v>
      </c>
      <c r="J73" s="8">
        <f>IF($S73="","",IF($U73&lt;&gt;"paid",0,MAX(0,MIN(INDEX(Calc!$H:$H,$S73),INDEX(Calc!$I:$I,$T73))-MAX(INDEX(Calc!$J:$J,$S73),INDEX(Calc!$T:$T,$T73)))))</f>
        <v>0</v>
      </c>
      <c r="K73" s="8">
        <f>IF($S73="","",IF($U73&lt;&gt;"paid",0,$J73/(1+$F73)*$F73))</f>
        <v>0</v>
      </c>
      <c r="L73" s="8">
        <f>IF($S73="","",IF($U73="paid",MAX(0,$E73-MAX(0,MIN(INDEX(Calc!$H:$H,$S73),INDEX(Calc!$I:$I,$T73))-INDEX(Calc!$J:$J,$S73))),$W73))</f>
        <v>0</v>
      </c>
      <c r="M73" s="8">
        <f>IF($S73="","",IF($U73="paid",$L73/(1+$F73)*$F73,$Q73))</f>
        <v>0</v>
      </c>
      <c r="N73">
        <f>IF(OR($S73="",$U73&lt;&gt;"paid"),"",$I73-$C73)</f>
        <v>0</v>
      </c>
      <c r="O73" s="8">
        <f>IF($S73="","",IF(AND($U73="paid",$N73&gt;Settings!$B$4),$K73*Settings!$B$3*$N73/365,0))</f>
        <v>0</v>
      </c>
      <c r="P73" s="8">
        <f>IF($S73="","",IF($U73="unpaid",$W73,0))</f>
        <v>0</v>
      </c>
      <c r="Q73" s="8">
        <f>IF($S73="","",IF(AND($U73="unpaid",$C73&lt;=Settings!$B$2),$W73/(1+$F73)*$F73,0))</f>
        <v>0</v>
      </c>
      <c r="R73">
        <f>IF($S73="","","FY "&amp;IF(MONTH($C73)&gt;=4,YEAR($C73),YEAR($C73)-1)&amp;"-"&amp;TEXT(MOD(IF(MONTH($C73)&gt;=4,YEAR($C73)+1,YEAR($C73)),100),"00"))</f>
        <v>0</v>
      </c>
      <c r="S73">
        <f>IF($S72="","",IF($U72="paid",IF($V72&lt;&gt;"",$S72,IF(AND($W72&gt;0,OR(INDEX(Calc!$B:$B,$S72)&lt;=Settings!$B$2,$X72=0)),$S72,IFERROR(MATCH(1,INDEX((Calc!$A$2:$A$2001&lt;&gt;"")*(Calc!$E$2:$E$2001&gt;0)*(ROW(Calc!$A$2:$A$2001)&gt;$S72),0),0)+1,""))),IFERROR(MATCH(1,INDEX((Calc!$A$2:$A$2001&lt;&gt;"")*(Calc!$E$2:$E$2001&gt;0)*(ROW(Calc!$A$2:$A$2001)&gt;$S72),0),0)+1,"")))</f>
        <v>0</v>
      </c>
      <c r="T73">
        <f>IF($S73="","",IF(AND($S73=$S72,$U72="paid",$V72=""),"",IF(AND($S73=$S72,$U72="paid",$V72&lt;&gt;""),$V72,IF($S73="","",IFERROR(MATCH(1,INDEX((Calc!$A$2:$A$2001=INDEX(Calc!$A:$A,$S73))*(Calc!$D$2:$D$2001&gt;0)*(Calc!$I$2:$I$2001&gt;INDEX(Calc!$J:$J,$S73))*(Calc!$T$2:$T$2001&lt;INDEX(Calc!$H:$H,$S73)),0),0)+1,"")))))</f>
        <v>0</v>
      </c>
      <c r="U73">
        <f>IF($S73="","",IF($T73&lt;&gt;"","paid","unpaid"))</f>
        <v>0</v>
      </c>
      <c r="V73">
        <f>IF(OR($S73="",$T73=""),"",IFERROR(MATCH(1,INDEX((Calc!$A$2:$A$2001=INDEX(Calc!$A:$A,$S73))*(Calc!$D$2:$D$2001&gt;0)*(Calc!$I$2:$I$2001&gt;INDEX(Calc!$J:$J,$S73))*(Calc!$T$2:$T$2001&lt;INDEX(Calc!$H:$H,$S73))*(ROW(Calc!$A$2:$A$2001)&gt;$T73),0),0)+1,""))</f>
        <v>0</v>
      </c>
      <c r="W73" s="8">
        <f>IF($S73="","",MAX(0,INDEX(Calc!$H:$H,$S73)-MAX(INDEX(Calc!$K:$K,$S73),INDEX(Calc!$J:$J,$S73))))</f>
        <v>0</v>
      </c>
      <c r="X73" s="8">
        <f>IF($S73="","",INDEX(Calc!$E:$E,$S73)-$W73)</f>
        <v>0</v>
      </c>
    </row>
    <row r="74" spans="1:24">
      <c r="A74">
        <f>IF($S74="","",INDEX(Calc!$A:$A,$S74))</f>
        <v>0</v>
      </c>
      <c r="B74">
        <f>IF($S74="","",INDEX(Calc!$U:$U,$S74))</f>
        <v>0</v>
      </c>
      <c r="C74" s="7">
        <f>IF($S74="","",INDEX(Calc!$B:$B,$S74))</f>
        <v>0</v>
      </c>
      <c r="D74">
        <f>IF($S74="","",INDEX(Calc!$C:$C,$S74))</f>
        <v>0</v>
      </c>
      <c r="E74" s="8">
        <f>IF($S74="","",INDEX(Calc!$E:$E,$S74))</f>
        <v>0</v>
      </c>
      <c r="F74" s="9">
        <f>IF($S74="","",INDEX(Calc!$G:$G,$S74))</f>
        <v>0</v>
      </c>
      <c r="G74" s="8">
        <f>IF($S74="","",INDEX(Calc!$L:$L,$S74))</f>
        <v>0</v>
      </c>
      <c r="H74" s="8">
        <f>IF($S74="","",INDEX(Calc!$M:$M,$S74))</f>
        <v>0</v>
      </c>
      <c r="I74" s="7">
        <f>IF($T74="","",INDEX(Calc!$B:$B,$T74))</f>
        <v>0</v>
      </c>
      <c r="J74" s="8">
        <f>IF($S74="","",IF($U74&lt;&gt;"paid",0,MAX(0,MIN(INDEX(Calc!$H:$H,$S74),INDEX(Calc!$I:$I,$T74))-MAX(INDEX(Calc!$J:$J,$S74),INDEX(Calc!$T:$T,$T74)))))</f>
        <v>0</v>
      </c>
      <c r="K74" s="8">
        <f>IF($S74="","",IF($U74&lt;&gt;"paid",0,$J74/(1+$F74)*$F74))</f>
        <v>0</v>
      </c>
      <c r="L74" s="8">
        <f>IF($S74="","",IF($U74="paid",MAX(0,$E74-MAX(0,MIN(INDEX(Calc!$H:$H,$S74),INDEX(Calc!$I:$I,$T74))-INDEX(Calc!$J:$J,$S74))),$W74))</f>
        <v>0</v>
      </c>
      <c r="M74" s="8">
        <f>IF($S74="","",IF($U74="paid",$L74/(1+$F74)*$F74,$Q74))</f>
        <v>0</v>
      </c>
      <c r="N74">
        <f>IF(OR($S74="",$U74&lt;&gt;"paid"),"",$I74-$C74)</f>
        <v>0</v>
      </c>
      <c r="O74" s="8">
        <f>IF($S74="","",IF(AND($U74="paid",$N74&gt;Settings!$B$4),$K74*Settings!$B$3*$N74/365,0))</f>
        <v>0</v>
      </c>
      <c r="P74" s="8">
        <f>IF($S74="","",IF($U74="unpaid",$W74,0))</f>
        <v>0</v>
      </c>
      <c r="Q74" s="8">
        <f>IF($S74="","",IF(AND($U74="unpaid",$C74&lt;=Settings!$B$2),$W74/(1+$F74)*$F74,0))</f>
        <v>0</v>
      </c>
      <c r="R74">
        <f>IF($S74="","","FY "&amp;IF(MONTH($C74)&gt;=4,YEAR($C74),YEAR($C74)-1)&amp;"-"&amp;TEXT(MOD(IF(MONTH($C74)&gt;=4,YEAR($C74)+1,YEAR($C74)),100),"00"))</f>
        <v>0</v>
      </c>
      <c r="S74">
        <f>IF($S73="","",IF($U73="paid",IF($V73&lt;&gt;"",$S73,IF(AND($W73&gt;0,OR(INDEX(Calc!$B:$B,$S73)&lt;=Settings!$B$2,$X73=0)),$S73,IFERROR(MATCH(1,INDEX((Calc!$A$2:$A$2001&lt;&gt;"")*(Calc!$E$2:$E$2001&gt;0)*(ROW(Calc!$A$2:$A$2001)&gt;$S73),0),0)+1,""))),IFERROR(MATCH(1,INDEX((Calc!$A$2:$A$2001&lt;&gt;"")*(Calc!$E$2:$E$2001&gt;0)*(ROW(Calc!$A$2:$A$2001)&gt;$S73),0),0)+1,"")))</f>
        <v>0</v>
      </c>
      <c r="T74">
        <f>IF($S74="","",IF(AND($S74=$S73,$U73="paid",$V73=""),"",IF(AND($S74=$S73,$U73="paid",$V73&lt;&gt;""),$V73,IF($S74="","",IFERROR(MATCH(1,INDEX((Calc!$A$2:$A$2001=INDEX(Calc!$A:$A,$S74))*(Calc!$D$2:$D$2001&gt;0)*(Calc!$I$2:$I$2001&gt;INDEX(Calc!$J:$J,$S74))*(Calc!$T$2:$T$2001&lt;INDEX(Calc!$H:$H,$S74)),0),0)+1,"")))))</f>
        <v>0</v>
      </c>
      <c r="U74">
        <f>IF($S74="","",IF($T74&lt;&gt;"","paid","unpaid"))</f>
        <v>0</v>
      </c>
      <c r="V74">
        <f>IF(OR($S74="",$T74=""),"",IFERROR(MATCH(1,INDEX((Calc!$A$2:$A$2001=INDEX(Calc!$A:$A,$S74))*(Calc!$D$2:$D$2001&gt;0)*(Calc!$I$2:$I$2001&gt;INDEX(Calc!$J:$J,$S74))*(Calc!$T$2:$T$2001&lt;INDEX(Calc!$H:$H,$S74))*(ROW(Calc!$A$2:$A$2001)&gt;$T74),0),0)+1,""))</f>
        <v>0</v>
      </c>
      <c r="W74" s="8">
        <f>IF($S74="","",MAX(0,INDEX(Calc!$H:$H,$S74)-MAX(INDEX(Calc!$K:$K,$S74),INDEX(Calc!$J:$J,$S74))))</f>
        <v>0</v>
      </c>
      <c r="X74" s="8">
        <f>IF($S74="","",INDEX(Calc!$E:$E,$S74)-$W74)</f>
        <v>0</v>
      </c>
    </row>
    <row r="75" spans="1:24">
      <c r="A75">
        <f>IF($S75="","",INDEX(Calc!$A:$A,$S75))</f>
        <v>0</v>
      </c>
      <c r="B75">
        <f>IF($S75="","",INDEX(Calc!$U:$U,$S75))</f>
        <v>0</v>
      </c>
      <c r="C75" s="7">
        <f>IF($S75="","",INDEX(Calc!$B:$B,$S75))</f>
        <v>0</v>
      </c>
      <c r="D75">
        <f>IF($S75="","",INDEX(Calc!$C:$C,$S75))</f>
        <v>0</v>
      </c>
      <c r="E75" s="8">
        <f>IF($S75="","",INDEX(Calc!$E:$E,$S75))</f>
        <v>0</v>
      </c>
      <c r="F75" s="9">
        <f>IF($S75="","",INDEX(Calc!$G:$G,$S75))</f>
        <v>0</v>
      </c>
      <c r="G75" s="8">
        <f>IF($S75="","",INDEX(Calc!$L:$L,$S75))</f>
        <v>0</v>
      </c>
      <c r="H75" s="8">
        <f>IF($S75="","",INDEX(Calc!$M:$M,$S75))</f>
        <v>0</v>
      </c>
      <c r="I75" s="7">
        <f>IF($T75="","",INDEX(Calc!$B:$B,$T75))</f>
        <v>0</v>
      </c>
      <c r="J75" s="8">
        <f>IF($S75="","",IF($U75&lt;&gt;"paid",0,MAX(0,MIN(INDEX(Calc!$H:$H,$S75),INDEX(Calc!$I:$I,$T75))-MAX(INDEX(Calc!$J:$J,$S75),INDEX(Calc!$T:$T,$T75)))))</f>
        <v>0</v>
      </c>
      <c r="K75" s="8">
        <f>IF($S75="","",IF($U75&lt;&gt;"paid",0,$J75/(1+$F75)*$F75))</f>
        <v>0</v>
      </c>
      <c r="L75" s="8">
        <f>IF($S75="","",IF($U75="paid",MAX(0,$E75-MAX(0,MIN(INDEX(Calc!$H:$H,$S75),INDEX(Calc!$I:$I,$T75))-INDEX(Calc!$J:$J,$S75))),$W75))</f>
        <v>0</v>
      </c>
      <c r="M75" s="8">
        <f>IF($S75="","",IF($U75="paid",$L75/(1+$F75)*$F75,$Q75))</f>
        <v>0</v>
      </c>
      <c r="N75">
        <f>IF(OR($S75="",$U75&lt;&gt;"paid"),"",$I75-$C75)</f>
        <v>0</v>
      </c>
      <c r="O75" s="8">
        <f>IF($S75="","",IF(AND($U75="paid",$N75&gt;Settings!$B$4),$K75*Settings!$B$3*$N75/365,0))</f>
        <v>0</v>
      </c>
      <c r="P75" s="8">
        <f>IF($S75="","",IF($U75="unpaid",$W75,0))</f>
        <v>0</v>
      </c>
      <c r="Q75" s="8">
        <f>IF($S75="","",IF(AND($U75="unpaid",$C75&lt;=Settings!$B$2),$W75/(1+$F75)*$F75,0))</f>
        <v>0</v>
      </c>
      <c r="R75">
        <f>IF($S75="","","FY "&amp;IF(MONTH($C75)&gt;=4,YEAR($C75),YEAR($C75)-1)&amp;"-"&amp;TEXT(MOD(IF(MONTH($C75)&gt;=4,YEAR($C75)+1,YEAR($C75)),100),"00"))</f>
        <v>0</v>
      </c>
      <c r="S75">
        <f>IF($S74="","",IF($U74="paid",IF($V74&lt;&gt;"",$S74,IF(AND($W74&gt;0,OR(INDEX(Calc!$B:$B,$S74)&lt;=Settings!$B$2,$X74=0)),$S74,IFERROR(MATCH(1,INDEX((Calc!$A$2:$A$2001&lt;&gt;"")*(Calc!$E$2:$E$2001&gt;0)*(ROW(Calc!$A$2:$A$2001)&gt;$S74),0),0)+1,""))),IFERROR(MATCH(1,INDEX((Calc!$A$2:$A$2001&lt;&gt;"")*(Calc!$E$2:$E$2001&gt;0)*(ROW(Calc!$A$2:$A$2001)&gt;$S74),0),0)+1,"")))</f>
        <v>0</v>
      </c>
      <c r="T75">
        <f>IF($S75="","",IF(AND($S75=$S74,$U74="paid",$V74=""),"",IF(AND($S75=$S74,$U74="paid",$V74&lt;&gt;""),$V74,IF($S75="","",IFERROR(MATCH(1,INDEX((Calc!$A$2:$A$2001=INDEX(Calc!$A:$A,$S75))*(Calc!$D$2:$D$2001&gt;0)*(Calc!$I$2:$I$2001&gt;INDEX(Calc!$J:$J,$S75))*(Calc!$T$2:$T$2001&lt;INDEX(Calc!$H:$H,$S75)),0),0)+1,"")))))</f>
        <v>0</v>
      </c>
      <c r="U75">
        <f>IF($S75="","",IF($T75&lt;&gt;"","paid","unpaid"))</f>
        <v>0</v>
      </c>
      <c r="V75">
        <f>IF(OR($S75="",$T75=""),"",IFERROR(MATCH(1,INDEX((Calc!$A$2:$A$2001=INDEX(Calc!$A:$A,$S75))*(Calc!$D$2:$D$2001&gt;0)*(Calc!$I$2:$I$2001&gt;INDEX(Calc!$J:$J,$S75))*(Calc!$T$2:$T$2001&lt;INDEX(Calc!$H:$H,$S75))*(ROW(Calc!$A$2:$A$2001)&gt;$T75),0),0)+1,""))</f>
        <v>0</v>
      </c>
      <c r="W75" s="8">
        <f>IF($S75="","",MAX(0,INDEX(Calc!$H:$H,$S75)-MAX(INDEX(Calc!$K:$K,$S75),INDEX(Calc!$J:$J,$S75))))</f>
        <v>0</v>
      </c>
      <c r="X75" s="8">
        <f>IF($S75="","",INDEX(Calc!$E:$E,$S75)-$W75)</f>
        <v>0</v>
      </c>
    </row>
    <row r="76" spans="1:24">
      <c r="A76">
        <f>IF($S76="","",INDEX(Calc!$A:$A,$S76))</f>
        <v>0</v>
      </c>
      <c r="B76">
        <f>IF($S76="","",INDEX(Calc!$U:$U,$S76))</f>
        <v>0</v>
      </c>
      <c r="C76" s="7">
        <f>IF($S76="","",INDEX(Calc!$B:$B,$S76))</f>
        <v>0</v>
      </c>
      <c r="D76">
        <f>IF($S76="","",INDEX(Calc!$C:$C,$S76))</f>
        <v>0</v>
      </c>
      <c r="E76" s="8">
        <f>IF($S76="","",INDEX(Calc!$E:$E,$S76))</f>
        <v>0</v>
      </c>
      <c r="F76" s="9">
        <f>IF($S76="","",INDEX(Calc!$G:$G,$S76))</f>
        <v>0</v>
      </c>
      <c r="G76" s="8">
        <f>IF($S76="","",INDEX(Calc!$L:$L,$S76))</f>
        <v>0</v>
      </c>
      <c r="H76" s="8">
        <f>IF($S76="","",INDEX(Calc!$M:$M,$S76))</f>
        <v>0</v>
      </c>
      <c r="I76" s="7">
        <f>IF($T76="","",INDEX(Calc!$B:$B,$T76))</f>
        <v>0</v>
      </c>
      <c r="J76" s="8">
        <f>IF($S76="","",IF($U76&lt;&gt;"paid",0,MAX(0,MIN(INDEX(Calc!$H:$H,$S76),INDEX(Calc!$I:$I,$T76))-MAX(INDEX(Calc!$J:$J,$S76),INDEX(Calc!$T:$T,$T76)))))</f>
        <v>0</v>
      </c>
      <c r="K76" s="8">
        <f>IF($S76="","",IF($U76&lt;&gt;"paid",0,$J76/(1+$F76)*$F76))</f>
        <v>0</v>
      </c>
      <c r="L76" s="8">
        <f>IF($S76="","",IF($U76="paid",MAX(0,$E76-MAX(0,MIN(INDEX(Calc!$H:$H,$S76),INDEX(Calc!$I:$I,$T76))-INDEX(Calc!$J:$J,$S76))),$W76))</f>
        <v>0</v>
      </c>
      <c r="M76" s="8">
        <f>IF($S76="","",IF($U76="paid",$L76/(1+$F76)*$F76,$Q76))</f>
        <v>0</v>
      </c>
      <c r="N76">
        <f>IF(OR($S76="",$U76&lt;&gt;"paid"),"",$I76-$C76)</f>
        <v>0</v>
      </c>
      <c r="O76" s="8">
        <f>IF($S76="","",IF(AND($U76="paid",$N76&gt;Settings!$B$4),$K76*Settings!$B$3*$N76/365,0))</f>
        <v>0</v>
      </c>
      <c r="P76" s="8">
        <f>IF($S76="","",IF($U76="unpaid",$W76,0))</f>
        <v>0</v>
      </c>
      <c r="Q76" s="8">
        <f>IF($S76="","",IF(AND($U76="unpaid",$C76&lt;=Settings!$B$2),$W76/(1+$F76)*$F76,0))</f>
        <v>0</v>
      </c>
      <c r="R76">
        <f>IF($S76="","","FY "&amp;IF(MONTH($C76)&gt;=4,YEAR($C76),YEAR($C76)-1)&amp;"-"&amp;TEXT(MOD(IF(MONTH($C76)&gt;=4,YEAR($C76)+1,YEAR($C76)),100),"00"))</f>
        <v>0</v>
      </c>
      <c r="S76">
        <f>IF($S75="","",IF($U75="paid",IF($V75&lt;&gt;"",$S75,IF(AND($W75&gt;0,OR(INDEX(Calc!$B:$B,$S75)&lt;=Settings!$B$2,$X75=0)),$S75,IFERROR(MATCH(1,INDEX((Calc!$A$2:$A$2001&lt;&gt;"")*(Calc!$E$2:$E$2001&gt;0)*(ROW(Calc!$A$2:$A$2001)&gt;$S75),0),0)+1,""))),IFERROR(MATCH(1,INDEX((Calc!$A$2:$A$2001&lt;&gt;"")*(Calc!$E$2:$E$2001&gt;0)*(ROW(Calc!$A$2:$A$2001)&gt;$S75),0),0)+1,"")))</f>
        <v>0</v>
      </c>
      <c r="T76">
        <f>IF($S76="","",IF(AND($S76=$S75,$U75="paid",$V75=""),"",IF(AND($S76=$S75,$U75="paid",$V75&lt;&gt;""),$V75,IF($S76="","",IFERROR(MATCH(1,INDEX((Calc!$A$2:$A$2001=INDEX(Calc!$A:$A,$S76))*(Calc!$D$2:$D$2001&gt;0)*(Calc!$I$2:$I$2001&gt;INDEX(Calc!$J:$J,$S76))*(Calc!$T$2:$T$2001&lt;INDEX(Calc!$H:$H,$S76)),0),0)+1,"")))))</f>
        <v>0</v>
      </c>
      <c r="U76">
        <f>IF($S76="","",IF($T76&lt;&gt;"","paid","unpaid"))</f>
        <v>0</v>
      </c>
      <c r="V76">
        <f>IF(OR($S76="",$T76=""),"",IFERROR(MATCH(1,INDEX((Calc!$A$2:$A$2001=INDEX(Calc!$A:$A,$S76))*(Calc!$D$2:$D$2001&gt;0)*(Calc!$I$2:$I$2001&gt;INDEX(Calc!$J:$J,$S76))*(Calc!$T$2:$T$2001&lt;INDEX(Calc!$H:$H,$S76))*(ROW(Calc!$A$2:$A$2001)&gt;$T76),0),0)+1,""))</f>
        <v>0</v>
      </c>
      <c r="W76" s="8">
        <f>IF($S76="","",MAX(0,INDEX(Calc!$H:$H,$S76)-MAX(INDEX(Calc!$K:$K,$S76),INDEX(Calc!$J:$J,$S76))))</f>
        <v>0</v>
      </c>
      <c r="X76" s="8">
        <f>IF($S76="","",INDEX(Calc!$E:$E,$S76)-$W76)</f>
        <v>0</v>
      </c>
    </row>
    <row r="77" spans="1:24">
      <c r="A77">
        <f>IF($S77="","",INDEX(Calc!$A:$A,$S77))</f>
        <v>0</v>
      </c>
      <c r="B77">
        <f>IF($S77="","",INDEX(Calc!$U:$U,$S77))</f>
        <v>0</v>
      </c>
      <c r="C77" s="7">
        <f>IF($S77="","",INDEX(Calc!$B:$B,$S77))</f>
        <v>0</v>
      </c>
      <c r="D77">
        <f>IF($S77="","",INDEX(Calc!$C:$C,$S77))</f>
        <v>0</v>
      </c>
      <c r="E77" s="8">
        <f>IF($S77="","",INDEX(Calc!$E:$E,$S77))</f>
        <v>0</v>
      </c>
      <c r="F77" s="9">
        <f>IF($S77="","",INDEX(Calc!$G:$G,$S77))</f>
        <v>0</v>
      </c>
      <c r="G77" s="8">
        <f>IF($S77="","",INDEX(Calc!$L:$L,$S77))</f>
        <v>0</v>
      </c>
      <c r="H77" s="8">
        <f>IF($S77="","",INDEX(Calc!$M:$M,$S77))</f>
        <v>0</v>
      </c>
      <c r="I77" s="7">
        <f>IF($T77="","",INDEX(Calc!$B:$B,$T77))</f>
        <v>0</v>
      </c>
      <c r="J77" s="8">
        <f>IF($S77="","",IF($U77&lt;&gt;"paid",0,MAX(0,MIN(INDEX(Calc!$H:$H,$S77),INDEX(Calc!$I:$I,$T77))-MAX(INDEX(Calc!$J:$J,$S77),INDEX(Calc!$T:$T,$T77)))))</f>
        <v>0</v>
      </c>
      <c r="K77" s="8">
        <f>IF($S77="","",IF($U77&lt;&gt;"paid",0,$J77/(1+$F77)*$F77))</f>
        <v>0</v>
      </c>
      <c r="L77" s="8">
        <f>IF($S77="","",IF($U77="paid",MAX(0,$E77-MAX(0,MIN(INDEX(Calc!$H:$H,$S77),INDEX(Calc!$I:$I,$T77))-INDEX(Calc!$J:$J,$S77))),$W77))</f>
        <v>0</v>
      </c>
      <c r="M77" s="8">
        <f>IF($S77="","",IF($U77="paid",$L77/(1+$F77)*$F77,$Q77))</f>
        <v>0</v>
      </c>
      <c r="N77">
        <f>IF(OR($S77="",$U77&lt;&gt;"paid"),"",$I77-$C77)</f>
        <v>0</v>
      </c>
      <c r="O77" s="8">
        <f>IF($S77="","",IF(AND($U77="paid",$N77&gt;Settings!$B$4),$K77*Settings!$B$3*$N77/365,0))</f>
        <v>0</v>
      </c>
      <c r="P77" s="8">
        <f>IF($S77="","",IF($U77="unpaid",$W77,0))</f>
        <v>0</v>
      </c>
      <c r="Q77" s="8">
        <f>IF($S77="","",IF(AND($U77="unpaid",$C77&lt;=Settings!$B$2),$W77/(1+$F77)*$F77,0))</f>
        <v>0</v>
      </c>
      <c r="R77">
        <f>IF($S77="","","FY "&amp;IF(MONTH($C77)&gt;=4,YEAR($C77),YEAR($C77)-1)&amp;"-"&amp;TEXT(MOD(IF(MONTH($C77)&gt;=4,YEAR($C77)+1,YEAR($C77)),100),"00"))</f>
        <v>0</v>
      </c>
      <c r="S77">
        <f>IF($S76="","",IF($U76="paid",IF($V76&lt;&gt;"",$S76,IF(AND($W76&gt;0,OR(INDEX(Calc!$B:$B,$S76)&lt;=Settings!$B$2,$X76=0)),$S76,IFERROR(MATCH(1,INDEX((Calc!$A$2:$A$2001&lt;&gt;"")*(Calc!$E$2:$E$2001&gt;0)*(ROW(Calc!$A$2:$A$2001)&gt;$S76),0),0)+1,""))),IFERROR(MATCH(1,INDEX((Calc!$A$2:$A$2001&lt;&gt;"")*(Calc!$E$2:$E$2001&gt;0)*(ROW(Calc!$A$2:$A$2001)&gt;$S76),0),0)+1,"")))</f>
        <v>0</v>
      </c>
      <c r="T77">
        <f>IF($S77="","",IF(AND($S77=$S76,$U76="paid",$V76=""),"",IF(AND($S77=$S76,$U76="paid",$V76&lt;&gt;""),$V76,IF($S77="","",IFERROR(MATCH(1,INDEX((Calc!$A$2:$A$2001=INDEX(Calc!$A:$A,$S77))*(Calc!$D$2:$D$2001&gt;0)*(Calc!$I$2:$I$2001&gt;INDEX(Calc!$J:$J,$S77))*(Calc!$T$2:$T$2001&lt;INDEX(Calc!$H:$H,$S77)),0),0)+1,"")))))</f>
        <v>0</v>
      </c>
      <c r="U77">
        <f>IF($S77="","",IF($T77&lt;&gt;"","paid","unpaid"))</f>
        <v>0</v>
      </c>
      <c r="V77">
        <f>IF(OR($S77="",$T77=""),"",IFERROR(MATCH(1,INDEX((Calc!$A$2:$A$2001=INDEX(Calc!$A:$A,$S77))*(Calc!$D$2:$D$2001&gt;0)*(Calc!$I$2:$I$2001&gt;INDEX(Calc!$J:$J,$S77))*(Calc!$T$2:$T$2001&lt;INDEX(Calc!$H:$H,$S77))*(ROW(Calc!$A$2:$A$2001)&gt;$T77),0),0)+1,""))</f>
        <v>0</v>
      </c>
      <c r="W77" s="8">
        <f>IF($S77="","",MAX(0,INDEX(Calc!$H:$H,$S77)-MAX(INDEX(Calc!$K:$K,$S77),INDEX(Calc!$J:$J,$S77))))</f>
        <v>0</v>
      </c>
      <c r="X77" s="8">
        <f>IF($S77="","",INDEX(Calc!$E:$E,$S77)-$W77)</f>
        <v>0</v>
      </c>
    </row>
    <row r="78" spans="1:24">
      <c r="A78">
        <f>IF($S78="","",INDEX(Calc!$A:$A,$S78))</f>
        <v>0</v>
      </c>
      <c r="B78">
        <f>IF($S78="","",INDEX(Calc!$U:$U,$S78))</f>
        <v>0</v>
      </c>
      <c r="C78" s="7">
        <f>IF($S78="","",INDEX(Calc!$B:$B,$S78))</f>
        <v>0</v>
      </c>
      <c r="D78">
        <f>IF($S78="","",INDEX(Calc!$C:$C,$S78))</f>
        <v>0</v>
      </c>
      <c r="E78" s="8">
        <f>IF($S78="","",INDEX(Calc!$E:$E,$S78))</f>
        <v>0</v>
      </c>
      <c r="F78" s="9">
        <f>IF($S78="","",INDEX(Calc!$G:$G,$S78))</f>
        <v>0</v>
      </c>
      <c r="G78" s="8">
        <f>IF($S78="","",INDEX(Calc!$L:$L,$S78))</f>
        <v>0</v>
      </c>
      <c r="H78" s="8">
        <f>IF($S78="","",INDEX(Calc!$M:$M,$S78))</f>
        <v>0</v>
      </c>
      <c r="I78" s="7">
        <f>IF($T78="","",INDEX(Calc!$B:$B,$T78))</f>
        <v>0</v>
      </c>
      <c r="J78" s="8">
        <f>IF($S78="","",IF($U78&lt;&gt;"paid",0,MAX(0,MIN(INDEX(Calc!$H:$H,$S78),INDEX(Calc!$I:$I,$T78))-MAX(INDEX(Calc!$J:$J,$S78),INDEX(Calc!$T:$T,$T78)))))</f>
        <v>0</v>
      </c>
      <c r="K78" s="8">
        <f>IF($S78="","",IF($U78&lt;&gt;"paid",0,$J78/(1+$F78)*$F78))</f>
        <v>0</v>
      </c>
      <c r="L78" s="8">
        <f>IF($S78="","",IF($U78="paid",MAX(0,$E78-MAX(0,MIN(INDEX(Calc!$H:$H,$S78),INDEX(Calc!$I:$I,$T78))-INDEX(Calc!$J:$J,$S78))),$W78))</f>
        <v>0</v>
      </c>
      <c r="M78" s="8">
        <f>IF($S78="","",IF($U78="paid",$L78/(1+$F78)*$F78,$Q78))</f>
        <v>0</v>
      </c>
      <c r="N78">
        <f>IF(OR($S78="",$U78&lt;&gt;"paid"),"",$I78-$C78)</f>
        <v>0</v>
      </c>
      <c r="O78" s="8">
        <f>IF($S78="","",IF(AND($U78="paid",$N78&gt;Settings!$B$4),$K78*Settings!$B$3*$N78/365,0))</f>
        <v>0</v>
      </c>
      <c r="P78" s="8">
        <f>IF($S78="","",IF($U78="unpaid",$W78,0))</f>
        <v>0</v>
      </c>
      <c r="Q78" s="8">
        <f>IF($S78="","",IF(AND($U78="unpaid",$C78&lt;=Settings!$B$2),$W78/(1+$F78)*$F78,0))</f>
        <v>0</v>
      </c>
      <c r="R78">
        <f>IF($S78="","","FY "&amp;IF(MONTH($C78)&gt;=4,YEAR($C78),YEAR($C78)-1)&amp;"-"&amp;TEXT(MOD(IF(MONTH($C78)&gt;=4,YEAR($C78)+1,YEAR($C78)),100),"00"))</f>
        <v>0</v>
      </c>
      <c r="S78">
        <f>IF($S77="","",IF($U77="paid",IF($V77&lt;&gt;"",$S77,IF(AND($W77&gt;0,OR(INDEX(Calc!$B:$B,$S77)&lt;=Settings!$B$2,$X77=0)),$S77,IFERROR(MATCH(1,INDEX((Calc!$A$2:$A$2001&lt;&gt;"")*(Calc!$E$2:$E$2001&gt;0)*(ROW(Calc!$A$2:$A$2001)&gt;$S77),0),0)+1,""))),IFERROR(MATCH(1,INDEX((Calc!$A$2:$A$2001&lt;&gt;"")*(Calc!$E$2:$E$2001&gt;0)*(ROW(Calc!$A$2:$A$2001)&gt;$S77),0),0)+1,"")))</f>
        <v>0</v>
      </c>
      <c r="T78">
        <f>IF($S78="","",IF(AND($S78=$S77,$U77="paid",$V77=""),"",IF(AND($S78=$S77,$U77="paid",$V77&lt;&gt;""),$V77,IF($S78="","",IFERROR(MATCH(1,INDEX((Calc!$A$2:$A$2001=INDEX(Calc!$A:$A,$S78))*(Calc!$D$2:$D$2001&gt;0)*(Calc!$I$2:$I$2001&gt;INDEX(Calc!$J:$J,$S78))*(Calc!$T$2:$T$2001&lt;INDEX(Calc!$H:$H,$S78)),0),0)+1,"")))))</f>
        <v>0</v>
      </c>
      <c r="U78">
        <f>IF($S78="","",IF($T78&lt;&gt;"","paid","unpaid"))</f>
        <v>0</v>
      </c>
      <c r="V78">
        <f>IF(OR($S78="",$T78=""),"",IFERROR(MATCH(1,INDEX((Calc!$A$2:$A$2001=INDEX(Calc!$A:$A,$S78))*(Calc!$D$2:$D$2001&gt;0)*(Calc!$I$2:$I$2001&gt;INDEX(Calc!$J:$J,$S78))*(Calc!$T$2:$T$2001&lt;INDEX(Calc!$H:$H,$S78))*(ROW(Calc!$A$2:$A$2001)&gt;$T78),0),0)+1,""))</f>
        <v>0</v>
      </c>
      <c r="W78" s="8">
        <f>IF($S78="","",MAX(0,INDEX(Calc!$H:$H,$S78)-MAX(INDEX(Calc!$K:$K,$S78),INDEX(Calc!$J:$J,$S78))))</f>
        <v>0</v>
      </c>
      <c r="X78" s="8">
        <f>IF($S78="","",INDEX(Calc!$E:$E,$S78)-$W78)</f>
        <v>0</v>
      </c>
    </row>
    <row r="79" spans="1:24">
      <c r="A79">
        <f>IF($S79="","",INDEX(Calc!$A:$A,$S79))</f>
        <v>0</v>
      </c>
      <c r="B79">
        <f>IF($S79="","",INDEX(Calc!$U:$U,$S79))</f>
        <v>0</v>
      </c>
      <c r="C79" s="7">
        <f>IF($S79="","",INDEX(Calc!$B:$B,$S79))</f>
        <v>0</v>
      </c>
      <c r="D79">
        <f>IF($S79="","",INDEX(Calc!$C:$C,$S79))</f>
        <v>0</v>
      </c>
      <c r="E79" s="8">
        <f>IF($S79="","",INDEX(Calc!$E:$E,$S79))</f>
        <v>0</v>
      </c>
      <c r="F79" s="9">
        <f>IF($S79="","",INDEX(Calc!$G:$G,$S79))</f>
        <v>0</v>
      </c>
      <c r="G79" s="8">
        <f>IF($S79="","",INDEX(Calc!$L:$L,$S79))</f>
        <v>0</v>
      </c>
      <c r="H79" s="8">
        <f>IF($S79="","",INDEX(Calc!$M:$M,$S79))</f>
        <v>0</v>
      </c>
      <c r="I79" s="7">
        <f>IF($T79="","",INDEX(Calc!$B:$B,$T79))</f>
        <v>0</v>
      </c>
      <c r="J79" s="8">
        <f>IF($S79="","",IF($U79&lt;&gt;"paid",0,MAX(0,MIN(INDEX(Calc!$H:$H,$S79),INDEX(Calc!$I:$I,$T79))-MAX(INDEX(Calc!$J:$J,$S79),INDEX(Calc!$T:$T,$T79)))))</f>
        <v>0</v>
      </c>
      <c r="K79" s="8">
        <f>IF($S79="","",IF($U79&lt;&gt;"paid",0,$J79/(1+$F79)*$F79))</f>
        <v>0</v>
      </c>
      <c r="L79" s="8">
        <f>IF($S79="","",IF($U79="paid",MAX(0,$E79-MAX(0,MIN(INDEX(Calc!$H:$H,$S79),INDEX(Calc!$I:$I,$T79))-INDEX(Calc!$J:$J,$S79))),$W79))</f>
        <v>0</v>
      </c>
      <c r="M79" s="8">
        <f>IF($S79="","",IF($U79="paid",$L79/(1+$F79)*$F79,$Q79))</f>
        <v>0</v>
      </c>
      <c r="N79">
        <f>IF(OR($S79="",$U79&lt;&gt;"paid"),"",$I79-$C79)</f>
        <v>0</v>
      </c>
      <c r="O79" s="8">
        <f>IF($S79="","",IF(AND($U79="paid",$N79&gt;Settings!$B$4),$K79*Settings!$B$3*$N79/365,0))</f>
        <v>0</v>
      </c>
      <c r="P79" s="8">
        <f>IF($S79="","",IF($U79="unpaid",$W79,0))</f>
        <v>0</v>
      </c>
      <c r="Q79" s="8">
        <f>IF($S79="","",IF(AND($U79="unpaid",$C79&lt;=Settings!$B$2),$W79/(1+$F79)*$F79,0))</f>
        <v>0</v>
      </c>
      <c r="R79">
        <f>IF($S79="","","FY "&amp;IF(MONTH($C79)&gt;=4,YEAR($C79),YEAR($C79)-1)&amp;"-"&amp;TEXT(MOD(IF(MONTH($C79)&gt;=4,YEAR($C79)+1,YEAR($C79)),100),"00"))</f>
        <v>0</v>
      </c>
      <c r="S79">
        <f>IF($S78="","",IF($U78="paid",IF($V78&lt;&gt;"",$S78,IF(AND($W78&gt;0,OR(INDEX(Calc!$B:$B,$S78)&lt;=Settings!$B$2,$X78=0)),$S78,IFERROR(MATCH(1,INDEX((Calc!$A$2:$A$2001&lt;&gt;"")*(Calc!$E$2:$E$2001&gt;0)*(ROW(Calc!$A$2:$A$2001)&gt;$S78),0),0)+1,""))),IFERROR(MATCH(1,INDEX((Calc!$A$2:$A$2001&lt;&gt;"")*(Calc!$E$2:$E$2001&gt;0)*(ROW(Calc!$A$2:$A$2001)&gt;$S78),0),0)+1,"")))</f>
        <v>0</v>
      </c>
      <c r="T79">
        <f>IF($S79="","",IF(AND($S79=$S78,$U78="paid",$V78=""),"",IF(AND($S79=$S78,$U78="paid",$V78&lt;&gt;""),$V78,IF($S79="","",IFERROR(MATCH(1,INDEX((Calc!$A$2:$A$2001=INDEX(Calc!$A:$A,$S79))*(Calc!$D$2:$D$2001&gt;0)*(Calc!$I$2:$I$2001&gt;INDEX(Calc!$J:$J,$S79))*(Calc!$T$2:$T$2001&lt;INDEX(Calc!$H:$H,$S79)),0),0)+1,"")))))</f>
        <v>0</v>
      </c>
      <c r="U79">
        <f>IF($S79="","",IF($T79&lt;&gt;"","paid","unpaid"))</f>
        <v>0</v>
      </c>
      <c r="V79">
        <f>IF(OR($S79="",$T79=""),"",IFERROR(MATCH(1,INDEX((Calc!$A$2:$A$2001=INDEX(Calc!$A:$A,$S79))*(Calc!$D$2:$D$2001&gt;0)*(Calc!$I$2:$I$2001&gt;INDEX(Calc!$J:$J,$S79))*(Calc!$T$2:$T$2001&lt;INDEX(Calc!$H:$H,$S79))*(ROW(Calc!$A$2:$A$2001)&gt;$T79),0),0)+1,""))</f>
        <v>0</v>
      </c>
      <c r="W79" s="8">
        <f>IF($S79="","",MAX(0,INDEX(Calc!$H:$H,$S79)-MAX(INDEX(Calc!$K:$K,$S79),INDEX(Calc!$J:$J,$S79))))</f>
        <v>0</v>
      </c>
      <c r="X79" s="8">
        <f>IF($S79="","",INDEX(Calc!$E:$E,$S79)-$W79)</f>
        <v>0</v>
      </c>
    </row>
    <row r="80" spans="1:24">
      <c r="A80">
        <f>IF($S80="","",INDEX(Calc!$A:$A,$S80))</f>
        <v>0</v>
      </c>
      <c r="B80">
        <f>IF($S80="","",INDEX(Calc!$U:$U,$S80))</f>
        <v>0</v>
      </c>
      <c r="C80" s="7">
        <f>IF($S80="","",INDEX(Calc!$B:$B,$S80))</f>
        <v>0</v>
      </c>
      <c r="D80">
        <f>IF($S80="","",INDEX(Calc!$C:$C,$S80))</f>
        <v>0</v>
      </c>
      <c r="E80" s="8">
        <f>IF($S80="","",INDEX(Calc!$E:$E,$S80))</f>
        <v>0</v>
      </c>
      <c r="F80" s="9">
        <f>IF($S80="","",INDEX(Calc!$G:$G,$S80))</f>
        <v>0</v>
      </c>
      <c r="G80" s="8">
        <f>IF($S80="","",INDEX(Calc!$L:$L,$S80))</f>
        <v>0</v>
      </c>
      <c r="H80" s="8">
        <f>IF($S80="","",INDEX(Calc!$M:$M,$S80))</f>
        <v>0</v>
      </c>
      <c r="I80" s="7">
        <f>IF($T80="","",INDEX(Calc!$B:$B,$T80))</f>
        <v>0</v>
      </c>
      <c r="J80" s="8">
        <f>IF($S80="","",IF($U80&lt;&gt;"paid",0,MAX(0,MIN(INDEX(Calc!$H:$H,$S80),INDEX(Calc!$I:$I,$T80))-MAX(INDEX(Calc!$J:$J,$S80),INDEX(Calc!$T:$T,$T80)))))</f>
        <v>0</v>
      </c>
      <c r="K80" s="8">
        <f>IF($S80="","",IF($U80&lt;&gt;"paid",0,$J80/(1+$F80)*$F80))</f>
        <v>0</v>
      </c>
      <c r="L80" s="8">
        <f>IF($S80="","",IF($U80="paid",MAX(0,$E80-MAX(0,MIN(INDEX(Calc!$H:$H,$S80),INDEX(Calc!$I:$I,$T80))-INDEX(Calc!$J:$J,$S80))),$W80))</f>
        <v>0</v>
      </c>
      <c r="M80" s="8">
        <f>IF($S80="","",IF($U80="paid",$L80/(1+$F80)*$F80,$Q80))</f>
        <v>0</v>
      </c>
      <c r="N80">
        <f>IF(OR($S80="",$U80&lt;&gt;"paid"),"",$I80-$C80)</f>
        <v>0</v>
      </c>
      <c r="O80" s="8">
        <f>IF($S80="","",IF(AND($U80="paid",$N80&gt;Settings!$B$4),$K80*Settings!$B$3*$N80/365,0))</f>
        <v>0</v>
      </c>
      <c r="P80" s="8">
        <f>IF($S80="","",IF($U80="unpaid",$W80,0))</f>
        <v>0</v>
      </c>
      <c r="Q80" s="8">
        <f>IF($S80="","",IF(AND($U80="unpaid",$C80&lt;=Settings!$B$2),$W80/(1+$F80)*$F80,0))</f>
        <v>0</v>
      </c>
      <c r="R80">
        <f>IF($S80="","","FY "&amp;IF(MONTH($C80)&gt;=4,YEAR($C80),YEAR($C80)-1)&amp;"-"&amp;TEXT(MOD(IF(MONTH($C80)&gt;=4,YEAR($C80)+1,YEAR($C80)),100),"00"))</f>
        <v>0</v>
      </c>
      <c r="S80">
        <f>IF($S79="","",IF($U79="paid",IF($V79&lt;&gt;"",$S79,IF(AND($W79&gt;0,OR(INDEX(Calc!$B:$B,$S79)&lt;=Settings!$B$2,$X79=0)),$S79,IFERROR(MATCH(1,INDEX((Calc!$A$2:$A$2001&lt;&gt;"")*(Calc!$E$2:$E$2001&gt;0)*(ROW(Calc!$A$2:$A$2001)&gt;$S79),0),0)+1,""))),IFERROR(MATCH(1,INDEX((Calc!$A$2:$A$2001&lt;&gt;"")*(Calc!$E$2:$E$2001&gt;0)*(ROW(Calc!$A$2:$A$2001)&gt;$S79),0),0)+1,"")))</f>
        <v>0</v>
      </c>
      <c r="T80">
        <f>IF($S80="","",IF(AND($S80=$S79,$U79="paid",$V79=""),"",IF(AND($S80=$S79,$U79="paid",$V79&lt;&gt;""),$V79,IF($S80="","",IFERROR(MATCH(1,INDEX((Calc!$A$2:$A$2001=INDEX(Calc!$A:$A,$S80))*(Calc!$D$2:$D$2001&gt;0)*(Calc!$I$2:$I$2001&gt;INDEX(Calc!$J:$J,$S80))*(Calc!$T$2:$T$2001&lt;INDEX(Calc!$H:$H,$S80)),0),0)+1,"")))))</f>
        <v>0</v>
      </c>
      <c r="U80">
        <f>IF($S80="","",IF($T80&lt;&gt;"","paid","unpaid"))</f>
        <v>0</v>
      </c>
      <c r="V80">
        <f>IF(OR($S80="",$T80=""),"",IFERROR(MATCH(1,INDEX((Calc!$A$2:$A$2001=INDEX(Calc!$A:$A,$S80))*(Calc!$D$2:$D$2001&gt;0)*(Calc!$I$2:$I$2001&gt;INDEX(Calc!$J:$J,$S80))*(Calc!$T$2:$T$2001&lt;INDEX(Calc!$H:$H,$S80))*(ROW(Calc!$A$2:$A$2001)&gt;$T80),0),0)+1,""))</f>
        <v>0</v>
      </c>
      <c r="W80" s="8">
        <f>IF($S80="","",MAX(0,INDEX(Calc!$H:$H,$S80)-MAX(INDEX(Calc!$K:$K,$S80),INDEX(Calc!$J:$J,$S80))))</f>
        <v>0</v>
      </c>
      <c r="X80" s="8">
        <f>IF($S80="","",INDEX(Calc!$E:$E,$S80)-$W80)</f>
        <v>0</v>
      </c>
    </row>
    <row r="81" spans="1:24">
      <c r="A81">
        <f>IF($S81="","",INDEX(Calc!$A:$A,$S81))</f>
        <v>0</v>
      </c>
      <c r="B81">
        <f>IF($S81="","",INDEX(Calc!$U:$U,$S81))</f>
        <v>0</v>
      </c>
      <c r="C81" s="7">
        <f>IF($S81="","",INDEX(Calc!$B:$B,$S81))</f>
        <v>0</v>
      </c>
      <c r="D81">
        <f>IF($S81="","",INDEX(Calc!$C:$C,$S81))</f>
        <v>0</v>
      </c>
      <c r="E81" s="8">
        <f>IF($S81="","",INDEX(Calc!$E:$E,$S81))</f>
        <v>0</v>
      </c>
      <c r="F81" s="9">
        <f>IF($S81="","",INDEX(Calc!$G:$G,$S81))</f>
        <v>0</v>
      </c>
      <c r="G81" s="8">
        <f>IF($S81="","",INDEX(Calc!$L:$L,$S81))</f>
        <v>0</v>
      </c>
      <c r="H81" s="8">
        <f>IF($S81="","",INDEX(Calc!$M:$M,$S81))</f>
        <v>0</v>
      </c>
      <c r="I81" s="7">
        <f>IF($T81="","",INDEX(Calc!$B:$B,$T81))</f>
        <v>0</v>
      </c>
      <c r="J81" s="8">
        <f>IF($S81="","",IF($U81&lt;&gt;"paid",0,MAX(0,MIN(INDEX(Calc!$H:$H,$S81),INDEX(Calc!$I:$I,$T81))-MAX(INDEX(Calc!$J:$J,$S81),INDEX(Calc!$T:$T,$T81)))))</f>
        <v>0</v>
      </c>
      <c r="K81" s="8">
        <f>IF($S81="","",IF($U81&lt;&gt;"paid",0,$J81/(1+$F81)*$F81))</f>
        <v>0</v>
      </c>
      <c r="L81" s="8">
        <f>IF($S81="","",IF($U81="paid",MAX(0,$E81-MAX(0,MIN(INDEX(Calc!$H:$H,$S81),INDEX(Calc!$I:$I,$T81))-INDEX(Calc!$J:$J,$S81))),$W81))</f>
        <v>0</v>
      </c>
      <c r="M81" s="8">
        <f>IF($S81="","",IF($U81="paid",$L81/(1+$F81)*$F81,$Q81))</f>
        <v>0</v>
      </c>
      <c r="N81">
        <f>IF(OR($S81="",$U81&lt;&gt;"paid"),"",$I81-$C81)</f>
        <v>0</v>
      </c>
      <c r="O81" s="8">
        <f>IF($S81="","",IF(AND($U81="paid",$N81&gt;Settings!$B$4),$K81*Settings!$B$3*$N81/365,0))</f>
        <v>0</v>
      </c>
      <c r="P81" s="8">
        <f>IF($S81="","",IF($U81="unpaid",$W81,0))</f>
        <v>0</v>
      </c>
      <c r="Q81" s="8">
        <f>IF($S81="","",IF(AND($U81="unpaid",$C81&lt;=Settings!$B$2),$W81/(1+$F81)*$F81,0))</f>
        <v>0</v>
      </c>
      <c r="R81">
        <f>IF($S81="","","FY "&amp;IF(MONTH($C81)&gt;=4,YEAR($C81),YEAR($C81)-1)&amp;"-"&amp;TEXT(MOD(IF(MONTH($C81)&gt;=4,YEAR($C81)+1,YEAR($C81)),100),"00"))</f>
        <v>0</v>
      </c>
      <c r="S81">
        <f>IF($S80="","",IF($U80="paid",IF($V80&lt;&gt;"",$S80,IF(AND($W80&gt;0,OR(INDEX(Calc!$B:$B,$S80)&lt;=Settings!$B$2,$X80=0)),$S80,IFERROR(MATCH(1,INDEX((Calc!$A$2:$A$2001&lt;&gt;"")*(Calc!$E$2:$E$2001&gt;0)*(ROW(Calc!$A$2:$A$2001)&gt;$S80),0),0)+1,""))),IFERROR(MATCH(1,INDEX((Calc!$A$2:$A$2001&lt;&gt;"")*(Calc!$E$2:$E$2001&gt;0)*(ROW(Calc!$A$2:$A$2001)&gt;$S80),0),0)+1,"")))</f>
        <v>0</v>
      </c>
      <c r="T81">
        <f>IF($S81="","",IF(AND($S81=$S80,$U80="paid",$V80=""),"",IF(AND($S81=$S80,$U80="paid",$V80&lt;&gt;""),$V80,IF($S81="","",IFERROR(MATCH(1,INDEX((Calc!$A$2:$A$2001=INDEX(Calc!$A:$A,$S81))*(Calc!$D$2:$D$2001&gt;0)*(Calc!$I$2:$I$2001&gt;INDEX(Calc!$J:$J,$S81))*(Calc!$T$2:$T$2001&lt;INDEX(Calc!$H:$H,$S81)),0),0)+1,"")))))</f>
        <v>0</v>
      </c>
      <c r="U81">
        <f>IF($S81="","",IF($T81&lt;&gt;"","paid","unpaid"))</f>
        <v>0</v>
      </c>
      <c r="V81">
        <f>IF(OR($S81="",$T81=""),"",IFERROR(MATCH(1,INDEX((Calc!$A$2:$A$2001=INDEX(Calc!$A:$A,$S81))*(Calc!$D$2:$D$2001&gt;0)*(Calc!$I$2:$I$2001&gt;INDEX(Calc!$J:$J,$S81))*(Calc!$T$2:$T$2001&lt;INDEX(Calc!$H:$H,$S81))*(ROW(Calc!$A$2:$A$2001)&gt;$T81),0),0)+1,""))</f>
        <v>0</v>
      </c>
      <c r="W81" s="8">
        <f>IF($S81="","",MAX(0,INDEX(Calc!$H:$H,$S81)-MAX(INDEX(Calc!$K:$K,$S81),INDEX(Calc!$J:$J,$S81))))</f>
        <v>0</v>
      </c>
      <c r="X81" s="8">
        <f>IF($S81="","",INDEX(Calc!$E:$E,$S81)-$W81)</f>
        <v>0</v>
      </c>
    </row>
    <row r="82" spans="1:24">
      <c r="A82">
        <f>IF($S82="","",INDEX(Calc!$A:$A,$S82))</f>
        <v>0</v>
      </c>
      <c r="B82">
        <f>IF($S82="","",INDEX(Calc!$U:$U,$S82))</f>
        <v>0</v>
      </c>
      <c r="C82" s="7">
        <f>IF($S82="","",INDEX(Calc!$B:$B,$S82))</f>
        <v>0</v>
      </c>
      <c r="D82">
        <f>IF($S82="","",INDEX(Calc!$C:$C,$S82))</f>
        <v>0</v>
      </c>
      <c r="E82" s="8">
        <f>IF($S82="","",INDEX(Calc!$E:$E,$S82))</f>
        <v>0</v>
      </c>
      <c r="F82" s="9">
        <f>IF($S82="","",INDEX(Calc!$G:$G,$S82))</f>
        <v>0</v>
      </c>
      <c r="G82" s="8">
        <f>IF($S82="","",INDEX(Calc!$L:$L,$S82))</f>
        <v>0</v>
      </c>
      <c r="H82" s="8">
        <f>IF($S82="","",INDEX(Calc!$M:$M,$S82))</f>
        <v>0</v>
      </c>
      <c r="I82" s="7">
        <f>IF($T82="","",INDEX(Calc!$B:$B,$T82))</f>
        <v>0</v>
      </c>
      <c r="J82" s="8">
        <f>IF($S82="","",IF($U82&lt;&gt;"paid",0,MAX(0,MIN(INDEX(Calc!$H:$H,$S82),INDEX(Calc!$I:$I,$T82))-MAX(INDEX(Calc!$J:$J,$S82),INDEX(Calc!$T:$T,$T82)))))</f>
        <v>0</v>
      </c>
      <c r="K82" s="8">
        <f>IF($S82="","",IF($U82&lt;&gt;"paid",0,$J82/(1+$F82)*$F82))</f>
        <v>0</v>
      </c>
      <c r="L82" s="8">
        <f>IF($S82="","",IF($U82="paid",MAX(0,$E82-MAX(0,MIN(INDEX(Calc!$H:$H,$S82),INDEX(Calc!$I:$I,$T82))-INDEX(Calc!$J:$J,$S82))),$W82))</f>
        <v>0</v>
      </c>
      <c r="M82" s="8">
        <f>IF($S82="","",IF($U82="paid",$L82/(1+$F82)*$F82,$Q82))</f>
        <v>0</v>
      </c>
      <c r="N82">
        <f>IF(OR($S82="",$U82&lt;&gt;"paid"),"",$I82-$C82)</f>
        <v>0</v>
      </c>
      <c r="O82" s="8">
        <f>IF($S82="","",IF(AND($U82="paid",$N82&gt;Settings!$B$4),$K82*Settings!$B$3*$N82/365,0))</f>
        <v>0</v>
      </c>
      <c r="P82" s="8">
        <f>IF($S82="","",IF($U82="unpaid",$W82,0))</f>
        <v>0</v>
      </c>
      <c r="Q82" s="8">
        <f>IF($S82="","",IF(AND($U82="unpaid",$C82&lt;=Settings!$B$2),$W82/(1+$F82)*$F82,0))</f>
        <v>0</v>
      </c>
      <c r="R82">
        <f>IF($S82="","","FY "&amp;IF(MONTH($C82)&gt;=4,YEAR($C82),YEAR($C82)-1)&amp;"-"&amp;TEXT(MOD(IF(MONTH($C82)&gt;=4,YEAR($C82)+1,YEAR($C82)),100),"00"))</f>
        <v>0</v>
      </c>
      <c r="S82">
        <f>IF($S81="","",IF($U81="paid",IF($V81&lt;&gt;"",$S81,IF(AND($W81&gt;0,OR(INDEX(Calc!$B:$B,$S81)&lt;=Settings!$B$2,$X81=0)),$S81,IFERROR(MATCH(1,INDEX((Calc!$A$2:$A$2001&lt;&gt;"")*(Calc!$E$2:$E$2001&gt;0)*(ROW(Calc!$A$2:$A$2001)&gt;$S81),0),0)+1,""))),IFERROR(MATCH(1,INDEX((Calc!$A$2:$A$2001&lt;&gt;"")*(Calc!$E$2:$E$2001&gt;0)*(ROW(Calc!$A$2:$A$2001)&gt;$S81),0),0)+1,"")))</f>
        <v>0</v>
      </c>
      <c r="T82">
        <f>IF($S82="","",IF(AND($S82=$S81,$U81="paid",$V81=""),"",IF(AND($S82=$S81,$U81="paid",$V81&lt;&gt;""),$V81,IF($S82="","",IFERROR(MATCH(1,INDEX((Calc!$A$2:$A$2001=INDEX(Calc!$A:$A,$S82))*(Calc!$D$2:$D$2001&gt;0)*(Calc!$I$2:$I$2001&gt;INDEX(Calc!$J:$J,$S82))*(Calc!$T$2:$T$2001&lt;INDEX(Calc!$H:$H,$S82)),0),0)+1,"")))))</f>
        <v>0</v>
      </c>
      <c r="U82">
        <f>IF($S82="","",IF($T82&lt;&gt;"","paid","unpaid"))</f>
        <v>0</v>
      </c>
      <c r="V82">
        <f>IF(OR($S82="",$T82=""),"",IFERROR(MATCH(1,INDEX((Calc!$A$2:$A$2001=INDEX(Calc!$A:$A,$S82))*(Calc!$D$2:$D$2001&gt;0)*(Calc!$I$2:$I$2001&gt;INDEX(Calc!$J:$J,$S82))*(Calc!$T$2:$T$2001&lt;INDEX(Calc!$H:$H,$S82))*(ROW(Calc!$A$2:$A$2001)&gt;$T82),0),0)+1,""))</f>
        <v>0</v>
      </c>
      <c r="W82" s="8">
        <f>IF($S82="","",MAX(0,INDEX(Calc!$H:$H,$S82)-MAX(INDEX(Calc!$K:$K,$S82),INDEX(Calc!$J:$J,$S82))))</f>
        <v>0</v>
      </c>
      <c r="X82" s="8">
        <f>IF($S82="","",INDEX(Calc!$E:$E,$S82)-$W82)</f>
        <v>0</v>
      </c>
    </row>
    <row r="83" spans="1:24">
      <c r="A83">
        <f>IF($S83="","",INDEX(Calc!$A:$A,$S83))</f>
        <v>0</v>
      </c>
      <c r="B83">
        <f>IF($S83="","",INDEX(Calc!$U:$U,$S83))</f>
        <v>0</v>
      </c>
      <c r="C83" s="7">
        <f>IF($S83="","",INDEX(Calc!$B:$B,$S83))</f>
        <v>0</v>
      </c>
      <c r="D83">
        <f>IF($S83="","",INDEX(Calc!$C:$C,$S83))</f>
        <v>0</v>
      </c>
      <c r="E83" s="8">
        <f>IF($S83="","",INDEX(Calc!$E:$E,$S83))</f>
        <v>0</v>
      </c>
      <c r="F83" s="9">
        <f>IF($S83="","",INDEX(Calc!$G:$G,$S83))</f>
        <v>0</v>
      </c>
      <c r="G83" s="8">
        <f>IF($S83="","",INDEX(Calc!$L:$L,$S83))</f>
        <v>0</v>
      </c>
      <c r="H83" s="8">
        <f>IF($S83="","",INDEX(Calc!$M:$M,$S83))</f>
        <v>0</v>
      </c>
      <c r="I83" s="7">
        <f>IF($T83="","",INDEX(Calc!$B:$B,$T83))</f>
        <v>0</v>
      </c>
      <c r="J83" s="8">
        <f>IF($S83="","",IF($U83&lt;&gt;"paid",0,MAX(0,MIN(INDEX(Calc!$H:$H,$S83),INDEX(Calc!$I:$I,$T83))-MAX(INDEX(Calc!$J:$J,$S83),INDEX(Calc!$T:$T,$T83)))))</f>
        <v>0</v>
      </c>
      <c r="K83" s="8">
        <f>IF($S83="","",IF($U83&lt;&gt;"paid",0,$J83/(1+$F83)*$F83))</f>
        <v>0</v>
      </c>
      <c r="L83" s="8">
        <f>IF($S83="","",IF($U83="paid",MAX(0,$E83-MAX(0,MIN(INDEX(Calc!$H:$H,$S83),INDEX(Calc!$I:$I,$T83))-INDEX(Calc!$J:$J,$S83))),$W83))</f>
        <v>0</v>
      </c>
      <c r="M83" s="8">
        <f>IF($S83="","",IF($U83="paid",$L83/(1+$F83)*$F83,$Q83))</f>
        <v>0</v>
      </c>
      <c r="N83">
        <f>IF(OR($S83="",$U83&lt;&gt;"paid"),"",$I83-$C83)</f>
        <v>0</v>
      </c>
      <c r="O83" s="8">
        <f>IF($S83="","",IF(AND($U83="paid",$N83&gt;Settings!$B$4),$K83*Settings!$B$3*$N83/365,0))</f>
        <v>0</v>
      </c>
      <c r="P83" s="8">
        <f>IF($S83="","",IF($U83="unpaid",$W83,0))</f>
        <v>0</v>
      </c>
      <c r="Q83" s="8">
        <f>IF($S83="","",IF(AND($U83="unpaid",$C83&lt;=Settings!$B$2),$W83/(1+$F83)*$F83,0))</f>
        <v>0</v>
      </c>
      <c r="R83">
        <f>IF($S83="","","FY "&amp;IF(MONTH($C83)&gt;=4,YEAR($C83),YEAR($C83)-1)&amp;"-"&amp;TEXT(MOD(IF(MONTH($C83)&gt;=4,YEAR($C83)+1,YEAR($C83)),100),"00"))</f>
        <v>0</v>
      </c>
      <c r="S83">
        <f>IF($S82="","",IF($U82="paid",IF($V82&lt;&gt;"",$S82,IF(AND($W82&gt;0,OR(INDEX(Calc!$B:$B,$S82)&lt;=Settings!$B$2,$X82=0)),$S82,IFERROR(MATCH(1,INDEX((Calc!$A$2:$A$2001&lt;&gt;"")*(Calc!$E$2:$E$2001&gt;0)*(ROW(Calc!$A$2:$A$2001)&gt;$S82),0),0)+1,""))),IFERROR(MATCH(1,INDEX((Calc!$A$2:$A$2001&lt;&gt;"")*(Calc!$E$2:$E$2001&gt;0)*(ROW(Calc!$A$2:$A$2001)&gt;$S82),0),0)+1,"")))</f>
        <v>0</v>
      </c>
      <c r="T83">
        <f>IF($S83="","",IF(AND($S83=$S82,$U82="paid",$V82=""),"",IF(AND($S83=$S82,$U82="paid",$V82&lt;&gt;""),$V82,IF($S83="","",IFERROR(MATCH(1,INDEX((Calc!$A$2:$A$2001=INDEX(Calc!$A:$A,$S83))*(Calc!$D$2:$D$2001&gt;0)*(Calc!$I$2:$I$2001&gt;INDEX(Calc!$J:$J,$S83))*(Calc!$T$2:$T$2001&lt;INDEX(Calc!$H:$H,$S83)),0),0)+1,"")))))</f>
        <v>0</v>
      </c>
      <c r="U83">
        <f>IF($S83="","",IF($T83&lt;&gt;"","paid","unpaid"))</f>
        <v>0</v>
      </c>
      <c r="V83">
        <f>IF(OR($S83="",$T83=""),"",IFERROR(MATCH(1,INDEX((Calc!$A$2:$A$2001=INDEX(Calc!$A:$A,$S83))*(Calc!$D$2:$D$2001&gt;0)*(Calc!$I$2:$I$2001&gt;INDEX(Calc!$J:$J,$S83))*(Calc!$T$2:$T$2001&lt;INDEX(Calc!$H:$H,$S83))*(ROW(Calc!$A$2:$A$2001)&gt;$T83),0),0)+1,""))</f>
        <v>0</v>
      </c>
      <c r="W83" s="8">
        <f>IF($S83="","",MAX(0,INDEX(Calc!$H:$H,$S83)-MAX(INDEX(Calc!$K:$K,$S83),INDEX(Calc!$J:$J,$S83))))</f>
        <v>0</v>
      </c>
      <c r="X83" s="8">
        <f>IF($S83="","",INDEX(Calc!$E:$E,$S83)-$W83)</f>
        <v>0</v>
      </c>
    </row>
    <row r="84" spans="1:24">
      <c r="A84">
        <f>IF($S84="","",INDEX(Calc!$A:$A,$S84))</f>
        <v>0</v>
      </c>
      <c r="B84">
        <f>IF($S84="","",INDEX(Calc!$U:$U,$S84))</f>
        <v>0</v>
      </c>
      <c r="C84" s="7">
        <f>IF($S84="","",INDEX(Calc!$B:$B,$S84))</f>
        <v>0</v>
      </c>
      <c r="D84">
        <f>IF($S84="","",INDEX(Calc!$C:$C,$S84))</f>
        <v>0</v>
      </c>
      <c r="E84" s="8">
        <f>IF($S84="","",INDEX(Calc!$E:$E,$S84))</f>
        <v>0</v>
      </c>
      <c r="F84" s="9">
        <f>IF($S84="","",INDEX(Calc!$G:$G,$S84))</f>
        <v>0</v>
      </c>
      <c r="G84" s="8">
        <f>IF($S84="","",INDEX(Calc!$L:$L,$S84))</f>
        <v>0</v>
      </c>
      <c r="H84" s="8">
        <f>IF($S84="","",INDEX(Calc!$M:$M,$S84))</f>
        <v>0</v>
      </c>
      <c r="I84" s="7">
        <f>IF($T84="","",INDEX(Calc!$B:$B,$T84))</f>
        <v>0</v>
      </c>
      <c r="J84" s="8">
        <f>IF($S84="","",IF($U84&lt;&gt;"paid",0,MAX(0,MIN(INDEX(Calc!$H:$H,$S84),INDEX(Calc!$I:$I,$T84))-MAX(INDEX(Calc!$J:$J,$S84),INDEX(Calc!$T:$T,$T84)))))</f>
        <v>0</v>
      </c>
      <c r="K84" s="8">
        <f>IF($S84="","",IF($U84&lt;&gt;"paid",0,$J84/(1+$F84)*$F84))</f>
        <v>0</v>
      </c>
      <c r="L84" s="8">
        <f>IF($S84="","",IF($U84="paid",MAX(0,$E84-MAX(0,MIN(INDEX(Calc!$H:$H,$S84),INDEX(Calc!$I:$I,$T84))-INDEX(Calc!$J:$J,$S84))),$W84))</f>
        <v>0</v>
      </c>
      <c r="M84" s="8">
        <f>IF($S84="","",IF($U84="paid",$L84/(1+$F84)*$F84,$Q84))</f>
        <v>0</v>
      </c>
      <c r="N84">
        <f>IF(OR($S84="",$U84&lt;&gt;"paid"),"",$I84-$C84)</f>
        <v>0</v>
      </c>
      <c r="O84" s="8">
        <f>IF($S84="","",IF(AND($U84="paid",$N84&gt;Settings!$B$4),$K84*Settings!$B$3*$N84/365,0))</f>
        <v>0</v>
      </c>
      <c r="P84" s="8">
        <f>IF($S84="","",IF($U84="unpaid",$W84,0))</f>
        <v>0</v>
      </c>
      <c r="Q84" s="8">
        <f>IF($S84="","",IF(AND($U84="unpaid",$C84&lt;=Settings!$B$2),$W84/(1+$F84)*$F84,0))</f>
        <v>0</v>
      </c>
      <c r="R84">
        <f>IF($S84="","","FY "&amp;IF(MONTH($C84)&gt;=4,YEAR($C84),YEAR($C84)-1)&amp;"-"&amp;TEXT(MOD(IF(MONTH($C84)&gt;=4,YEAR($C84)+1,YEAR($C84)),100),"00"))</f>
        <v>0</v>
      </c>
      <c r="S84">
        <f>IF($S83="","",IF($U83="paid",IF($V83&lt;&gt;"",$S83,IF(AND($W83&gt;0,OR(INDEX(Calc!$B:$B,$S83)&lt;=Settings!$B$2,$X83=0)),$S83,IFERROR(MATCH(1,INDEX((Calc!$A$2:$A$2001&lt;&gt;"")*(Calc!$E$2:$E$2001&gt;0)*(ROW(Calc!$A$2:$A$2001)&gt;$S83),0),0)+1,""))),IFERROR(MATCH(1,INDEX((Calc!$A$2:$A$2001&lt;&gt;"")*(Calc!$E$2:$E$2001&gt;0)*(ROW(Calc!$A$2:$A$2001)&gt;$S83),0),0)+1,"")))</f>
        <v>0</v>
      </c>
      <c r="T84">
        <f>IF($S84="","",IF(AND($S84=$S83,$U83="paid",$V83=""),"",IF(AND($S84=$S83,$U83="paid",$V83&lt;&gt;""),$V83,IF($S84="","",IFERROR(MATCH(1,INDEX((Calc!$A$2:$A$2001=INDEX(Calc!$A:$A,$S84))*(Calc!$D$2:$D$2001&gt;0)*(Calc!$I$2:$I$2001&gt;INDEX(Calc!$J:$J,$S84))*(Calc!$T$2:$T$2001&lt;INDEX(Calc!$H:$H,$S84)),0),0)+1,"")))))</f>
        <v>0</v>
      </c>
      <c r="U84">
        <f>IF($S84="","",IF($T84&lt;&gt;"","paid","unpaid"))</f>
        <v>0</v>
      </c>
      <c r="V84">
        <f>IF(OR($S84="",$T84=""),"",IFERROR(MATCH(1,INDEX((Calc!$A$2:$A$2001=INDEX(Calc!$A:$A,$S84))*(Calc!$D$2:$D$2001&gt;0)*(Calc!$I$2:$I$2001&gt;INDEX(Calc!$J:$J,$S84))*(Calc!$T$2:$T$2001&lt;INDEX(Calc!$H:$H,$S84))*(ROW(Calc!$A$2:$A$2001)&gt;$T84),0),0)+1,""))</f>
        <v>0</v>
      </c>
      <c r="W84" s="8">
        <f>IF($S84="","",MAX(0,INDEX(Calc!$H:$H,$S84)-MAX(INDEX(Calc!$K:$K,$S84),INDEX(Calc!$J:$J,$S84))))</f>
        <v>0</v>
      </c>
      <c r="X84" s="8">
        <f>IF($S84="","",INDEX(Calc!$E:$E,$S84)-$W84)</f>
        <v>0</v>
      </c>
    </row>
    <row r="85" spans="1:24">
      <c r="A85">
        <f>IF($S85="","",INDEX(Calc!$A:$A,$S85))</f>
        <v>0</v>
      </c>
      <c r="B85">
        <f>IF($S85="","",INDEX(Calc!$U:$U,$S85))</f>
        <v>0</v>
      </c>
      <c r="C85" s="7">
        <f>IF($S85="","",INDEX(Calc!$B:$B,$S85))</f>
        <v>0</v>
      </c>
      <c r="D85">
        <f>IF($S85="","",INDEX(Calc!$C:$C,$S85))</f>
        <v>0</v>
      </c>
      <c r="E85" s="8">
        <f>IF($S85="","",INDEX(Calc!$E:$E,$S85))</f>
        <v>0</v>
      </c>
      <c r="F85" s="9">
        <f>IF($S85="","",INDEX(Calc!$G:$G,$S85))</f>
        <v>0</v>
      </c>
      <c r="G85" s="8">
        <f>IF($S85="","",INDEX(Calc!$L:$L,$S85))</f>
        <v>0</v>
      </c>
      <c r="H85" s="8">
        <f>IF($S85="","",INDEX(Calc!$M:$M,$S85))</f>
        <v>0</v>
      </c>
      <c r="I85" s="7">
        <f>IF($T85="","",INDEX(Calc!$B:$B,$T85))</f>
        <v>0</v>
      </c>
      <c r="J85" s="8">
        <f>IF($S85="","",IF($U85&lt;&gt;"paid",0,MAX(0,MIN(INDEX(Calc!$H:$H,$S85),INDEX(Calc!$I:$I,$T85))-MAX(INDEX(Calc!$J:$J,$S85),INDEX(Calc!$T:$T,$T85)))))</f>
        <v>0</v>
      </c>
      <c r="K85" s="8">
        <f>IF($S85="","",IF($U85&lt;&gt;"paid",0,$J85/(1+$F85)*$F85))</f>
        <v>0</v>
      </c>
      <c r="L85" s="8">
        <f>IF($S85="","",IF($U85="paid",MAX(0,$E85-MAX(0,MIN(INDEX(Calc!$H:$H,$S85),INDEX(Calc!$I:$I,$T85))-INDEX(Calc!$J:$J,$S85))),$W85))</f>
        <v>0</v>
      </c>
      <c r="M85" s="8">
        <f>IF($S85="","",IF($U85="paid",$L85/(1+$F85)*$F85,$Q85))</f>
        <v>0</v>
      </c>
      <c r="N85">
        <f>IF(OR($S85="",$U85&lt;&gt;"paid"),"",$I85-$C85)</f>
        <v>0</v>
      </c>
      <c r="O85" s="8">
        <f>IF($S85="","",IF(AND($U85="paid",$N85&gt;Settings!$B$4),$K85*Settings!$B$3*$N85/365,0))</f>
        <v>0</v>
      </c>
      <c r="P85" s="8">
        <f>IF($S85="","",IF($U85="unpaid",$W85,0))</f>
        <v>0</v>
      </c>
      <c r="Q85" s="8">
        <f>IF($S85="","",IF(AND($U85="unpaid",$C85&lt;=Settings!$B$2),$W85/(1+$F85)*$F85,0))</f>
        <v>0</v>
      </c>
      <c r="R85">
        <f>IF($S85="","","FY "&amp;IF(MONTH($C85)&gt;=4,YEAR($C85),YEAR($C85)-1)&amp;"-"&amp;TEXT(MOD(IF(MONTH($C85)&gt;=4,YEAR($C85)+1,YEAR($C85)),100),"00"))</f>
        <v>0</v>
      </c>
      <c r="S85">
        <f>IF($S84="","",IF($U84="paid",IF($V84&lt;&gt;"",$S84,IF(AND($W84&gt;0,OR(INDEX(Calc!$B:$B,$S84)&lt;=Settings!$B$2,$X84=0)),$S84,IFERROR(MATCH(1,INDEX((Calc!$A$2:$A$2001&lt;&gt;"")*(Calc!$E$2:$E$2001&gt;0)*(ROW(Calc!$A$2:$A$2001)&gt;$S84),0),0)+1,""))),IFERROR(MATCH(1,INDEX((Calc!$A$2:$A$2001&lt;&gt;"")*(Calc!$E$2:$E$2001&gt;0)*(ROW(Calc!$A$2:$A$2001)&gt;$S84),0),0)+1,"")))</f>
        <v>0</v>
      </c>
      <c r="T85">
        <f>IF($S85="","",IF(AND($S85=$S84,$U84="paid",$V84=""),"",IF(AND($S85=$S84,$U84="paid",$V84&lt;&gt;""),$V84,IF($S85="","",IFERROR(MATCH(1,INDEX((Calc!$A$2:$A$2001=INDEX(Calc!$A:$A,$S85))*(Calc!$D$2:$D$2001&gt;0)*(Calc!$I$2:$I$2001&gt;INDEX(Calc!$J:$J,$S85))*(Calc!$T$2:$T$2001&lt;INDEX(Calc!$H:$H,$S85)),0),0)+1,"")))))</f>
        <v>0</v>
      </c>
      <c r="U85">
        <f>IF($S85="","",IF($T85&lt;&gt;"","paid","unpaid"))</f>
        <v>0</v>
      </c>
      <c r="V85">
        <f>IF(OR($S85="",$T85=""),"",IFERROR(MATCH(1,INDEX((Calc!$A$2:$A$2001=INDEX(Calc!$A:$A,$S85))*(Calc!$D$2:$D$2001&gt;0)*(Calc!$I$2:$I$2001&gt;INDEX(Calc!$J:$J,$S85))*(Calc!$T$2:$T$2001&lt;INDEX(Calc!$H:$H,$S85))*(ROW(Calc!$A$2:$A$2001)&gt;$T85),0),0)+1,""))</f>
        <v>0</v>
      </c>
      <c r="W85" s="8">
        <f>IF($S85="","",MAX(0,INDEX(Calc!$H:$H,$S85)-MAX(INDEX(Calc!$K:$K,$S85),INDEX(Calc!$J:$J,$S85))))</f>
        <v>0</v>
      </c>
      <c r="X85" s="8">
        <f>IF($S85="","",INDEX(Calc!$E:$E,$S85)-$W85)</f>
        <v>0</v>
      </c>
    </row>
    <row r="86" spans="1:24">
      <c r="A86">
        <f>IF($S86="","",INDEX(Calc!$A:$A,$S86))</f>
        <v>0</v>
      </c>
      <c r="B86">
        <f>IF($S86="","",INDEX(Calc!$U:$U,$S86))</f>
        <v>0</v>
      </c>
      <c r="C86" s="7">
        <f>IF($S86="","",INDEX(Calc!$B:$B,$S86))</f>
        <v>0</v>
      </c>
      <c r="D86">
        <f>IF($S86="","",INDEX(Calc!$C:$C,$S86))</f>
        <v>0</v>
      </c>
      <c r="E86" s="8">
        <f>IF($S86="","",INDEX(Calc!$E:$E,$S86))</f>
        <v>0</v>
      </c>
      <c r="F86" s="9">
        <f>IF($S86="","",INDEX(Calc!$G:$G,$S86))</f>
        <v>0</v>
      </c>
      <c r="G86" s="8">
        <f>IF($S86="","",INDEX(Calc!$L:$L,$S86))</f>
        <v>0</v>
      </c>
      <c r="H86" s="8">
        <f>IF($S86="","",INDEX(Calc!$M:$M,$S86))</f>
        <v>0</v>
      </c>
      <c r="I86" s="7">
        <f>IF($T86="","",INDEX(Calc!$B:$B,$T86))</f>
        <v>0</v>
      </c>
      <c r="J86" s="8">
        <f>IF($S86="","",IF($U86&lt;&gt;"paid",0,MAX(0,MIN(INDEX(Calc!$H:$H,$S86),INDEX(Calc!$I:$I,$T86))-MAX(INDEX(Calc!$J:$J,$S86),INDEX(Calc!$T:$T,$T86)))))</f>
        <v>0</v>
      </c>
      <c r="K86" s="8">
        <f>IF($S86="","",IF($U86&lt;&gt;"paid",0,$J86/(1+$F86)*$F86))</f>
        <v>0</v>
      </c>
      <c r="L86" s="8">
        <f>IF($S86="","",IF($U86="paid",MAX(0,$E86-MAX(0,MIN(INDEX(Calc!$H:$H,$S86),INDEX(Calc!$I:$I,$T86))-INDEX(Calc!$J:$J,$S86))),$W86))</f>
        <v>0</v>
      </c>
      <c r="M86" s="8">
        <f>IF($S86="","",IF($U86="paid",$L86/(1+$F86)*$F86,$Q86))</f>
        <v>0</v>
      </c>
      <c r="N86">
        <f>IF(OR($S86="",$U86&lt;&gt;"paid"),"",$I86-$C86)</f>
        <v>0</v>
      </c>
      <c r="O86" s="8">
        <f>IF($S86="","",IF(AND($U86="paid",$N86&gt;Settings!$B$4),$K86*Settings!$B$3*$N86/365,0))</f>
        <v>0</v>
      </c>
      <c r="P86" s="8">
        <f>IF($S86="","",IF($U86="unpaid",$W86,0))</f>
        <v>0</v>
      </c>
      <c r="Q86" s="8">
        <f>IF($S86="","",IF(AND($U86="unpaid",$C86&lt;=Settings!$B$2),$W86/(1+$F86)*$F86,0))</f>
        <v>0</v>
      </c>
      <c r="R86">
        <f>IF($S86="","","FY "&amp;IF(MONTH($C86)&gt;=4,YEAR($C86),YEAR($C86)-1)&amp;"-"&amp;TEXT(MOD(IF(MONTH($C86)&gt;=4,YEAR($C86)+1,YEAR($C86)),100),"00"))</f>
        <v>0</v>
      </c>
      <c r="S86">
        <f>IF($S85="","",IF($U85="paid",IF($V85&lt;&gt;"",$S85,IF(AND($W85&gt;0,OR(INDEX(Calc!$B:$B,$S85)&lt;=Settings!$B$2,$X85=0)),$S85,IFERROR(MATCH(1,INDEX((Calc!$A$2:$A$2001&lt;&gt;"")*(Calc!$E$2:$E$2001&gt;0)*(ROW(Calc!$A$2:$A$2001)&gt;$S85),0),0)+1,""))),IFERROR(MATCH(1,INDEX((Calc!$A$2:$A$2001&lt;&gt;"")*(Calc!$E$2:$E$2001&gt;0)*(ROW(Calc!$A$2:$A$2001)&gt;$S85),0),0)+1,"")))</f>
        <v>0</v>
      </c>
      <c r="T86">
        <f>IF($S86="","",IF(AND($S86=$S85,$U85="paid",$V85=""),"",IF(AND($S86=$S85,$U85="paid",$V85&lt;&gt;""),$V85,IF($S86="","",IFERROR(MATCH(1,INDEX((Calc!$A$2:$A$2001=INDEX(Calc!$A:$A,$S86))*(Calc!$D$2:$D$2001&gt;0)*(Calc!$I$2:$I$2001&gt;INDEX(Calc!$J:$J,$S86))*(Calc!$T$2:$T$2001&lt;INDEX(Calc!$H:$H,$S86)),0),0)+1,"")))))</f>
        <v>0</v>
      </c>
      <c r="U86">
        <f>IF($S86="","",IF($T86&lt;&gt;"","paid","unpaid"))</f>
        <v>0</v>
      </c>
      <c r="V86">
        <f>IF(OR($S86="",$T86=""),"",IFERROR(MATCH(1,INDEX((Calc!$A$2:$A$2001=INDEX(Calc!$A:$A,$S86))*(Calc!$D$2:$D$2001&gt;0)*(Calc!$I$2:$I$2001&gt;INDEX(Calc!$J:$J,$S86))*(Calc!$T$2:$T$2001&lt;INDEX(Calc!$H:$H,$S86))*(ROW(Calc!$A$2:$A$2001)&gt;$T86),0),0)+1,""))</f>
        <v>0</v>
      </c>
      <c r="W86" s="8">
        <f>IF($S86="","",MAX(0,INDEX(Calc!$H:$H,$S86)-MAX(INDEX(Calc!$K:$K,$S86),INDEX(Calc!$J:$J,$S86))))</f>
        <v>0</v>
      </c>
      <c r="X86" s="8">
        <f>IF($S86="","",INDEX(Calc!$E:$E,$S86)-$W86)</f>
        <v>0</v>
      </c>
    </row>
    <row r="87" spans="1:24">
      <c r="A87">
        <f>IF($S87="","",INDEX(Calc!$A:$A,$S87))</f>
        <v>0</v>
      </c>
      <c r="B87">
        <f>IF($S87="","",INDEX(Calc!$U:$U,$S87))</f>
        <v>0</v>
      </c>
      <c r="C87" s="7">
        <f>IF($S87="","",INDEX(Calc!$B:$B,$S87))</f>
        <v>0</v>
      </c>
      <c r="D87">
        <f>IF($S87="","",INDEX(Calc!$C:$C,$S87))</f>
        <v>0</v>
      </c>
      <c r="E87" s="8">
        <f>IF($S87="","",INDEX(Calc!$E:$E,$S87))</f>
        <v>0</v>
      </c>
      <c r="F87" s="9">
        <f>IF($S87="","",INDEX(Calc!$G:$G,$S87))</f>
        <v>0</v>
      </c>
      <c r="G87" s="8">
        <f>IF($S87="","",INDEX(Calc!$L:$L,$S87))</f>
        <v>0</v>
      </c>
      <c r="H87" s="8">
        <f>IF($S87="","",INDEX(Calc!$M:$M,$S87))</f>
        <v>0</v>
      </c>
      <c r="I87" s="7">
        <f>IF($T87="","",INDEX(Calc!$B:$B,$T87))</f>
        <v>0</v>
      </c>
      <c r="J87" s="8">
        <f>IF($S87="","",IF($U87&lt;&gt;"paid",0,MAX(0,MIN(INDEX(Calc!$H:$H,$S87),INDEX(Calc!$I:$I,$T87))-MAX(INDEX(Calc!$J:$J,$S87),INDEX(Calc!$T:$T,$T87)))))</f>
        <v>0</v>
      </c>
      <c r="K87" s="8">
        <f>IF($S87="","",IF($U87&lt;&gt;"paid",0,$J87/(1+$F87)*$F87))</f>
        <v>0</v>
      </c>
      <c r="L87" s="8">
        <f>IF($S87="","",IF($U87="paid",MAX(0,$E87-MAX(0,MIN(INDEX(Calc!$H:$H,$S87),INDEX(Calc!$I:$I,$T87))-INDEX(Calc!$J:$J,$S87))),$W87))</f>
        <v>0</v>
      </c>
      <c r="M87" s="8">
        <f>IF($S87="","",IF($U87="paid",$L87/(1+$F87)*$F87,$Q87))</f>
        <v>0</v>
      </c>
      <c r="N87">
        <f>IF(OR($S87="",$U87&lt;&gt;"paid"),"",$I87-$C87)</f>
        <v>0</v>
      </c>
      <c r="O87" s="8">
        <f>IF($S87="","",IF(AND($U87="paid",$N87&gt;Settings!$B$4),$K87*Settings!$B$3*$N87/365,0))</f>
        <v>0</v>
      </c>
      <c r="P87" s="8">
        <f>IF($S87="","",IF($U87="unpaid",$W87,0))</f>
        <v>0</v>
      </c>
      <c r="Q87" s="8">
        <f>IF($S87="","",IF(AND($U87="unpaid",$C87&lt;=Settings!$B$2),$W87/(1+$F87)*$F87,0))</f>
        <v>0</v>
      </c>
      <c r="R87">
        <f>IF($S87="","","FY "&amp;IF(MONTH($C87)&gt;=4,YEAR($C87),YEAR($C87)-1)&amp;"-"&amp;TEXT(MOD(IF(MONTH($C87)&gt;=4,YEAR($C87)+1,YEAR($C87)),100),"00"))</f>
        <v>0</v>
      </c>
      <c r="S87">
        <f>IF($S86="","",IF($U86="paid",IF($V86&lt;&gt;"",$S86,IF(AND($W86&gt;0,OR(INDEX(Calc!$B:$B,$S86)&lt;=Settings!$B$2,$X86=0)),$S86,IFERROR(MATCH(1,INDEX((Calc!$A$2:$A$2001&lt;&gt;"")*(Calc!$E$2:$E$2001&gt;0)*(ROW(Calc!$A$2:$A$2001)&gt;$S86),0),0)+1,""))),IFERROR(MATCH(1,INDEX((Calc!$A$2:$A$2001&lt;&gt;"")*(Calc!$E$2:$E$2001&gt;0)*(ROW(Calc!$A$2:$A$2001)&gt;$S86),0),0)+1,"")))</f>
        <v>0</v>
      </c>
      <c r="T87">
        <f>IF($S87="","",IF(AND($S87=$S86,$U86="paid",$V86=""),"",IF(AND($S87=$S86,$U86="paid",$V86&lt;&gt;""),$V86,IF($S87="","",IFERROR(MATCH(1,INDEX((Calc!$A$2:$A$2001=INDEX(Calc!$A:$A,$S87))*(Calc!$D$2:$D$2001&gt;0)*(Calc!$I$2:$I$2001&gt;INDEX(Calc!$J:$J,$S87))*(Calc!$T$2:$T$2001&lt;INDEX(Calc!$H:$H,$S87)),0),0)+1,"")))))</f>
        <v>0</v>
      </c>
      <c r="U87">
        <f>IF($S87="","",IF($T87&lt;&gt;"","paid","unpaid"))</f>
        <v>0</v>
      </c>
      <c r="V87">
        <f>IF(OR($S87="",$T87=""),"",IFERROR(MATCH(1,INDEX((Calc!$A$2:$A$2001=INDEX(Calc!$A:$A,$S87))*(Calc!$D$2:$D$2001&gt;0)*(Calc!$I$2:$I$2001&gt;INDEX(Calc!$J:$J,$S87))*(Calc!$T$2:$T$2001&lt;INDEX(Calc!$H:$H,$S87))*(ROW(Calc!$A$2:$A$2001)&gt;$T87),0),0)+1,""))</f>
        <v>0</v>
      </c>
      <c r="W87" s="8">
        <f>IF($S87="","",MAX(0,INDEX(Calc!$H:$H,$S87)-MAX(INDEX(Calc!$K:$K,$S87),INDEX(Calc!$J:$J,$S87))))</f>
        <v>0</v>
      </c>
      <c r="X87" s="8">
        <f>IF($S87="","",INDEX(Calc!$E:$E,$S87)-$W87)</f>
        <v>0</v>
      </c>
    </row>
    <row r="88" spans="1:24">
      <c r="A88">
        <f>IF($S88="","",INDEX(Calc!$A:$A,$S88))</f>
        <v>0</v>
      </c>
      <c r="B88">
        <f>IF($S88="","",INDEX(Calc!$U:$U,$S88))</f>
        <v>0</v>
      </c>
      <c r="C88" s="7">
        <f>IF($S88="","",INDEX(Calc!$B:$B,$S88))</f>
        <v>0</v>
      </c>
      <c r="D88">
        <f>IF($S88="","",INDEX(Calc!$C:$C,$S88))</f>
        <v>0</v>
      </c>
      <c r="E88" s="8">
        <f>IF($S88="","",INDEX(Calc!$E:$E,$S88))</f>
        <v>0</v>
      </c>
      <c r="F88" s="9">
        <f>IF($S88="","",INDEX(Calc!$G:$G,$S88))</f>
        <v>0</v>
      </c>
      <c r="G88" s="8">
        <f>IF($S88="","",INDEX(Calc!$L:$L,$S88))</f>
        <v>0</v>
      </c>
      <c r="H88" s="8">
        <f>IF($S88="","",INDEX(Calc!$M:$M,$S88))</f>
        <v>0</v>
      </c>
      <c r="I88" s="7">
        <f>IF($T88="","",INDEX(Calc!$B:$B,$T88))</f>
        <v>0</v>
      </c>
      <c r="J88" s="8">
        <f>IF($S88="","",IF($U88&lt;&gt;"paid",0,MAX(0,MIN(INDEX(Calc!$H:$H,$S88),INDEX(Calc!$I:$I,$T88))-MAX(INDEX(Calc!$J:$J,$S88),INDEX(Calc!$T:$T,$T88)))))</f>
        <v>0</v>
      </c>
      <c r="K88" s="8">
        <f>IF($S88="","",IF($U88&lt;&gt;"paid",0,$J88/(1+$F88)*$F88))</f>
        <v>0</v>
      </c>
      <c r="L88" s="8">
        <f>IF($S88="","",IF($U88="paid",MAX(0,$E88-MAX(0,MIN(INDEX(Calc!$H:$H,$S88),INDEX(Calc!$I:$I,$T88))-INDEX(Calc!$J:$J,$S88))),$W88))</f>
        <v>0</v>
      </c>
      <c r="M88" s="8">
        <f>IF($S88="","",IF($U88="paid",$L88/(1+$F88)*$F88,$Q88))</f>
        <v>0</v>
      </c>
      <c r="N88">
        <f>IF(OR($S88="",$U88&lt;&gt;"paid"),"",$I88-$C88)</f>
        <v>0</v>
      </c>
      <c r="O88" s="8">
        <f>IF($S88="","",IF(AND($U88="paid",$N88&gt;Settings!$B$4),$K88*Settings!$B$3*$N88/365,0))</f>
        <v>0</v>
      </c>
      <c r="P88" s="8">
        <f>IF($S88="","",IF($U88="unpaid",$W88,0))</f>
        <v>0</v>
      </c>
      <c r="Q88" s="8">
        <f>IF($S88="","",IF(AND($U88="unpaid",$C88&lt;=Settings!$B$2),$W88/(1+$F88)*$F88,0))</f>
        <v>0</v>
      </c>
      <c r="R88">
        <f>IF($S88="","","FY "&amp;IF(MONTH($C88)&gt;=4,YEAR($C88),YEAR($C88)-1)&amp;"-"&amp;TEXT(MOD(IF(MONTH($C88)&gt;=4,YEAR($C88)+1,YEAR($C88)),100),"00"))</f>
        <v>0</v>
      </c>
      <c r="S88">
        <f>IF($S87="","",IF($U87="paid",IF($V87&lt;&gt;"",$S87,IF(AND($W87&gt;0,OR(INDEX(Calc!$B:$B,$S87)&lt;=Settings!$B$2,$X87=0)),$S87,IFERROR(MATCH(1,INDEX((Calc!$A$2:$A$2001&lt;&gt;"")*(Calc!$E$2:$E$2001&gt;0)*(ROW(Calc!$A$2:$A$2001)&gt;$S87),0),0)+1,""))),IFERROR(MATCH(1,INDEX((Calc!$A$2:$A$2001&lt;&gt;"")*(Calc!$E$2:$E$2001&gt;0)*(ROW(Calc!$A$2:$A$2001)&gt;$S87),0),0)+1,"")))</f>
        <v>0</v>
      </c>
      <c r="T88">
        <f>IF($S88="","",IF(AND($S88=$S87,$U87="paid",$V87=""),"",IF(AND($S88=$S87,$U87="paid",$V87&lt;&gt;""),$V87,IF($S88="","",IFERROR(MATCH(1,INDEX((Calc!$A$2:$A$2001=INDEX(Calc!$A:$A,$S88))*(Calc!$D$2:$D$2001&gt;0)*(Calc!$I$2:$I$2001&gt;INDEX(Calc!$J:$J,$S88))*(Calc!$T$2:$T$2001&lt;INDEX(Calc!$H:$H,$S88)),0),0)+1,"")))))</f>
        <v>0</v>
      </c>
      <c r="U88">
        <f>IF($S88="","",IF($T88&lt;&gt;"","paid","unpaid"))</f>
        <v>0</v>
      </c>
      <c r="V88">
        <f>IF(OR($S88="",$T88=""),"",IFERROR(MATCH(1,INDEX((Calc!$A$2:$A$2001=INDEX(Calc!$A:$A,$S88))*(Calc!$D$2:$D$2001&gt;0)*(Calc!$I$2:$I$2001&gt;INDEX(Calc!$J:$J,$S88))*(Calc!$T$2:$T$2001&lt;INDEX(Calc!$H:$H,$S88))*(ROW(Calc!$A$2:$A$2001)&gt;$T88),0),0)+1,""))</f>
        <v>0</v>
      </c>
      <c r="W88" s="8">
        <f>IF($S88="","",MAX(0,INDEX(Calc!$H:$H,$S88)-MAX(INDEX(Calc!$K:$K,$S88),INDEX(Calc!$J:$J,$S88))))</f>
        <v>0</v>
      </c>
      <c r="X88" s="8">
        <f>IF($S88="","",INDEX(Calc!$E:$E,$S88)-$W88)</f>
        <v>0</v>
      </c>
    </row>
    <row r="89" spans="1:24">
      <c r="A89">
        <f>IF($S89="","",INDEX(Calc!$A:$A,$S89))</f>
        <v>0</v>
      </c>
      <c r="B89">
        <f>IF($S89="","",INDEX(Calc!$U:$U,$S89))</f>
        <v>0</v>
      </c>
      <c r="C89" s="7">
        <f>IF($S89="","",INDEX(Calc!$B:$B,$S89))</f>
        <v>0</v>
      </c>
      <c r="D89">
        <f>IF($S89="","",INDEX(Calc!$C:$C,$S89))</f>
        <v>0</v>
      </c>
      <c r="E89" s="8">
        <f>IF($S89="","",INDEX(Calc!$E:$E,$S89))</f>
        <v>0</v>
      </c>
      <c r="F89" s="9">
        <f>IF($S89="","",INDEX(Calc!$G:$G,$S89))</f>
        <v>0</v>
      </c>
      <c r="G89" s="8">
        <f>IF($S89="","",INDEX(Calc!$L:$L,$S89))</f>
        <v>0</v>
      </c>
      <c r="H89" s="8">
        <f>IF($S89="","",INDEX(Calc!$M:$M,$S89))</f>
        <v>0</v>
      </c>
      <c r="I89" s="7">
        <f>IF($T89="","",INDEX(Calc!$B:$B,$T89))</f>
        <v>0</v>
      </c>
      <c r="J89" s="8">
        <f>IF($S89="","",IF($U89&lt;&gt;"paid",0,MAX(0,MIN(INDEX(Calc!$H:$H,$S89),INDEX(Calc!$I:$I,$T89))-MAX(INDEX(Calc!$J:$J,$S89),INDEX(Calc!$T:$T,$T89)))))</f>
        <v>0</v>
      </c>
      <c r="K89" s="8">
        <f>IF($S89="","",IF($U89&lt;&gt;"paid",0,$J89/(1+$F89)*$F89))</f>
        <v>0</v>
      </c>
      <c r="L89" s="8">
        <f>IF($S89="","",IF($U89="paid",MAX(0,$E89-MAX(0,MIN(INDEX(Calc!$H:$H,$S89),INDEX(Calc!$I:$I,$T89))-INDEX(Calc!$J:$J,$S89))),$W89))</f>
        <v>0</v>
      </c>
      <c r="M89" s="8">
        <f>IF($S89="","",IF($U89="paid",$L89/(1+$F89)*$F89,$Q89))</f>
        <v>0</v>
      </c>
      <c r="N89">
        <f>IF(OR($S89="",$U89&lt;&gt;"paid"),"",$I89-$C89)</f>
        <v>0</v>
      </c>
      <c r="O89" s="8">
        <f>IF($S89="","",IF(AND($U89="paid",$N89&gt;Settings!$B$4),$K89*Settings!$B$3*$N89/365,0))</f>
        <v>0</v>
      </c>
      <c r="P89" s="8">
        <f>IF($S89="","",IF($U89="unpaid",$W89,0))</f>
        <v>0</v>
      </c>
      <c r="Q89" s="8">
        <f>IF($S89="","",IF(AND($U89="unpaid",$C89&lt;=Settings!$B$2),$W89/(1+$F89)*$F89,0))</f>
        <v>0</v>
      </c>
      <c r="R89">
        <f>IF($S89="","","FY "&amp;IF(MONTH($C89)&gt;=4,YEAR($C89),YEAR($C89)-1)&amp;"-"&amp;TEXT(MOD(IF(MONTH($C89)&gt;=4,YEAR($C89)+1,YEAR($C89)),100),"00"))</f>
        <v>0</v>
      </c>
      <c r="S89">
        <f>IF($S88="","",IF($U88="paid",IF($V88&lt;&gt;"",$S88,IF(AND($W88&gt;0,OR(INDEX(Calc!$B:$B,$S88)&lt;=Settings!$B$2,$X88=0)),$S88,IFERROR(MATCH(1,INDEX((Calc!$A$2:$A$2001&lt;&gt;"")*(Calc!$E$2:$E$2001&gt;0)*(ROW(Calc!$A$2:$A$2001)&gt;$S88),0),0)+1,""))),IFERROR(MATCH(1,INDEX((Calc!$A$2:$A$2001&lt;&gt;"")*(Calc!$E$2:$E$2001&gt;0)*(ROW(Calc!$A$2:$A$2001)&gt;$S88),0),0)+1,"")))</f>
        <v>0</v>
      </c>
      <c r="T89">
        <f>IF($S89="","",IF(AND($S89=$S88,$U88="paid",$V88=""),"",IF(AND($S89=$S88,$U88="paid",$V88&lt;&gt;""),$V88,IF($S89="","",IFERROR(MATCH(1,INDEX((Calc!$A$2:$A$2001=INDEX(Calc!$A:$A,$S89))*(Calc!$D$2:$D$2001&gt;0)*(Calc!$I$2:$I$2001&gt;INDEX(Calc!$J:$J,$S89))*(Calc!$T$2:$T$2001&lt;INDEX(Calc!$H:$H,$S89)),0),0)+1,"")))))</f>
        <v>0</v>
      </c>
      <c r="U89">
        <f>IF($S89="","",IF($T89&lt;&gt;"","paid","unpaid"))</f>
        <v>0</v>
      </c>
      <c r="V89">
        <f>IF(OR($S89="",$T89=""),"",IFERROR(MATCH(1,INDEX((Calc!$A$2:$A$2001=INDEX(Calc!$A:$A,$S89))*(Calc!$D$2:$D$2001&gt;0)*(Calc!$I$2:$I$2001&gt;INDEX(Calc!$J:$J,$S89))*(Calc!$T$2:$T$2001&lt;INDEX(Calc!$H:$H,$S89))*(ROW(Calc!$A$2:$A$2001)&gt;$T89),0),0)+1,""))</f>
        <v>0</v>
      </c>
      <c r="W89" s="8">
        <f>IF($S89="","",MAX(0,INDEX(Calc!$H:$H,$S89)-MAX(INDEX(Calc!$K:$K,$S89),INDEX(Calc!$J:$J,$S89))))</f>
        <v>0</v>
      </c>
      <c r="X89" s="8">
        <f>IF($S89="","",INDEX(Calc!$E:$E,$S89)-$W89)</f>
        <v>0</v>
      </c>
    </row>
    <row r="90" spans="1:24">
      <c r="A90">
        <f>IF($S90="","",INDEX(Calc!$A:$A,$S90))</f>
        <v>0</v>
      </c>
      <c r="B90">
        <f>IF($S90="","",INDEX(Calc!$U:$U,$S90))</f>
        <v>0</v>
      </c>
      <c r="C90" s="7">
        <f>IF($S90="","",INDEX(Calc!$B:$B,$S90))</f>
        <v>0</v>
      </c>
      <c r="D90">
        <f>IF($S90="","",INDEX(Calc!$C:$C,$S90))</f>
        <v>0</v>
      </c>
      <c r="E90" s="8">
        <f>IF($S90="","",INDEX(Calc!$E:$E,$S90))</f>
        <v>0</v>
      </c>
      <c r="F90" s="9">
        <f>IF($S90="","",INDEX(Calc!$G:$G,$S90))</f>
        <v>0</v>
      </c>
      <c r="G90" s="8">
        <f>IF($S90="","",INDEX(Calc!$L:$L,$S90))</f>
        <v>0</v>
      </c>
      <c r="H90" s="8">
        <f>IF($S90="","",INDEX(Calc!$M:$M,$S90))</f>
        <v>0</v>
      </c>
      <c r="I90" s="7">
        <f>IF($T90="","",INDEX(Calc!$B:$B,$T90))</f>
        <v>0</v>
      </c>
      <c r="J90" s="8">
        <f>IF($S90="","",IF($U90&lt;&gt;"paid",0,MAX(0,MIN(INDEX(Calc!$H:$H,$S90),INDEX(Calc!$I:$I,$T90))-MAX(INDEX(Calc!$J:$J,$S90),INDEX(Calc!$T:$T,$T90)))))</f>
        <v>0</v>
      </c>
      <c r="K90" s="8">
        <f>IF($S90="","",IF($U90&lt;&gt;"paid",0,$J90/(1+$F90)*$F90))</f>
        <v>0</v>
      </c>
      <c r="L90" s="8">
        <f>IF($S90="","",IF($U90="paid",MAX(0,$E90-MAX(0,MIN(INDEX(Calc!$H:$H,$S90),INDEX(Calc!$I:$I,$T90))-INDEX(Calc!$J:$J,$S90))),$W90))</f>
        <v>0</v>
      </c>
      <c r="M90" s="8">
        <f>IF($S90="","",IF($U90="paid",$L90/(1+$F90)*$F90,$Q90))</f>
        <v>0</v>
      </c>
      <c r="N90">
        <f>IF(OR($S90="",$U90&lt;&gt;"paid"),"",$I90-$C90)</f>
        <v>0</v>
      </c>
      <c r="O90" s="8">
        <f>IF($S90="","",IF(AND($U90="paid",$N90&gt;Settings!$B$4),$K90*Settings!$B$3*$N90/365,0))</f>
        <v>0</v>
      </c>
      <c r="P90" s="8">
        <f>IF($S90="","",IF($U90="unpaid",$W90,0))</f>
        <v>0</v>
      </c>
      <c r="Q90" s="8">
        <f>IF($S90="","",IF(AND($U90="unpaid",$C90&lt;=Settings!$B$2),$W90/(1+$F90)*$F90,0))</f>
        <v>0</v>
      </c>
      <c r="R90">
        <f>IF($S90="","","FY "&amp;IF(MONTH($C90)&gt;=4,YEAR($C90),YEAR($C90)-1)&amp;"-"&amp;TEXT(MOD(IF(MONTH($C90)&gt;=4,YEAR($C90)+1,YEAR($C90)),100),"00"))</f>
        <v>0</v>
      </c>
      <c r="S90">
        <f>IF($S89="","",IF($U89="paid",IF($V89&lt;&gt;"",$S89,IF(AND($W89&gt;0,OR(INDEX(Calc!$B:$B,$S89)&lt;=Settings!$B$2,$X89=0)),$S89,IFERROR(MATCH(1,INDEX((Calc!$A$2:$A$2001&lt;&gt;"")*(Calc!$E$2:$E$2001&gt;0)*(ROW(Calc!$A$2:$A$2001)&gt;$S89),0),0)+1,""))),IFERROR(MATCH(1,INDEX((Calc!$A$2:$A$2001&lt;&gt;"")*(Calc!$E$2:$E$2001&gt;0)*(ROW(Calc!$A$2:$A$2001)&gt;$S89),0),0)+1,"")))</f>
        <v>0</v>
      </c>
      <c r="T90">
        <f>IF($S90="","",IF(AND($S90=$S89,$U89="paid",$V89=""),"",IF(AND($S90=$S89,$U89="paid",$V89&lt;&gt;""),$V89,IF($S90="","",IFERROR(MATCH(1,INDEX((Calc!$A$2:$A$2001=INDEX(Calc!$A:$A,$S90))*(Calc!$D$2:$D$2001&gt;0)*(Calc!$I$2:$I$2001&gt;INDEX(Calc!$J:$J,$S90))*(Calc!$T$2:$T$2001&lt;INDEX(Calc!$H:$H,$S90)),0),0)+1,"")))))</f>
        <v>0</v>
      </c>
      <c r="U90">
        <f>IF($S90="","",IF($T90&lt;&gt;"","paid","unpaid"))</f>
        <v>0</v>
      </c>
      <c r="V90">
        <f>IF(OR($S90="",$T90=""),"",IFERROR(MATCH(1,INDEX((Calc!$A$2:$A$2001=INDEX(Calc!$A:$A,$S90))*(Calc!$D$2:$D$2001&gt;0)*(Calc!$I$2:$I$2001&gt;INDEX(Calc!$J:$J,$S90))*(Calc!$T$2:$T$2001&lt;INDEX(Calc!$H:$H,$S90))*(ROW(Calc!$A$2:$A$2001)&gt;$T90),0),0)+1,""))</f>
        <v>0</v>
      </c>
      <c r="W90" s="8">
        <f>IF($S90="","",MAX(0,INDEX(Calc!$H:$H,$S90)-MAX(INDEX(Calc!$K:$K,$S90),INDEX(Calc!$J:$J,$S90))))</f>
        <v>0</v>
      </c>
      <c r="X90" s="8">
        <f>IF($S90="","",INDEX(Calc!$E:$E,$S90)-$W90)</f>
        <v>0</v>
      </c>
    </row>
    <row r="91" spans="1:24">
      <c r="A91">
        <f>IF($S91="","",INDEX(Calc!$A:$A,$S91))</f>
        <v>0</v>
      </c>
      <c r="B91">
        <f>IF($S91="","",INDEX(Calc!$U:$U,$S91))</f>
        <v>0</v>
      </c>
      <c r="C91" s="7">
        <f>IF($S91="","",INDEX(Calc!$B:$B,$S91))</f>
        <v>0</v>
      </c>
      <c r="D91">
        <f>IF($S91="","",INDEX(Calc!$C:$C,$S91))</f>
        <v>0</v>
      </c>
      <c r="E91" s="8">
        <f>IF($S91="","",INDEX(Calc!$E:$E,$S91))</f>
        <v>0</v>
      </c>
      <c r="F91" s="9">
        <f>IF($S91="","",INDEX(Calc!$G:$G,$S91))</f>
        <v>0</v>
      </c>
      <c r="G91" s="8">
        <f>IF($S91="","",INDEX(Calc!$L:$L,$S91))</f>
        <v>0</v>
      </c>
      <c r="H91" s="8">
        <f>IF($S91="","",INDEX(Calc!$M:$M,$S91))</f>
        <v>0</v>
      </c>
      <c r="I91" s="7">
        <f>IF($T91="","",INDEX(Calc!$B:$B,$T91))</f>
        <v>0</v>
      </c>
      <c r="J91" s="8">
        <f>IF($S91="","",IF($U91&lt;&gt;"paid",0,MAX(0,MIN(INDEX(Calc!$H:$H,$S91),INDEX(Calc!$I:$I,$T91))-MAX(INDEX(Calc!$J:$J,$S91),INDEX(Calc!$T:$T,$T91)))))</f>
        <v>0</v>
      </c>
      <c r="K91" s="8">
        <f>IF($S91="","",IF($U91&lt;&gt;"paid",0,$J91/(1+$F91)*$F91))</f>
        <v>0</v>
      </c>
      <c r="L91" s="8">
        <f>IF($S91="","",IF($U91="paid",MAX(0,$E91-MAX(0,MIN(INDEX(Calc!$H:$H,$S91),INDEX(Calc!$I:$I,$T91))-INDEX(Calc!$J:$J,$S91))),$W91))</f>
        <v>0</v>
      </c>
      <c r="M91" s="8">
        <f>IF($S91="","",IF($U91="paid",$L91/(1+$F91)*$F91,$Q91))</f>
        <v>0</v>
      </c>
      <c r="N91">
        <f>IF(OR($S91="",$U91&lt;&gt;"paid"),"",$I91-$C91)</f>
        <v>0</v>
      </c>
      <c r="O91" s="8">
        <f>IF($S91="","",IF(AND($U91="paid",$N91&gt;Settings!$B$4),$K91*Settings!$B$3*$N91/365,0))</f>
        <v>0</v>
      </c>
      <c r="P91" s="8">
        <f>IF($S91="","",IF($U91="unpaid",$W91,0))</f>
        <v>0</v>
      </c>
      <c r="Q91" s="8">
        <f>IF($S91="","",IF(AND($U91="unpaid",$C91&lt;=Settings!$B$2),$W91/(1+$F91)*$F91,0))</f>
        <v>0</v>
      </c>
      <c r="R91">
        <f>IF($S91="","","FY "&amp;IF(MONTH($C91)&gt;=4,YEAR($C91),YEAR($C91)-1)&amp;"-"&amp;TEXT(MOD(IF(MONTH($C91)&gt;=4,YEAR($C91)+1,YEAR($C91)),100),"00"))</f>
        <v>0</v>
      </c>
      <c r="S91">
        <f>IF($S90="","",IF($U90="paid",IF($V90&lt;&gt;"",$S90,IF(AND($W90&gt;0,OR(INDEX(Calc!$B:$B,$S90)&lt;=Settings!$B$2,$X90=0)),$S90,IFERROR(MATCH(1,INDEX((Calc!$A$2:$A$2001&lt;&gt;"")*(Calc!$E$2:$E$2001&gt;0)*(ROW(Calc!$A$2:$A$2001)&gt;$S90),0),0)+1,""))),IFERROR(MATCH(1,INDEX((Calc!$A$2:$A$2001&lt;&gt;"")*(Calc!$E$2:$E$2001&gt;0)*(ROW(Calc!$A$2:$A$2001)&gt;$S90),0),0)+1,"")))</f>
        <v>0</v>
      </c>
      <c r="T91">
        <f>IF($S91="","",IF(AND($S91=$S90,$U90="paid",$V90=""),"",IF(AND($S91=$S90,$U90="paid",$V90&lt;&gt;""),$V90,IF($S91="","",IFERROR(MATCH(1,INDEX((Calc!$A$2:$A$2001=INDEX(Calc!$A:$A,$S91))*(Calc!$D$2:$D$2001&gt;0)*(Calc!$I$2:$I$2001&gt;INDEX(Calc!$J:$J,$S91))*(Calc!$T$2:$T$2001&lt;INDEX(Calc!$H:$H,$S91)),0),0)+1,"")))))</f>
        <v>0</v>
      </c>
      <c r="U91">
        <f>IF($S91="","",IF($T91&lt;&gt;"","paid","unpaid"))</f>
        <v>0</v>
      </c>
      <c r="V91">
        <f>IF(OR($S91="",$T91=""),"",IFERROR(MATCH(1,INDEX((Calc!$A$2:$A$2001=INDEX(Calc!$A:$A,$S91))*(Calc!$D$2:$D$2001&gt;0)*(Calc!$I$2:$I$2001&gt;INDEX(Calc!$J:$J,$S91))*(Calc!$T$2:$T$2001&lt;INDEX(Calc!$H:$H,$S91))*(ROW(Calc!$A$2:$A$2001)&gt;$T91),0),0)+1,""))</f>
        <v>0</v>
      </c>
      <c r="W91" s="8">
        <f>IF($S91="","",MAX(0,INDEX(Calc!$H:$H,$S91)-MAX(INDEX(Calc!$K:$K,$S91),INDEX(Calc!$J:$J,$S91))))</f>
        <v>0</v>
      </c>
      <c r="X91" s="8">
        <f>IF($S91="","",INDEX(Calc!$E:$E,$S91)-$W91)</f>
        <v>0</v>
      </c>
    </row>
    <row r="92" spans="1:24">
      <c r="A92">
        <f>IF($S92="","",INDEX(Calc!$A:$A,$S92))</f>
        <v>0</v>
      </c>
      <c r="B92">
        <f>IF($S92="","",INDEX(Calc!$U:$U,$S92))</f>
        <v>0</v>
      </c>
      <c r="C92" s="7">
        <f>IF($S92="","",INDEX(Calc!$B:$B,$S92))</f>
        <v>0</v>
      </c>
      <c r="D92">
        <f>IF($S92="","",INDEX(Calc!$C:$C,$S92))</f>
        <v>0</v>
      </c>
      <c r="E92" s="8">
        <f>IF($S92="","",INDEX(Calc!$E:$E,$S92))</f>
        <v>0</v>
      </c>
      <c r="F92" s="9">
        <f>IF($S92="","",INDEX(Calc!$G:$G,$S92))</f>
        <v>0</v>
      </c>
      <c r="G92" s="8">
        <f>IF($S92="","",INDEX(Calc!$L:$L,$S92))</f>
        <v>0</v>
      </c>
      <c r="H92" s="8">
        <f>IF($S92="","",INDEX(Calc!$M:$M,$S92))</f>
        <v>0</v>
      </c>
      <c r="I92" s="7">
        <f>IF($T92="","",INDEX(Calc!$B:$B,$T92))</f>
        <v>0</v>
      </c>
      <c r="J92" s="8">
        <f>IF($S92="","",IF($U92&lt;&gt;"paid",0,MAX(0,MIN(INDEX(Calc!$H:$H,$S92),INDEX(Calc!$I:$I,$T92))-MAX(INDEX(Calc!$J:$J,$S92),INDEX(Calc!$T:$T,$T92)))))</f>
        <v>0</v>
      </c>
      <c r="K92" s="8">
        <f>IF($S92="","",IF($U92&lt;&gt;"paid",0,$J92/(1+$F92)*$F92))</f>
        <v>0</v>
      </c>
      <c r="L92" s="8">
        <f>IF($S92="","",IF($U92="paid",MAX(0,$E92-MAX(0,MIN(INDEX(Calc!$H:$H,$S92),INDEX(Calc!$I:$I,$T92))-INDEX(Calc!$J:$J,$S92))),$W92))</f>
        <v>0</v>
      </c>
      <c r="M92" s="8">
        <f>IF($S92="","",IF($U92="paid",$L92/(1+$F92)*$F92,$Q92))</f>
        <v>0</v>
      </c>
      <c r="N92">
        <f>IF(OR($S92="",$U92&lt;&gt;"paid"),"",$I92-$C92)</f>
        <v>0</v>
      </c>
      <c r="O92" s="8">
        <f>IF($S92="","",IF(AND($U92="paid",$N92&gt;Settings!$B$4),$K92*Settings!$B$3*$N92/365,0))</f>
        <v>0</v>
      </c>
      <c r="P92" s="8">
        <f>IF($S92="","",IF($U92="unpaid",$W92,0))</f>
        <v>0</v>
      </c>
      <c r="Q92" s="8">
        <f>IF($S92="","",IF(AND($U92="unpaid",$C92&lt;=Settings!$B$2),$W92/(1+$F92)*$F92,0))</f>
        <v>0</v>
      </c>
      <c r="R92">
        <f>IF($S92="","","FY "&amp;IF(MONTH($C92)&gt;=4,YEAR($C92),YEAR($C92)-1)&amp;"-"&amp;TEXT(MOD(IF(MONTH($C92)&gt;=4,YEAR($C92)+1,YEAR($C92)),100),"00"))</f>
        <v>0</v>
      </c>
      <c r="S92">
        <f>IF($S91="","",IF($U91="paid",IF($V91&lt;&gt;"",$S91,IF(AND($W91&gt;0,OR(INDEX(Calc!$B:$B,$S91)&lt;=Settings!$B$2,$X91=0)),$S91,IFERROR(MATCH(1,INDEX((Calc!$A$2:$A$2001&lt;&gt;"")*(Calc!$E$2:$E$2001&gt;0)*(ROW(Calc!$A$2:$A$2001)&gt;$S91),0),0)+1,""))),IFERROR(MATCH(1,INDEX((Calc!$A$2:$A$2001&lt;&gt;"")*(Calc!$E$2:$E$2001&gt;0)*(ROW(Calc!$A$2:$A$2001)&gt;$S91),0),0)+1,"")))</f>
        <v>0</v>
      </c>
      <c r="T92">
        <f>IF($S92="","",IF(AND($S92=$S91,$U91="paid",$V91=""),"",IF(AND($S92=$S91,$U91="paid",$V91&lt;&gt;""),$V91,IF($S92="","",IFERROR(MATCH(1,INDEX((Calc!$A$2:$A$2001=INDEX(Calc!$A:$A,$S92))*(Calc!$D$2:$D$2001&gt;0)*(Calc!$I$2:$I$2001&gt;INDEX(Calc!$J:$J,$S92))*(Calc!$T$2:$T$2001&lt;INDEX(Calc!$H:$H,$S92)),0),0)+1,"")))))</f>
        <v>0</v>
      </c>
      <c r="U92">
        <f>IF($S92="","",IF($T92&lt;&gt;"","paid","unpaid"))</f>
        <v>0</v>
      </c>
      <c r="V92">
        <f>IF(OR($S92="",$T92=""),"",IFERROR(MATCH(1,INDEX((Calc!$A$2:$A$2001=INDEX(Calc!$A:$A,$S92))*(Calc!$D$2:$D$2001&gt;0)*(Calc!$I$2:$I$2001&gt;INDEX(Calc!$J:$J,$S92))*(Calc!$T$2:$T$2001&lt;INDEX(Calc!$H:$H,$S92))*(ROW(Calc!$A$2:$A$2001)&gt;$T92),0),0)+1,""))</f>
        <v>0</v>
      </c>
      <c r="W92" s="8">
        <f>IF($S92="","",MAX(0,INDEX(Calc!$H:$H,$S92)-MAX(INDEX(Calc!$K:$K,$S92),INDEX(Calc!$J:$J,$S92))))</f>
        <v>0</v>
      </c>
      <c r="X92" s="8">
        <f>IF($S92="","",INDEX(Calc!$E:$E,$S92)-$W92)</f>
        <v>0</v>
      </c>
    </row>
    <row r="93" spans="1:24">
      <c r="A93">
        <f>IF($S93="","",INDEX(Calc!$A:$A,$S93))</f>
        <v>0</v>
      </c>
      <c r="B93">
        <f>IF($S93="","",INDEX(Calc!$U:$U,$S93))</f>
        <v>0</v>
      </c>
      <c r="C93" s="7">
        <f>IF($S93="","",INDEX(Calc!$B:$B,$S93))</f>
        <v>0</v>
      </c>
      <c r="D93">
        <f>IF($S93="","",INDEX(Calc!$C:$C,$S93))</f>
        <v>0</v>
      </c>
      <c r="E93" s="8">
        <f>IF($S93="","",INDEX(Calc!$E:$E,$S93))</f>
        <v>0</v>
      </c>
      <c r="F93" s="9">
        <f>IF($S93="","",INDEX(Calc!$G:$G,$S93))</f>
        <v>0</v>
      </c>
      <c r="G93" s="8">
        <f>IF($S93="","",INDEX(Calc!$L:$L,$S93))</f>
        <v>0</v>
      </c>
      <c r="H93" s="8">
        <f>IF($S93="","",INDEX(Calc!$M:$M,$S93))</f>
        <v>0</v>
      </c>
      <c r="I93" s="7">
        <f>IF($T93="","",INDEX(Calc!$B:$B,$T93))</f>
        <v>0</v>
      </c>
      <c r="J93" s="8">
        <f>IF($S93="","",IF($U93&lt;&gt;"paid",0,MAX(0,MIN(INDEX(Calc!$H:$H,$S93),INDEX(Calc!$I:$I,$T93))-MAX(INDEX(Calc!$J:$J,$S93),INDEX(Calc!$T:$T,$T93)))))</f>
        <v>0</v>
      </c>
      <c r="K93" s="8">
        <f>IF($S93="","",IF($U93&lt;&gt;"paid",0,$J93/(1+$F93)*$F93))</f>
        <v>0</v>
      </c>
      <c r="L93" s="8">
        <f>IF($S93="","",IF($U93="paid",MAX(0,$E93-MAX(0,MIN(INDEX(Calc!$H:$H,$S93),INDEX(Calc!$I:$I,$T93))-INDEX(Calc!$J:$J,$S93))),$W93))</f>
        <v>0</v>
      </c>
      <c r="M93" s="8">
        <f>IF($S93="","",IF($U93="paid",$L93/(1+$F93)*$F93,$Q93))</f>
        <v>0</v>
      </c>
      <c r="N93">
        <f>IF(OR($S93="",$U93&lt;&gt;"paid"),"",$I93-$C93)</f>
        <v>0</v>
      </c>
      <c r="O93" s="8">
        <f>IF($S93="","",IF(AND($U93="paid",$N93&gt;Settings!$B$4),$K93*Settings!$B$3*$N93/365,0))</f>
        <v>0</v>
      </c>
      <c r="P93" s="8">
        <f>IF($S93="","",IF($U93="unpaid",$W93,0))</f>
        <v>0</v>
      </c>
      <c r="Q93" s="8">
        <f>IF($S93="","",IF(AND($U93="unpaid",$C93&lt;=Settings!$B$2),$W93/(1+$F93)*$F93,0))</f>
        <v>0</v>
      </c>
      <c r="R93">
        <f>IF($S93="","","FY "&amp;IF(MONTH($C93)&gt;=4,YEAR($C93),YEAR($C93)-1)&amp;"-"&amp;TEXT(MOD(IF(MONTH($C93)&gt;=4,YEAR($C93)+1,YEAR($C93)),100),"00"))</f>
        <v>0</v>
      </c>
      <c r="S93">
        <f>IF($S92="","",IF($U92="paid",IF($V92&lt;&gt;"",$S92,IF(AND($W92&gt;0,OR(INDEX(Calc!$B:$B,$S92)&lt;=Settings!$B$2,$X92=0)),$S92,IFERROR(MATCH(1,INDEX((Calc!$A$2:$A$2001&lt;&gt;"")*(Calc!$E$2:$E$2001&gt;0)*(ROW(Calc!$A$2:$A$2001)&gt;$S92),0),0)+1,""))),IFERROR(MATCH(1,INDEX((Calc!$A$2:$A$2001&lt;&gt;"")*(Calc!$E$2:$E$2001&gt;0)*(ROW(Calc!$A$2:$A$2001)&gt;$S92),0),0)+1,"")))</f>
        <v>0</v>
      </c>
      <c r="T93">
        <f>IF($S93="","",IF(AND($S93=$S92,$U92="paid",$V92=""),"",IF(AND($S93=$S92,$U92="paid",$V92&lt;&gt;""),$V92,IF($S93="","",IFERROR(MATCH(1,INDEX((Calc!$A$2:$A$2001=INDEX(Calc!$A:$A,$S93))*(Calc!$D$2:$D$2001&gt;0)*(Calc!$I$2:$I$2001&gt;INDEX(Calc!$J:$J,$S93))*(Calc!$T$2:$T$2001&lt;INDEX(Calc!$H:$H,$S93)),0),0)+1,"")))))</f>
        <v>0</v>
      </c>
      <c r="U93">
        <f>IF($S93="","",IF($T93&lt;&gt;"","paid","unpaid"))</f>
        <v>0</v>
      </c>
      <c r="V93">
        <f>IF(OR($S93="",$T93=""),"",IFERROR(MATCH(1,INDEX((Calc!$A$2:$A$2001=INDEX(Calc!$A:$A,$S93))*(Calc!$D$2:$D$2001&gt;0)*(Calc!$I$2:$I$2001&gt;INDEX(Calc!$J:$J,$S93))*(Calc!$T$2:$T$2001&lt;INDEX(Calc!$H:$H,$S93))*(ROW(Calc!$A$2:$A$2001)&gt;$T93),0),0)+1,""))</f>
        <v>0</v>
      </c>
      <c r="W93" s="8">
        <f>IF($S93="","",MAX(0,INDEX(Calc!$H:$H,$S93)-MAX(INDEX(Calc!$K:$K,$S93),INDEX(Calc!$J:$J,$S93))))</f>
        <v>0</v>
      </c>
      <c r="X93" s="8">
        <f>IF($S93="","",INDEX(Calc!$E:$E,$S93)-$W93)</f>
        <v>0</v>
      </c>
    </row>
    <row r="94" spans="1:24">
      <c r="A94">
        <f>IF($S94="","",INDEX(Calc!$A:$A,$S94))</f>
        <v>0</v>
      </c>
      <c r="B94">
        <f>IF($S94="","",INDEX(Calc!$U:$U,$S94))</f>
        <v>0</v>
      </c>
      <c r="C94" s="7">
        <f>IF($S94="","",INDEX(Calc!$B:$B,$S94))</f>
        <v>0</v>
      </c>
      <c r="D94">
        <f>IF($S94="","",INDEX(Calc!$C:$C,$S94))</f>
        <v>0</v>
      </c>
      <c r="E94" s="8">
        <f>IF($S94="","",INDEX(Calc!$E:$E,$S94))</f>
        <v>0</v>
      </c>
      <c r="F94" s="9">
        <f>IF($S94="","",INDEX(Calc!$G:$G,$S94))</f>
        <v>0</v>
      </c>
      <c r="G94" s="8">
        <f>IF($S94="","",INDEX(Calc!$L:$L,$S94))</f>
        <v>0</v>
      </c>
      <c r="H94" s="8">
        <f>IF($S94="","",INDEX(Calc!$M:$M,$S94))</f>
        <v>0</v>
      </c>
      <c r="I94" s="7">
        <f>IF($T94="","",INDEX(Calc!$B:$B,$T94))</f>
        <v>0</v>
      </c>
      <c r="J94" s="8">
        <f>IF($S94="","",IF($U94&lt;&gt;"paid",0,MAX(0,MIN(INDEX(Calc!$H:$H,$S94),INDEX(Calc!$I:$I,$T94))-MAX(INDEX(Calc!$J:$J,$S94),INDEX(Calc!$T:$T,$T94)))))</f>
        <v>0</v>
      </c>
      <c r="K94" s="8">
        <f>IF($S94="","",IF($U94&lt;&gt;"paid",0,$J94/(1+$F94)*$F94))</f>
        <v>0</v>
      </c>
      <c r="L94" s="8">
        <f>IF($S94="","",IF($U94="paid",MAX(0,$E94-MAX(0,MIN(INDEX(Calc!$H:$H,$S94),INDEX(Calc!$I:$I,$T94))-INDEX(Calc!$J:$J,$S94))),$W94))</f>
        <v>0</v>
      </c>
      <c r="M94" s="8">
        <f>IF($S94="","",IF($U94="paid",$L94/(1+$F94)*$F94,$Q94))</f>
        <v>0</v>
      </c>
      <c r="N94">
        <f>IF(OR($S94="",$U94&lt;&gt;"paid"),"",$I94-$C94)</f>
        <v>0</v>
      </c>
      <c r="O94" s="8">
        <f>IF($S94="","",IF(AND($U94="paid",$N94&gt;Settings!$B$4),$K94*Settings!$B$3*$N94/365,0))</f>
        <v>0</v>
      </c>
      <c r="P94" s="8">
        <f>IF($S94="","",IF($U94="unpaid",$W94,0))</f>
        <v>0</v>
      </c>
      <c r="Q94" s="8">
        <f>IF($S94="","",IF(AND($U94="unpaid",$C94&lt;=Settings!$B$2),$W94/(1+$F94)*$F94,0))</f>
        <v>0</v>
      </c>
      <c r="R94">
        <f>IF($S94="","","FY "&amp;IF(MONTH($C94)&gt;=4,YEAR($C94),YEAR($C94)-1)&amp;"-"&amp;TEXT(MOD(IF(MONTH($C94)&gt;=4,YEAR($C94)+1,YEAR($C94)),100),"00"))</f>
        <v>0</v>
      </c>
      <c r="S94">
        <f>IF($S93="","",IF($U93="paid",IF($V93&lt;&gt;"",$S93,IF(AND($W93&gt;0,OR(INDEX(Calc!$B:$B,$S93)&lt;=Settings!$B$2,$X93=0)),$S93,IFERROR(MATCH(1,INDEX((Calc!$A$2:$A$2001&lt;&gt;"")*(Calc!$E$2:$E$2001&gt;0)*(ROW(Calc!$A$2:$A$2001)&gt;$S93),0),0)+1,""))),IFERROR(MATCH(1,INDEX((Calc!$A$2:$A$2001&lt;&gt;"")*(Calc!$E$2:$E$2001&gt;0)*(ROW(Calc!$A$2:$A$2001)&gt;$S93),0),0)+1,"")))</f>
        <v>0</v>
      </c>
      <c r="T94">
        <f>IF($S94="","",IF(AND($S94=$S93,$U93="paid",$V93=""),"",IF(AND($S94=$S93,$U93="paid",$V93&lt;&gt;""),$V93,IF($S94="","",IFERROR(MATCH(1,INDEX((Calc!$A$2:$A$2001=INDEX(Calc!$A:$A,$S94))*(Calc!$D$2:$D$2001&gt;0)*(Calc!$I$2:$I$2001&gt;INDEX(Calc!$J:$J,$S94))*(Calc!$T$2:$T$2001&lt;INDEX(Calc!$H:$H,$S94)),0),0)+1,"")))))</f>
        <v>0</v>
      </c>
      <c r="U94">
        <f>IF($S94="","",IF($T94&lt;&gt;"","paid","unpaid"))</f>
        <v>0</v>
      </c>
      <c r="V94">
        <f>IF(OR($S94="",$T94=""),"",IFERROR(MATCH(1,INDEX((Calc!$A$2:$A$2001=INDEX(Calc!$A:$A,$S94))*(Calc!$D$2:$D$2001&gt;0)*(Calc!$I$2:$I$2001&gt;INDEX(Calc!$J:$J,$S94))*(Calc!$T$2:$T$2001&lt;INDEX(Calc!$H:$H,$S94))*(ROW(Calc!$A$2:$A$2001)&gt;$T94),0),0)+1,""))</f>
        <v>0</v>
      </c>
      <c r="W94" s="8">
        <f>IF($S94="","",MAX(0,INDEX(Calc!$H:$H,$S94)-MAX(INDEX(Calc!$K:$K,$S94),INDEX(Calc!$J:$J,$S94))))</f>
        <v>0</v>
      </c>
      <c r="X94" s="8">
        <f>IF($S94="","",INDEX(Calc!$E:$E,$S94)-$W94)</f>
        <v>0</v>
      </c>
    </row>
    <row r="95" spans="1:24">
      <c r="A95">
        <f>IF($S95="","",INDEX(Calc!$A:$A,$S95))</f>
        <v>0</v>
      </c>
      <c r="B95">
        <f>IF($S95="","",INDEX(Calc!$U:$U,$S95))</f>
        <v>0</v>
      </c>
      <c r="C95" s="7">
        <f>IF($S95="","",INDEX(Calc!$B:$B,$S95))</f>
        <v>0</v>
      </c>
      <c r="D95">
        <f>IF($S95="","",INDEX(Calc!$C:$C,$S95))</f>
        <v>0</v>
      </c>
      <c r="E95" s="8">
        <f>IF($S95="","",INDEX(Calc!$E:$E,$S95))</f>
        <v>0</v>
      </c>
      <c r="F95" s="9">
        <f>IF($S95="","",INDEX(Calc!$G:$G,$S95))</f>
        <v>0</v>
      </c>
      <c r="G95" s="8">
        <f>IF($S95="","",INDEX(Calc!$L:$L,$S95))</f>
        <v>0</v>
      </c>
      <c r="H95" s="8">
        <f>IF($S95="","",INDEX(Calc!$M:$M,$S95))</f>
        <v>0</v>
      </c>
      <c r="I95" s="7">
        <f>IF($T95="","",INDEX(Calc!$B:$B,$T95))</f>
        <v>0</v>
      </c>
      <c r="J95" s="8">
        <f>IF($S95="","",IF($U95&lt;&gt;"paid",0,MAX(0,MIN(INDEX(Calc!$H:$H,$S95),INDEX(Calc!$I:$I,$T95))-MAX(INDEX(Calc!$J:$J,$S95),INDEX(Calc!$T:$T,$T95)))))</f>
        <v>0</v>
      </c>
      <c r="K95" s="8">
        <f>IF($S95="","",IF($U95&lt;&gt;"paid",0,$J95/(1+$F95)*$F95))</f>
        <v>0</v>
      </c>
      <c r="L95" s="8">
        <f>IF($S95="","",IF($U95="paid",MAX(0,$E95-MAX(0,MIN(INDEX(Calc!$H:$H,$S95),INDEX(Calc!$I:$I,$T95))-INDEX(Calc!$J:$J,$S95))),$W95))</f>
        <v>0</v>
      </c>
      <c r="M95" s="8">
        <f>IF($S95="","",IF($U95="paid",$L95/(1+$F95)*$F95,$Q95))</f>
        <v>0</v>
      </c>
      <c r="N95">
        <f>IF(OR($S95="",$U95&lt;&gt;"paid"),"",$I95-$C95)</f>
        <v>0</v>
      </c>
      <c r="O95" s="8">
        <f>IF($S95="","",IF(AND($U95="paid",$N95&gt;Settings!$B$4),$K95*Settings!$B$3*$N95/365,0))</f>
        <v>0</v>
      </c>
      <c r="P95" s="8">
        <f>IF($S95="","",IF($U95="unpaid",$W95,0))</f>
        <v>0</v>
      </c>
      <c r="Q95" s="8">
        <f>IF($S95="","",IF(AND($U95="unpaid",$C95&lt;=Settings!$B$2),$W95/(1+$F95)*$F95,0))</f>
        <v>0</v>
      </c>
      <c r="R95">
        <f>IF($S95="","","FY "&amp;IF(MONTH($C95)&gt;=4,YEAR($C95),YEAR($C95)-1)&amp;"-"&amp;TEXT(MOD(IF(MONTH($C95)&gt;=4,YEAR($C95)+1,YEAR($C95)),100),"00"))</f>
        <v>0</v>
      </c>
      <c r="S95">
        <f>IF($S94="","",IF($U94="paid",IF($V94&lt;&gt;"",$S94,IF(AND($W94&gt;0,OR(INDEX(Calc!$B:$B,$S94)&lt;=Settings!$B$2,$X94=0)),$S94,IFERROR(MATCH(1,INDEX((Calc!$A$2:$A$2001&lt;&gt;"")*(Calc!$E$2:$E$2001&gt;0)*(ROW(Calc!$A$2:$A$2001)&gt;$S94),0),0)+1,""))),IFERROR(MATCH(1,INDEX((Calc!$A$2:$A$2001&lt;&gt;"")*(Calc!$E$2:$E$2001&gt;0)*(ROW(Calc!$A$2:$A$2001)&gt;$S94),0),0)+1,"")))</f>
        <v>0</v>
      </c>
      <c r="T95">
        <f>IF($S95="","",IF(AND($S95=$S94,$U94="paid",$V94=""),"",IF(AND($S95=$S94,$U94="paid",$V94&lt;&gt;""),$V94,IF($S95="","",IFERROR(MATCH(1,INDEX((Calc!$A$2:$A$2001=INDEX(Calc!$A:$A,$S95))*(Calc!$D$2:$D$2001&gt;0)*(Calc!$I$2:$I$2001&gt;INDEX(Calc!$J:$J,$S95))*(Calc!$T$2:$T$2001&lt;INDEX(Calc!$H:$H,$S95)),0),0)+1,"")))))</f>
        <v>0</v>
      </c>
      <c r="U95">
        <f>IF($S95="","",IF($T95&lt;&gt;"","paid","unpaid"))</f>
        <v>0</v>
      </c>
      <c r="V95">
        <f>IF(OR($S95="",$T95=""),"",IFERROR(MATCH(1,INDEX((Calc!$A$2:$A$2001=INDEX(Calc!$A:$A,$S95))*(Calc!$D$2:$D$2001&gt;0)*(Calc!$I$2:$I$2001&gt;INDEX(Calc!$J:$J,$S95))*(Calc!$T$2:$T$2001&lt;INDEX(Calc!$H:$H,$S95))*(ROW(Calc!$A$2:$A$2001)&gt;$T95),0),0)+1,""))</f>
        <v>0</v>
      </c>
      <c r="W95" s="8">
        <f>IF($S95="","",MAX(0,INDEX(Calc!$H:$H,$S95)-MAX(INDEX(Calc!$K:$K,$S95),INDEX(Calc!$J:$J,$S95))))</f>
        <v>0</v>
      </c>
      <c r="X95" s="8">
        <f>IF($S95="","",INDEX(Calc!$E:$E,$S95)-$W95)</f>
        <v>0</v>
      </c>
    </row>
    <row r="96" spans="1:24">
      <c r="A96">
        <f>IF($S96="","",INDEX(Calc!$A:$A,$S96))</f>
        <v>0</v>
      </c>
      <c r="B96">
        <f>IF($S96="","",INDEX(Calc!$U:$U,$S96))</f>
        <v>0</v>
      </c>
      <c r="C96" s="7">
        <f>IF($S96="","",INDEX(Calc!$B:$B,$S96))</f>
        <v>0</v>
      </c>
      <c r="D96">
        <f>IF($S96="","",INDEX(Calc!$C:$C,$S96))</f>
        <v>0</v>
      </c>
      <c r="E96" s="8">
        <f>IF($S96="","",INDEX(Calc!$E:$E,$S96))</f>
        <v>0</v>
      </c>
      <c r="F96" s="9">
        <f>IF($S96="","",INDEX(Calc!$G:$G,$S96))</f>
        <v>0</v>
      </c>
      <c r="G96" s="8">
        <f>IF($S96="","",INDEX(Calc!$L:$L,$S96))</f>
        <v>0</v>
      </c>
      <c r="H96" s="8">
        <f>IF($S96="","",INDEX(Calc!$M:$M,$S96))</f>
        <v>0</v>
      </c>
      <c r="I96" s="7">
        <f>IF($T96="","",INDEX(Calc!$B:$B,$T96))</f>
        <v>0</v>
      </c>
      <c r="J96" s="8">
        <f>IF($S96="","",IF($U96&lt;&gt;"paid",0,MAX(0,MIN(INDEX(Calc!$H:$H,$S96),INDEX(Calc!$I:$I,$T96))-MAX(INDEX(Calc!$J:$J,$S96),INDEX(Calc!$T:$T,$T96)))))</f>
        <v>0</v>
      </c>
      <c r="K96" s="8">
        <f>IF($S96="","",IF($U96&lt;&gt;"paid",0,$J96/(1+$F96)*$F96))</f>
        <v>0</v>
      </c>
      <c r="L96" s="8">
        <f>IF($S96="","",IF($U96="paid",MAX(0,$E96-MAX(0,MIN(INDEX(Calc!$H:$H,$S96),INDEX(Calc!$I:$I,$T96))-INDEX(Calc!$J:$J,$S96))),$W96))</f>
        <v>0</v>
      </c>
      <c r="M96" s="8">
        <f>IF($S96="","",IF($U96="paid",$L96/(1+$F96)*$F96,$Q96))</f>
        <v>0</v>
      </c>
      <c r="N96">
        <f>IF(OR($S96="",$U96&lt;&gt;"paid"),"",$I96-$C96)</f>
        <v>0</v>
      </c>
      <c r="O96" s="8">
        <f>IF($S96="","",IF(AND($U96="paid",$N96&gt;Settings!$B$4),$K96*Settings!$B$3*$N96/365,0))</f>
        <v>0</v>
      </c>
      <c r="P96" s="8">
        <f>IF($S96="","",IF($U96="unpaid",$W96,0))</f>
        <v>0</v>
      </c>
      <c r="Q96" s="8">
        <f>IF($S96="","",IF(AND($U96="unpaid",$C96&lt;=Settings!$B$2),$W96/(1+$F96)*$F96,0))</f>
        <v>0</v>
      </c>
      <c r="R96">
        <f>IF($S96="","","FY "&amp;IF(MONTH($C96)&gt;=4,YEAR($C96),YEAR($C96)-1)&amp;"-"&amp;TEXT(MOD(IF(MONTH($C96)&gt;=4,YEAR($C96)+1,YEAR($C96)),100),"00"))</f>
        <v>0</v>
      </c>
      <c r="S96">
        <f>IF($S95="","",IF($U95="paid",IF($V95&lt;&gt;"",$S95,IF(AND($W95&gt;0,OR(INDEX(Calc!$B:$B,$S95)&lt;=Settings!$B$2,$X95=0)),$S95,IFERROR(MATCH(1,INDEX((Calc!$A$2:$A$2001&lt;&gt;"")*(Calc!$E$2:$E$2001&gt;0)*(ROW(Calc!$A$2:$A$2001)&gt;$S95),0),0)+1,""))),IFERROR(MATCH(1,INDEX((Calc!$A$2:$A$2001&lt;&gt;"")*(Calc!$E$2:$E$2001&gt;0)*(ROW(Calc!$A$2:$A$2001)&gt;$S95),0),0)+1,"")))</f>
        <v>0</v>
      </c>
      <c r="T96">
        <f>IF($S96="","",IF(AND($S96=$S95,$U95="paid",$V95=""),"",IF(AND($S96=$S95,$U95="paid",$V95&lt;&gt;""),$V95,IF($S96="","",IFERROR(MATCH(1,INDEX((Calc!$A$2:$A$2001=INDEX(Calc!$A:$A,$S96))*(Calc!$D$2:$D$2001&gt;0)*(Calc!$I$2:$I$2001&gt;INDEX(Calc!$J:$J,$S96))*(Calc!$T$2:$T$2001&lt;INDEX(Calc!$H:$H,$S96)),0),0)+1,"")))))</f>
        <v>0</v>
      </c>
      <c r="U96">
        <f>IF($S96="","",IF($T96&lt;&gt;"","paid","unpaid"))</f>
        <v>0</v>
      </c>
      <c r="V96">
        <f>IF(OR($S96="",$T96=""),"",IFERROR(MATCH(1,INDEX((Calc!$A$2:$A$2001=INDEX(Calc!$A:$A,$S96))*(Calc!$D$2:$D$2001&gt;0)*(Calc!$I$2:$I$2001&gt;INDEX(Calc!$J:$J,$S96))*(Calc!$T$2:$T$2001&lt;INDEX(Calc!$H:$H,$S96))*(ROW(Calc!$A$2:$A$2001)&gt;$T96),0),0)+1,""))</f>
        <v>0</v>
      </c>
      <c r="W96" s="8">
        <f>IF($S96="","",MAX(0,INDEX(Calc!$H:$H,$S96)-MAX(INDEX(Calc!$K:$K,$S96),INDEX(Calc!$J:$J,$S96))))</f>
        <v>0</v>
      </c>
      <c r="X96" s="8">
        <f>IF($S96="","",INDEX(Calc!$E:$E,$S96)-$W96)</f>
        <v>0</v>
      </c>
    </row>
    <row r="97" spans="1:24">
      <c r="A97">
        <f>IF($S97="","",INDEX(Calc!$A:$A,$S97))</f>
        <v>0</v>
      </c>
      <c r="B97">
        <f>IF($S97="","",INDEX(Calc!$U:$U,$S97))</f>
        <v>0</v>
      </c>
      <c r="C97" s="7">
        <f>IF($S97="","",INDEX(Calc!$B:$B,$S97))</f>
        <v>0</v>
      </c>
      <c r="D97">
        <f>IF($S97="","",INDEX(Calc!$C:$C,$S97))</f>
        <v>0</v>
      </c>
      <c r="E97" s="8">
        <f>IF($S97="","",INDEX(Calc!$E:$E,$S97))</f>
        <v>0</v>
      </c>
      <c r="F97" s="9">
        <f>IF($S97="","",INDEX(Calc!$G:$G,$S97))</f>
        <v>0</v>
      </c>
      <c r="G97" s="8">
        <f>IF($S97="","",INDEX(Calc!$L:$L,$S97))</f>
        <v>0</v>
      </c>
      <c r="H97" s="8">
        <f>IF($S97="","",INDEX(Calc!$M:$M,$S97))</f>
        <v>0</v>
      </c>
      <c r="I97" s="7">
        <f>IF($T97="","",INDEX(Calc!$B:$B,$T97))</f>
        <v>0</v>
      </c>
      <c r="J97" s="8">
        <f>IF($S97="","",IF($U97&lt;&gt;"paid",0,MAX(0,MIN(INDEX(Calc!$H:$H,$S97),INDEX(Calc!$I:$I,$T97))-MAX(INDEX(Calc!$J:$J,$S97),INDEX(Calc!$T:$T,$T97)))))</f>
        <v>0</v>
      </c>
      <c r="K97" s="8">
        <f>IF($S97="","",IF($U97&lt;&gt;"paid",0,$J97/(1+$F97)*$F97))</f>
        <v>0</v>
      </c>
      <c r="L97" s="8">
        <f>IF($S97="","",IF($U97="paid",MAX(0,$E97-MAX(0,MIN(INDEX(Calc!$H:$H,$S97),INDEX(Calc!$I:$I,$T97))-INDEX(Calc!$J:$J,$S97))),$W97))</f>
        <v>0</v>
      </c>
      <c r="M97" s="8">
        <f>IF($S97="","",IF($U97="paid",$L97/(1+$F97)*$F97,$Q97))</f>
        <v>0</v>
      </c>
      <c r="N97">
        <f>IF(OR($S97="",$U97&lt;&gt;"paid"),"",$I97-$C97)</f>
        <v>0</v>
      </c>
      <c r="O97" s="8">
        <f>IF($S97="","",IF(AND($U97="paid",$N97&gt;Settings!$B$4),$K97*Settings!$B$3*$N97/365,0))</f>
        <v>0</v>
      </c>
      <c r="P97" s="8">
        <f>IF($S97="","",IF($U97="unpaid",$W97,0))</f>
        <v>0</v>
      </c>
      <c r="Q97" s="8">
        <f>IF($S97="","",IF(AND($U97="unpaid",$C97&lt;=Settings!$B$2),$W97/(1+$F97)*$F97,0))</f>
        <v>0</v>
      </c>
      <c r="R97">
        <f>IF($S97="","","FY "&amp;IF(MONTH($C97)&gt;=4,YEAR($C97),YEAR($C97)-1)&amp;"-"&amp;TEXT(MOD(IF(MONTH($C97)&gt;=4,YEAR($C97)+1,YEAR($C97)),100),"00"))</f>
        <v>0</v>
      </c>
      <c r="S97">
        <f>IF($S96="","",IF($U96="paid",IF($V96&lt;&gt;"",$S96,IF(AND($W96&gt;0,OR(INDEX(Calc!$B:$B,$S96)&lt;=Settings!$B$2,$X96=0)),$S96,IFERROR(MATCH(1,INDEX((Calc!$A$2:$A$2001&lt;&gt;"")*(Calc!$E$2:$E$2001&gt;0)*(ROW(Calc!$A$2:$A$2001)&gt;$S96),0),0)+1,""))),IFERROR(MATCH(1,INDEX((Calc!$A$2:$A$2001&lt;&gt;"")*(Calc!$E$2:$E$2001&gt;0)*(ROW(Calc!$A$2:$A$2001)&gt;$S96),0),0)+1,"")))</f>
        <v>0</v>
      </c>
      <c r="T97">
        <f>IF($S97="","",IF(AND($S97=$S96,$U96="paid",$V96=""),"",IF(AND($S97=$S96,$U96="paid",$V96&lt;&gt;""),$V96,IF($S97="","",IFERROR(MATCH(1,INDEX((Calc!$A$2:$A$2001=INDEX(Calc!$A:$A,$S97))*(Calc!$D$2:$D$2001&gt;0)*(Calc!$I$2:$I$2001&gt;INDEX(Calc!$J:$J,$S97))*(Calc!$T$2:$T$2001&lt;INDEX(Calc!$H:$H,$S97)),0),0)+1,"")))))</f>
        <v>0</v>
      </c>
      <c r="U97">
        <f>IF($S97="","",IF($T97&lt;&gt;"","paid","unpaid"))</f>
        <v>0</v>
      </c>
      <c r="V97">
        <f>IF(OR($S97="",$T97=""),"",IFERROR(MATCH(1,INDEX((Calc!$A$2:$A$2001=INDEX(Calc!$A:$A,$S97))*(Calc!$D$2:$D$2001&gt;0)*(Calc!$I$2:$I$2001&gt;INDEX(Calc!$J:$J,$S97))*(Calc!$T$2:$T$2001&lt;INDEX(Calc!$H:$H,$S97))*(ROW(Calc!$A$2:$A$2001)&gt;$T97),0),0)+1,""))</f>
        <v>0</v>
      </c>
      <c r="W97" s="8">
        <f>IF($S97="","",MAX(0,INDEX(Calc!$H:$H,$S97)-MAX(INDEX(Calc!$K:$K,$S97),INDEX(Calc!$J:$J,$S97))))</f>
        <v>0</v>
      </c>
      <c r="X97" s="8">
        <f>IF($S97="","",INDEX(Calc!$E:$E,$S97)-$W97)</f>
        <v>0</v>
      </c>
    </row>
    <row r="98" spans="1:24">
      <c r="A98">
        <f>IF($S98="","",INDEX(Calc!$A:$A,$S98))</f>
        <v>0</v>
      </c>
      <c r="B98">
        <f>IF($S98="","",INDEX(Calc!$U:$U,$S98))</f>
        <v>0</v>
      </c>
      <c r="C98" s="7">
        <f>IF($S98="","",INDEX(Calc!$B:$B,$S98))</f>
        <v>0</v>
      </c>
      <c r="D98">
        <f>IF($S98="","",INDEX(Calc!$C:$C,$S98))</f>
        <v>0</v>
      </c>
      <c r="E98" s="8">
        <f>IF($S98="","",INDEX(Calc!$E:$E,$S98))</f>
        <v>0</v>
      </c>
      <c r="F98" s="9">
        <f>IF($S98="","",INDEX(Calc!$G:$G,$S98))</f>
        <v>0</v>
      </c>
      <c r="G98" s="8">
        <f>IF($S98="","",INDEX(Calc!$L:$L,$S98))</f>
        <v>0</v>
      </c>
      <c r="H98" s="8">
        <f>IF($S98="","",INDEX(Calc!$M:$M,$S98))</f>
        <v>0</v>
      </c>
      <c r="I98" s="7">
        <f>IF($T98="","",INDEX(Calc!$B:$B,$T98))</f>
        <v>0</v>
      </c>
      <c r="J98" s="8">
        <f>IF($S98="","",IF($U98&lt;&gt;"paid",0,MAX(0,MIN(INDEX(Calc!$H:$H,$S98),INDEX(Calc!$I:$I,$T98))-MAX(INDEX(Calc!$J:$J,$S98),INDEX(Calc!$T:$T,$T98)))))</f>
        <v>0</v>
      </c>
      <c r="K98" s="8">
        <f>IF($S98="","",IF($U98&lt;&gt;"paid",0,$J98/(1+$F98)*$F98))</f>
        <v>0</v>
      </c>
      <c r="L98" s="8">
        <f>IF($S98="","",IF($U98="paid",MAX(0,$E98-MAX(0,MIN(INDEX(Calc!$H:$H,$S98),INDEX(Calc!$I:$I,$T98))-INDEX(Calc!$J:$J,$S98))),$W98))</f>
        <v>0</v>
      </c>
      <c r="M98" s="8">
        <f>IF($S98="","",IF($U98="paid",$L98/(1+$F98)*$F98,$Q98))</f>
        <v>0</v>
      </c>
      <c r="N98">
        <f>IF(OR($S98="",$U98&lt;&gt;"paid"),"",$I98-$C98)</f>
        <v>0</v>
      </c>
      <c r="O98" s="8">
        <f>IF($S98="","",IF(AND($U98="paid",$N98&gt;Settings!$B$4),$K98*Settings!$B$3*$N98/365,0))</f>
        <v>0</v>
      </c>
      <c r="P98" s="8">
        <f>IF($S98="","",IF($U98="unpaid",$W98,0))</f>
        <v>0</v>
      </c>
      <c r="Q98" s="8">
        <f>IF($S98="","",IF(AND($U98="unpaid",$C98&lt;=Settings!$B$2),$W98/(1+$F98)*$F98,0))</f>
        <v>0</v>
      </c>
      <c r="R98">
        <f>IF($S98="","","FY "&amp;IF(MONTH($C98)&gt;=4,YEAR($C98),YEAR($C98)-1)&amp;"-"&amp;TEXT(MOD(IF(MONTH($C98)&gt;=4,YEAR($C98)+1,YEAR($C98)),100),"00"))</f>
        <v>0</v>
      </c>
      <c r="S98">
        <f>IF($S97="","",IF($U97="paid",IF($V97&lt;&gt;"",$S97,IF(AND($W97&gt;0,OR(INDEX(Calc!$B:$B,$S97)&lt;=Settings!$B$2,$X97=0)),$S97,IFERROR(MATCH(1,INDEX((Calc!$A$2:$A$2001&lt;&gt;"")*(Calc!$E$2:$E$2001&gt;0)*(ROW(Calc!$A$2:$A$2001)&gt;$S97),0),0)+1,""))),IFERROR(MATCH(1,INDEX((Calc!$A$2:$A$2001&lt;&gt;"")*(Calc!$E$2:$E$2001&gt;0)*(ROW(Calc!$A$2:$A$2001)&gt;$S97),0),0)+1,"")))</f>
        <v>0</v>
      </c>
      <c r="T98">
        <f>IF($S98="","",IF(AND($S98=$S97,$U97="paid",$V97=""),"",IF(AND($S98=$S97,$U97="paid",$V97&lt;&gt;""),$V97,IF($S98="","",IFERROR(MATCH(1,INDEX((Calc!$A$2:$A$2001=INDEX(Calc!$A:$A,$S98))*(Calc!$D$2:$D$2001&gt;0)*(Calc!$I$2:$I$2001&gt;INDEX(Calc!$J:$J,$S98))*(Calc!$T$2:$T$2001&lt;INDEX(Calc!$H:$H,$S98)),0),0)+1,"")))))</f>
        <v>0</v>
      </c>
      <c r="U98">
        <f>IF($S98="","",IF($T98&lt;&gt;"","paid","unpaid"))</f>
        <v>0</v>
      </c>
      <c r="V98">
        <f>IF(OR($S98="",$T98=""),"",IFERROR(MATCH(1,INDEX((Calc!$A$2:$A$2001=INDEX(Calc!$A:$A,$S98))*(Calc!$D$2:$D$2001&gt;0)*(Calc!$I$2:$I$2001&gt;INDEX(Calc!$J:$J,$S98))*(Calc!$T$2:$T$2001&lt;INDEX(Calc!$H:$H,$S98))*(ROW(Calc!$A$2:$A$2001)&gt;$T98),0),0)+1,""))</f>
        <v>0</v>
      </c>
      <c r="W98" s="8">
        <f>IF($S98="","",MAX(0,INDEX(Calc!$H:$H,$S98)-MAX(INDEX(Calc!$K:$K,$S98),INDEX(Calc!$J:$J,$S98))))</f>
        <v>0</v>
      </c>
      <c r="X98" s="8">
        <f>IF($S98="","",INDEX(Calc!$E:$E,$S98)-$W98)</f>
        <v>0</v>
      </c>
    </row>
    <row r="99" spans="1:24">
      <c r="A99">
        <f>IF($S99="","",INDEX(Calc!$A:$A,$S99))</f>
        <v>0</v>
      </c>
      <c r="B99">
        <f>IF($S99="","",INDEX(Calc!$U:$U,$S99))</f>
        <v>0</v>
      </c>
      <c r="C99" s="7">
        <f>IF($S99="","",INDEX(Calc!$B:$B,$S99))</f>
        <v>0</v>
      </c>
      <c r="D99">
        <f>IF($S99="","",INDEX(Calc!$C:$C,$S99))</f>
        <v>0</v>
      </c>
      <c r="E99" s="8">
        <f>IF($S99="","",INDEX(Calc!$E:$E,$S99))</f>
        <v>0</v>
      </c>
      <c r="F99" s="9">
        <f>IF($S99="","",INDEX(Calc!$G:$G,$S99))</f>
        <v>0</v>
      </c>
      <c r="G99" s="8">
        <f>IF($S99="","",INDEX(Calc!$L:$L,$S99))</f>
        <v>0</v>
      </c>
      <c r="H99" s="8">
        <f>IF($S99="","",INDEX(Calc!$M:$M,$S99))</f>
        <v>0</v>
      </c>
      <c r="I99" s="7">
        <f>IF($T99="","",INDEX(Calc!$B:$B,$T99))</f>
        <v>0</v>
      </c>
      <c r="J99" s="8">
        <f>IF($S99="","",IF($U99&lt;&gt;"paid",0,MAX(0,MIN(INDEX(Calc!$H:$H,$S99),INDEX(Calc!$I:$I,$T99))-MAX(INDEX(Calc!$J:$J,$S99),INDEX(Calc!$T:$T,$T99)))))</f>
        <v>0</v>
      </c>
      <c r="K99" s="8">
        <f>IF($S99="","",IF($U99&lt;&gt;"paid",0,$J99/(1+$F99)*$F99))</f>
        <v>0</v>
      </c>
      <c r="L99" s="8">
        <f>IF($S99="","",IF($U99="paid",MAX(0,$E99-MAX(0,MIN(INDEX(Calc!$H:$H,$S99),INDEX(Calc!$I:$I,$T99))-INDEX(Calc!$J:$J,$S99))),$W99))</f>
        <v>0</v>
      </c>
      <c r="M99" s="8">
        <f>IF($S99="","",IF($U99="paid",$L99/(1+$F99)*$F99,$Q99))</f>
        <v>0</v>
      </c>
      <c r="N99">
        <f>IF(OR($S99="",$U99&lt;&gt;"paid"),"",$I99-$C99)</f>
        <v>0</v>
      </c>
      <c r="O99" s="8">
        <f>IF($S99="","",IF(AND($U99="paid",$N99&gt;Settings!$B$4),$K99*Settings!$B$3*$N99/365,0))</f>
        <v>0</v>
      </c>
      <c r="P99" s="8">
        <f>IF($S99="","",IF($U99="unpaid",$W99,0))</f>
        <v>0</v>
      </c>
      <c r="Q99" s="8">
        <f>IF($S99="","",IF(AND($U99="unpaid",$C99&lt;=Settings!$B$2),$W99/(1+$F99)*$F99,0))</f>
        <v>0</v>
      </c>
      <c r="R99">
        <f>IF($S99="","","FY "&amp;IF(MONTH($C99)&gt;=4,YEAR($C99),YEAR($C99)-1)&amp;"-"&amp;TEXT(MOD(IF(MONTH($C99)&gt;=4,YEAR($C99)+1,YEAR($C99)),100),"00"))</f>
        <v>0</v>
      </c>
      <c r="S99">
        <f>IF($S98="","",IF($U98="paid",IF($V98&lt;&gt;"",$S98,IF(AND($W98&gt;0,OR(INDEX(Calc!$B:$B,$S98)&lt;=Settings!$B$2,$X98=0)),$S98,IFERROR(MATCH(1,INDEX((Calc!$A$2:$A$2001&lt;&gt;"")*(Calc!$E$2:$E$2001&gt;0)*(ROW(Calc!$A$2:$A$2001)&gt;$S98),0),0)+1,""))),IFERROR(MATCH(1,INDEX((Calc!$A$2:$A$2001&lt;&gt;"")*(Calc!$E$2:$E$2001&gt;0)*(ROW(Calc!$A$2:$A$2001)&gt;$S98),0),0)+1,"")))</f>
        <v>0</v>
      </c>
      <c r="T99">
        <f>IF($S99="","",IF(AND($S99=$S98,$U98="paid",$V98=""),"",IF(AND($S99=$S98,$U98="paid",$V98&lt;&gt;""),$V98,IF($S99="","",IFERROR(MATCH(1,INDEX((Calc!$A$2:$A$2001=INDEX(Calc!$A:$A,$S99))*(Calc!$D$2:$D$2001&gt;0)*(Calc!$I$2:$I$2001&gt;INDEX(Calc!$J:$J,$S99))*(Calc!$T$2:$T$2001&lt;INDEX(Calc!$H:$H,$S99)),0),0)+1,"")))))</f>
        <v>0</v>
      </c>
      <c r="U99">
        <f>IF($S99="","",IF($T99&lt;&gt;"","paid","unpaid"))</f>
        <v>0</v>
      </c>
      <c r="V99">
        <f>IF(OR($S99="",$T99=""),"",IFERROR(MATCH(1,INDEX((Calc!$A$2:$A$2001=INDEX(Calc!$A:$A,$S99))*(Calc!$D$2:$D$2001&gt;0)*(Calc!$I$2:$I$2001&gt;INDEX(Calc!$J:$J,$S99))*(Calc!$T$2:$T$2001&lt;INDEX(Calc!$H:$H,$S99))*(ROW(Calc!$A$2:$A$2001)&gt;$T99),0),0)+1,""))</f>
        <v>0</v>
      </c>
      <c r="W99" s="8">
        <f>IF($S99="","",MAX(0,INDEX(Calc!$H:$H,$S99)-MAX(INDEX(Calc!$K:$K,$S99),INDEX(Calc!$J:$J,$S99))))</f>
        <v>0</v>
      </c>
      <c r="X99" s="8">
        <f>IF($S99="","",INDEX(Calc!$E:$E,$S99)-$W99)</f>
        <v>0</v>
      </c>
    </row>
    <row r="100" spans="1:24">
      <c r="A100">
        <f>IF($S100="","",INDEX(Calc!$A:$A,$S100))</f>
        <v>0</v>
      </c>
      <c r="B100">
        <f>IF($S100="","",INDEX(Calc!$U:$U,$S100))</f>
        <v>0</v>
      </c>
      <c r="C100" s="7">
        <f>IF($S100="","",INDEX(Calc!$B:$B,$S100))</f>
        <v>0</v>
      </c>
      <c r="D100">
        <f>IF($S100="","",INDEX(Calc!$C:$C,$S100))</f>
        <v>0</v>
      </c>
      <c r="E100" s="8">
        <f>IF($S100="","",INDEX(Calc!$E:$E,$S100))</f>
        <v>0</v>
      </c>
      <c r="F100" s="9">
        <f>IF($S100="","",INDEX(Calc!$G:$G,$S100))</f>
        <v>0</v>
      </c>
      <c r="G100" s="8">
        <f>IF($S100="","",INDEX(Calc!$L:$L,$S100))</f>
        <v>0</v>
      </c>
      <c r="H100" s="8">
        <f>IF($S100="","",INDEX(Calc!$M:$M,$S100))</f>
        <v>0</v>
      </c>
      <c r="I100" s="7">
        <f>IF($T100="","",INDEX(Calc!$B:$B,$T100))</f>
        <v>0</v>
      </c>
      <c r="J100" s="8">
        <f>IF($S100="","",IF($U100&lt;&gt;"paid",0,MAX(0,MIN(INDEX(Calc!$H:$H,$S100),INDEX(Calc!$I:$I,$T100))-MAX(INDEX(Calc!$J:$J,$S100),INDEX(Calc!$T:$T,$T100)))))</f>
        <v>0</v>
      </c>
      <c r="K100" s="8">
        <f>IF($S100="","",IF($U100&lt;&gt;"paid",0,$J100/(1+$F100)*$F100))</f>
        <v>0</v>
      </c>
      <c r="L100" s="8">
        <f>IF($S100="","",IF($U100="paid",MAX(0,$E100-MAX(0,MIN(INDEX(Calc!$H:$H,$S100),INDEX(Calc!$I:$I,$T100))-INDEX(Calc!$J:$J,$S100))),$W100))</f>
        <v>0</v>
      </c>
      <c r="M100" s="8">
        <f>IF($S100="","",IF($U100="paid",$L100/(1+$F100)*$F100,$Q100))</f>
        <v>0</v>
      </c>
      <c r="N100">
        <f>IF(OR($S100="",$U100&lt;&gt;"paid"),"",$I100-$C100)</f>
        <v>0</v>
      </c>
      <c r="O100" s="8">
        <f>IF($S100="","",IF(AND($U100="paid",$N100&gt;Settings!$B$4),$K100*Settings!$B$3*$N100/365,0))</f>
        <v>0</v>
      </c>
      <c r="P100" s="8">
        <f>IF($S100="","",IF($U100="unpaid",$W100,0))</f>
        <v>0</v>
      </c>
      <c r="Q100" s="8">
        <f>IF($S100="","",IF(AND($U100="unpaid",$C100&lt;=Settings!$B$2),$W100/(1+$F100)*$F100,0))</f>
        <v>0</v>
      </c>
      <c r="R100">
        <f>IF($S100="","","FY "&amp;IF(MONTH($C100)&gt;=4,YEAR($C100),YEAR($C100)-1)&amp;"-"&amp;TEXT(MOD(IF(MONTH($C100)&gt;=4,YEAR($C100)+1,YEAR($C100)),100),"00"))</f>
        <v>0</v>
      </c>
      <c r="S100">
        <f>IF($S99="","",IF($U99="paid",IF($V99&lt;&gt;"",$S99,IF(AND($W99&gt;0,OR(INDEX(Calc!$B:$B,$S99)&lt;=Settings!$B$2,$X99=0)),$S99,IFERROR(MATCH(1,INDEX((Calc!$A$2:$A$2001&lt;&gt;"")*(Calc!$E$2:$E$2001&gt;0)*(ROW(Calc!$A$2:$A$2001)&gt;$S99),0),0)+1,""))),IFERROR(MATCH(1,INDEX((Calc!$A$2:$A$2001&lt;&gt;"")*(Calc!$E$2:$E$2001&gt;0)*(ROW(Calc!$A$2:$A$2001)&gt;$S99),0),0)+1,"")))</f>
        <v>0</v>
      </c>
      <c r="T100">
        <f>IF($S100="","",IF(AND($S100=$S99,$U99="paid",$V99=""),"",IF(AND($S100=$S99,$U99="paid",$V99&lt;&gt;""),$V99,IF($S100="","",IFERROR(MATCH(1,INDEX((Calc!$A$2:$A$2001=INDEX(Calc!$A:$A,$S100))*(Calc!$D$2:$D$2001&gt;0)*(Calc!$I$2:$I$2001&gt;INDEX(Calc!$J:$J,$S100))*(Calc!$T$2:$T$2001&lt;INDEX(Calc!$H:$H,$S100)),0),0)+1,"")))))</f>
        <v>0</v>
      </c>
      <c r="U100">
        <f>IF($S100="","",IF($T100&lt;&gt;"","paid","unpaid"))</f>
        <v>0</v>
      </c>
      <c r="V100">
        <f>IF(OR($S100="",$T100=""),"",IFERROR(MATCH(1,INDEX((Calc!$A$2:$A$2001=INDEX(Calc!$A:$A,$S100))*(Calc!$D$2:$D$2001&gt;0)*(Calc!$I$2:$I$2001&gt;INDEX(Calc!$J:$J,$S100))*(Calc!$T$2:$T$2001&lt;INDEX(Calc!$H:$H,$S100))*(ROW(Calc!$A$2:$A$2001)&gt;$T100),0),0)+1,""))</f>
        <v>0</v>
      </c>
      <c r="W100" s="8">
        <f>IF($S100="","",MAX(0,INDEX(Calc!$H:$H,$S100)-MAX(INDEX(Calc!$K:$K,$S100),INDEX(Calc!$J:$J,$S100))))</f>
        <v>0</v>
      </c>
      <c r="X100" s="8">
        <f>IF($S100="","",INDEX(Calc!$E:$E,$S100)-$W100)</f>
        <v>0</v>
      </c>
    </row>
    <row r="101" spans="1:24">
      <c r="A101">
        <f>IF($S101="","",INDEX(Calc!$A:$A,$S101))</f>
        <v>0</v>
      </c>
      <c r="B101">
        <f>IF($S101="","",INDEX(Calc!$U:$U,$S101))</f>
        <v>0</v>
      </c>
      <c r="C101" s="7">
        <f>IF($S101="","",INDEX(Calc!$B:$B,$S101))</f>
        <v>0</v>
      </c>
      <c r="D101">
        <f>IF($S101="","",INDEX(Calc!$C:$C,$S101))</f>
        <v>0</v>
      </c>
      <c r="E101" s="8">
        <f>IF($S101="","",INDEX(Calc!$E:$E,$S101))</f>
        <v>0</v>
      </c>
      <c r="F101" s="9">
        <f>IF($S101="","",INDEX(Calc!$G:$G,$S101))</f>
        <v>0</v>
      </c>
      <c r="G101" s="8">
        <f>IF($S101="","",INDEX(Calc!$L:$L,$S101))</f>
        <v>0</v>
      </c>
      <c r="H101" s="8">
        <f>IF($S101="","",INDEX(Calc!$M:$M,$S101))</f>
        <v>0</v>
      </c>
      <c r="I101" s="7">
        <f>IF($T101="","",INDEX(Calc!$B:$B,$T101))</f>
        <v>0</v>
      </c>
      <c r="J101" s="8">
        <f>IF($S101="","",IF($U101&lt;&gt;"paid",0,MAX(0,MIN(INDEX(Calc!$H:$H,$S101),INDEX(Calc!$I:$I,$T101))-MAX(INDEX(Calc!$J:$J,$S101),INDEX(Calc!$T:$T,$T101)))))</f>
        <v>0</v>
      </c>
      <c r="K101" s="8">
        <f>IF($S101="","",IF($U101&lt;&gt;"paid",0,$J101/(1+$F101)*$F101))</f>
        <v>0</v>
      </c>
      <c r="L101" s="8">
        <f>IF($S101="","",IF($U101="paid",MAX(0,$E101-MAX(0,MIN(INDEX(Calc!$H:$H,$S101),INDEX(Calc!$I:$I,$T101))-INDEX(Calc!$J:$J,$S101))),$W101))</f>
        <v>0</v>
      </c>
      <c r="M101" s="8">
        <f>IF($S101="","",IF($U101="paid",$L101/(1+$F101)*$F101,$Q101))</f>
        <v>0</v>
      </c>
      <c r="N101">
        <f>IF(OR($S101="",$U101&lt;&gt;"paid"),"",$I101-$C101)</f>
        <v>0</v>
      </c>
      <c r="O101" s="8">
        <f>IF($S101="","",IF(AND($U101="paid",$N101&gt;Settings!$B$4),$K101*Settings!$B$3*$N101/365,0))</f>
        <v>0</v>
      </c>
      <c r="P101" s="8">
        <f>IF($S101="","",IF($U101="unpaid",$W101,0))</f>
        <v>0</v>
      </c>
      <c r="Q101" s="8">
        <f>IF($S101="","",IF(AND($U101="unpaid",$C101&lt;=Settings!$B$2),$W101/(1+$F101)*$F101,0))</f>
        <v>0</v>
      </c>
      <c r="R101">
        <f>IF($S101="","","FY "&amp;IF(MONTH($C101)&gt;=4,YEAR($C101),YEAR($C101)-1)&amp;"-"&amp;TEXT(MOD(IF(MONTH($C101)&gt;=4,YEAR($C101)+1,YEAR($C101)),100),"00"))</f>
        <v>0</v>
      </c>
      <c r="S101">
        <f>IF($S100="","",IF($U100="paid",IF($V100&lt;&gt;"",$S100,IF(AND($W100&gt;0,OR(INDEX(Calc!$B:$B,$S100)&lt;=Settings!$B$2,$X100=0)),$S100,IFERROR(MATCH(1,INDEX((Calc!$A$2:$A$2001&lt;&gt;"")*(Calc!$E$2:$E$2001&gt;0)*(ROW(Calc!$A$2:$A$2001)&gt;$S100),0),0)+1,""))),IFERROR(MATCH(1,INDEX((Calc!$A$2:$A$2001&lt;&gt;"")*(Calc!$E$2:$E$2001&gt;0)*(ROW(Calc!$A$2:$A$2001)&gt;$S100),0),0)+1,"")))</f>
        <v>0</v>
      </c>
      <c r="T101">
        <f>IF($S101="","",IF(AND($S101=$S100,$U100="paid",$V100=""),"",IF(AND($S101=$S100,$U100="paid",$V100&lt;&gt;""),$V100,IF($S101="","",IFERROR(MATCH(1,INDEX((Calc!$A$2:$A$2001=INDEX(Calc!$A:$A,$S101))*(Calc!$D$2:$D$2001&gt;0)*(Calc!$I$2:$I$2001&gt;INDEX(Calc!$J:$J,$S101))*(Calc!$T$2:$T$2001&lt;INDEX(Calc!$H:$H,$S101)),0),0)+1,"")))))</f>
        <v>0</v>
      </c>
      <c r="U101">
        <f>IF($S101="","",IF($T101&lt;&gt;"","paid","unpaid"))</f>
        <v>0</v>
      </c>
      <c r="V101">
        <f>IF(OR($S101="",$T101=""),"",IFERROR(MATCH(1,INDEX((Calc!$A$2:$A$2001=INDEX(Calc!$A:$A,$S101))*(Calc!$D$2:$D$2001&gt;0)*(Calc!$I$2:$I$2001&gt;INDEX(Calc!$J:$J,$S101))*(Calc!$T$2:$T$2001&lt;INDEX(Calc!$H:$H,$S101))*(ROW(Calc!$A$2:$A$2001)&gt;$T101),0),0)+1,""))</f>
        <v>0</v>
      </c>
      <c r="W101" s="8">
        <f>IF($S101="","",MAX(0,INDEX(Calc!$H:$H,$S101)-MAX(INDEX(Calc!$K:$K,$S101),INDEX(Calc!$J:$J,$S101))))</f>
        <v>0</v>
      </c>
      <c r="X101" s="8">
        <f>IF($S101="","",INDEX(Calc!$E:$E,$S101)-$W101)</f>
        <v>0</v>
      </c>
    </row>
    <row r="102" spans="1:24">
      <c r="A102">
        <f>IF($S102="","",INDEX(Calc!$A:$A,$S102))</f>
        <v>0</v>
      </c>
      <c r="B102">
        <f>IF($S102="","",INDEX(Calc!$U:$U,$S102))</f>
        <v>0</v>
      </c>
      <c r="C102" s="7">
        <f>IF($S102="","",INDEX(Calc!$B:$B,$S102))</f>
        <v>0</v>
      </c>
      <c r="D102">
        <f>IF($S102="","",INDEX(Calc!$C:$C,$S102))</f>
        <v>0</v>
      </c>
      <c r="E102" s="8">
        <f>IF($S102="","",INDEX(Calc!$E:$E,$S102))</f>
        <v>0</v>
      </c>
      <c r="F102" s="9">
        <f>IF($S102="","",INDEX(Calc!$G:$G,$S102))</f>
        <v>0</v>
      </c>
      <c r="G102" s="8">
        <f>IF($S102="","",INDEX(Calc!$L:$L,$S102))</f>
        <v>0</v>
      </c>
      <c r="H102" s="8">
        <f>IF($S102="","",INDEX(Calc!$M:$M,$S102))</f>
        <v>0</v>
      </c>
      <c r="I102" s="7">
        <f>IF($T102="","",INDEX(Calc!$B:$B,$T102))</f>
        <v>0</v>
      </c>
      <c r="J102" s="8">
        <f>IF($S102="","",IF($U102&lt;&gt;"paid",0,MAX(0,MIN(INDEX(Calc!$H:$H,$S102),INDEX(Calc!$I:$I,$T102))-MAX(INDEX(Calc!$J:$J,$S102),INDEX(Calc!$T:$T,$T102)))))</f>
        <v>0</v>
      </c>
      <c r="K102" s="8">
        <f>IF($S102="","",IF($U102&lt;&gt;"paid",0,$J102/(1+$F102)*$F102))</f>
        <v>0</v>
      </c>
      <c r="L102" s="8">
        <f>IF($S102="","",IF($U102="paid",MAX(0,$E102-MAX(0,MIN(INDEX(Calc!$H:$H,$S102),INDEX(Calc!$I:$I,$T102))-INDEX(Calc!$J:$J,$S102))),$W102))</f>
        <v>0</v>
      </c>
      <c r="M102" s="8">
        <f>IF($S102="","",IF($U102="paid",$L102/(1+$F102)*$F102,$Q102))</f>
        <v>0</v>
      </c>
      <c r="N102">
        <f>IF(OR($S102="",$U102&lt;&gt;"paid"),"",$I102-$C102)</f>
        <v>0</v>
      </c>
      <c r="O102" s="8">
        <f>IF($S102="","",IF(AND($U102="paid",$N102&gt;Settings!$B$4),$K102*Settings!$B$3*$N102/365,0))</f>
        <v>0</v>
      </c>
      <c r="P102" s="8">
        <f>IF($S102="","",IF($U102="unpaid",$W102,0))</f>
        <v>0</v>
      </c>
      <c r="Q102" s="8">
        <f>IF($S102="","",IF(AND($U102="unpaid",$C102&lt;=Settings!$B$2),$W102/(1+$F102)*$F102,0))</f>
        <v>0</v>
      </c>
      <c r="R102">
        <f>IF($S102="","","FY "&amp;IF(MONTH($C102)&gt;=4,YEAR($C102),YEAR($C102)-1)&amp;"-"&amp;TEXT(MOD(IF(MONTH($C102)&gt;=4,YEAR($C102)+1,YEAR($C102)),100),"00"))</f>
        <v>0</v>
      </c>
      <c r="S102">
        <f>IF($S101="","",IF($U101="paid",IF($V101&lt;&gt;"",$S101,IF(AND($W101&gt;0,OR(INDEX(Calc!$B:$B,$S101)&lt;=Settings!$B$2,$X101=0)),$S101,IFERROR(MATCH(1,INDEX((Calc!$A$2:$A$2001&lt;&gt;"")*(Calc!$E$2:$E$2001&gt;0)*(ROW(Calc!$A$2:$A$2001)&gt;$S101),0),0)+1,""))),IFERROR(MATCH(1,INDEX((Calc!$A$2:$A$2001&lt;&gt;"")*(Calc!$E$2:$E$2001&gt;0)*(ROW(Calc!$A$2:$A$2001)&gt;$S101),0),0)+1,"")))</f>
        <v>0</v>
      </c>
      <c r="T102">
        <f>IF($S102="","",IF(AND($S102=$S101,$U101="paid",$V101=""),"",IF(AND($S102=$S101,$U101="paid",$V101&lt;&gt;""),$V101,IF($S102="","",IFERROR(MATCH(1,INDEX((Calc!$A$2:$A$2001=INDEX(Calc!$A:$A,$S102))*(Calc!$D$2:$D$2001&gt;0)*(Calc!$I$2:$I$2001&gt;INDEX(Calc!$J:$J,$S102))*(Calc!$T$2:$T$2001&lt;INDEX(Calc!$H:$H,$S102)),0),0)+1,"")))))</f>
        <v>0</v>
      </c>
      <c r="U102">
        <f>IF($S102="","",IF($T102&lt;&gt;"","paid","unpaid"))</f>
        <v>0</v>
      </c>
      <c r="V102">
        <f>IF(OR($S102="",$T102=""),"",IFERROR(MATCH(1,INDEX((Calc!$A$2:$A$2001=INDEX(Calc!$A:$A,$S102))*(Calc!$D$2:$D$2001&gt;0)*(Calc!$I$2:$I$2001&gt;INDEX(Calc!$J:$J,$S102))*(Calc!$T$2:$T$2001&lt;INDEX(Calc!$H:$H,$S102))*(ROW(Calc!$A$2:$A$2001)&gt;$T102),0),0)+1,""))</f>
        <v>0</v>
      </c>
      <c r="W102" s="8">
        <f>IF($S102="","",MAX(0,INDEX(Calc!$H:$H,$S102)-MAX(INDEX(Calc!$K:$K,$S102),INDEX(Calc!$J:$J,$S102))))</f>
        <v>0</v>
      </c>
      <c r="X102" s="8">
        <f>IF($S102="","",INDEX(Calc!$E:$E,$S102)-$W102)</f>
        <v>0</v>
      </c>
    </row>
    <row r="103" spans="1:24">
      <c r="A103">
        <f>IF($S103="","",INDEX(Calc!$A:$A,$S103))</f>
        <v>0</v>
      </c>
      <c r="B103">
        <f>IF($S103="","",INDEX(Calc!$U:$U,$S103))</f>
        <v>0</v>
      </c>
      <c r="C103" s="7">
        <f>IF($S103="","",INDEX(Calc!$B:$B,$S103))</f>
        <v>0</v>
      </c>
      <c r="D103">
        <f>IF($S103="","",INDEX(Calc!$C:$C,$S103))</f>
        <v>0</v>
      </c>
      <c r="E103" s="8">
        <f>IF($S103="","",INDEX(Calc!$E:$E,$S103))</f>
        <v>0</v>
      </c>
      <c r="F103" s="9">
        <f>IF($S103="","",INDEX(Calc!$G:$G,$S103))</f>
        <v>0</v>
      </c>
      <c r="G103" s="8">
        <f>IF($S103="","",INDEX(Calc!$L:$L,$S103))</f>
        <v>0</v>
      </c>
      <c r="H103" s="8">
        <f>IF($S103="","",INDEX(Calc!$M:$M,$S103))</f>
        <v>0</v>
      </c>
      <c r="I103" s="7">
        <f>IF($T103="","",INDEX(Calc!$B:$B,$T103))</f>
        <v>0</v>
      </c>
      <c r="J103" s="8">
        <f>IF($S103="","",IF($U103&lt;&gt;"paid",0,MAX(0,MIN(INDEX(Calc!$H:$H,$S103),INDEX(Calc!$I:$I,$T103))-MAX(INDEX(Calc!$J:$J,$S103),INDEX(Calc!$T:$T,$T103)))))</f>
        <v>0</v>
      </c>
      <c r="K103" s="8">
        <f>IF($S103="","",IF($U103&lt;&gt;"paid",0,$J103/(1+$F103)*$F103))</f>
        <v>0</v>
      </c>
      <c r="L103" s="8">
        <f>IF($S103="","",IF($U103="paid",MAX(0,$E103-MAX(0,MIN(INDEX(Calc!$H:$H,$S103),INDEX(Calc!$I:$I,$T103))-INDEX(Calc!$J:$J,$S103))),$W103))</f>
        <v>0</v>
      </c>
      <c r="M103" s="8">
        <f>IF($S103="","",IF($U103="paid",$L103/(1+$F103)*$F103,$Q103))</f>
        <v>0</v>
      </c>
      <c r="N103">
        <f>IF(OR($S103="",$U103&lt;&gt;"paid"),"",$I103-$C103)</f>
        <v>0</v>
      </c>
      <c r="O103" s="8">
        <f>IF($S103="","",IF(AND($U103="paid",$N103&gt;Settings!$B$4),$K103*Settings!$B$3*$N103/365,0))</f>
        <v>0</v>
      </c>
      <c r="P103" s="8">
        <f>IF($S103="","",IF($U103="unpaid",$W103,0))</f>
        <v>0</v>
      </c>
      <c r="Q103" s="8">
        <f>IF($S103="","",IF(AND($U103="unpaid",$C103&lt;=Settings!$B$2),$W103/(1+$F103)*$F103,0))</f>
        <v>0</v>
      </c>
      <c r="R103">
        <f>IF($S103="","","FY "&amp;IF(MONTH($C103)&gt;=4,YEAR($C103),YEAR($C103)-1)&amp;"-"&amp;TEXT(MOD(IF(MONTH($C103)&gt;=4,YEAR($C103)+1,YEAR($C103)),100),"00"))</f>
        <v>0</v>
      </c>
      <c r="S103">
        <f>IF($S102="","",IF($U102="paid",IF($V102&lt;&gt;"",$S102,IF(AND($W102&gt;0,OR(INDEX(Calc!$B:$B,$S102)&lt;=Settings!$B$2,$X102=0)),$S102,IFERROR(MATCH(1,INDEX((Calc!$A$2:$A$2001&lt;&gt;"")*(Calc!$E$2:$E$2001&gt;0)*(ROW(Calc!$A$2:$A$2001)&gt;$S102),0),0)+1,""))),IFERROR(MATCH(1,INDEX((Calc!$A$2:$A$2001&lt;&gt;"")*(Calc!$E$2:$E$2001&gt;0)*(ROW(Calc!$A$2:$A$2001)&gt;$S102),0),0)+1,"")))</f>
        <v>0</v>
      </c>
      <c r="T103">
        <f>IF($S103="","",IF(AND($S103=$S102,$U102="paid",$V102=""),"",IF(AND($S103=$S102,$U102="paid",$V102&lt;&gt;""),$V102,IF($S103="","",IFERROR(MATCH(1,INDEX((Calc!$A$2:$A$2001=INDEX(Calc!$A:$A,$S103))*(Calc!$D$2:$D$2001&gt;0)*(Calc!$I$2:$I$2001&gt;INDEX(Calc!$J:$J,$S103))*(Calc!$T$2:$T$2001&lt;INDEX(Calc!$H:$H,$S103)),0),0)+1,"")))))</f>
        <v>0</v>
      </c>
      <c r="U103">
        <f>IF($S103="","",IF($T103&lt;&gt;"","paid","unpaid"))</f>
        <v>0</v>
      </c>
      <c r="V103">
        <f>IF(OR($S103="",$T103=""),"",IFERROR(MATCH(1,INDEX((Calc!$A$2:$A$2001=INDEX(Calc!$A:$A,$S103))*(Calc!$D$2:$D$2001&gt;0)*(Calc!$I$2:$I$2001&gt;INDEX(Calc!$J:$J,$S103))*(Calc!$T$2:$T$2001&lt;INDEX(Calc!$H:$H,$S103))*(ROW(Calc!$A$2:$A$2001)&gt;$T103),0),0)+1,""))</f>
        <v>0</v>
      </c>
      <c r="W103" s="8">
        <f>IF($S103="","",MAX(0,INDEX(Calc!$H:$H,$S103)-MAX(INDEX(Calc!$K:$K,$S103),INDEX(Calc!$J:$J,$S103))))</f>
        <v>0</v>
      </c>
      <c r="X103" s="8">
        <f>IF($S103="","",INDEX(Calc!$E:$E,$S103)-$W103)</f>
        <v>0</v>
      </c>
    </row>
    <row r="104" spans="1:24">
      <c r="A104">
        <f>IF($S104="","",INDEX(Calc!$A:$A,$S104))</f>
        <v>0</v>
      </c>
      <c r="B104">
        <f>IF($S104="","",INDEX(Calc!$U:$U,$S104))</f>
        <v>0</v>
      </c>
      <c r="C104" s="7">
        <f>IF($S104="","",INDEX(Calc!$B:$B,$S104))</f>
        <v>0</v>
      </c>
      <c r="D104">
        <f>IF($S104="","",INDEX(Calc!$C:$C,$S104))</f>
        <v>0</v>
      </c>
      <c r="E104" s="8">
        <f>IF($S104="","",INDEX(Calc!$E:$E,$S104))</f>
        <v>0</v>
      </c>
      <c r="F104" s="9">
        <f>IF($S104="","",INDEX(Calc!$G:$G,$S104))</f>
        <v>0</v>
      </c>
      <c r="G104" s="8">
        <f>IF($S104="","",INDEX(Calc!$L:$L,$S104))</f>
        <v>0</v>
      </c>
      <c r="H104" s="8">
        <f>IF($S104="","",INDEX(Calc!$M:$M,$S104))</f>
        <v>0</v>
      </c>
      <c r="I104" s="7">
        <f>IF($T104="","",INDEX(Calc!$B:$B,$T104))</f>
        <v>0</v>
      </c>
      <c r="J104" s="8">
        <f>IF($S104="","",IF($U104&lt;&gt;"paid",0,MAX(0,MIN(INDEX(Calc!$H:$H,$S104),INDEX(Calc!$I:$I,$T104))-MAX(INDEX(Calc!$J:$J,$S104),INDEX(Calc!$T:$T,$T104)))))</f>
        <v>0</v>
      </c>
      <c r="K104" s="8">
        <f>IF($S104="","",IF($U104&lt;&gt;"paid",0,$J104/(1+$F104)*$F104))</f>
        <v>0</v>
      </c>
      <c r="L104" s="8">
        <f>IF($S104="","",IF($U104="paid",MAX(0,$E104-MAX(0,MIN(INDEX(Calc!$H:$H,$S104),INDEX(Calc!$I:$I,$T104))-INDEX(Calc!$J:$J,$S104))),$W104))</f>
        <v>0</v>
      </c>
      <c r="M104" s="8">
        <f>IF($S104="","",IF($U104="paid",$L104/(1+$F104)*$F104,$Q104))</f>
        <v>0</v>
      </c>
      <c r="N104">
        <f>IF(OR($S104="",$U104&lt;&gt;"paid"),"",$I104-$C104)</f>
        <v>0</v>
      </c>
      <c r="O104" s="8">
        <f>IF($S104="","",IF(AND($U104="paid",$N104&gt;Settings!$B$4),$K104*Settings!$B$3*$N104/365,0))</f>
        <v>0</v>
      </c>
      <c r="P104" s="8">
        <f>IF($S104="","",IF($U104="unpaid",$W104,0))</f>
        <v>0</v>
      </c>
      <c r="Q104" s="8">
        <f>IF($S104="","",IF(AND($U104="unpaid",$C104&lt;=Settings!$B$2),$W104/(1+$F104)*$F104,0))</f>
        <v>0</v>
      </c>
      <c r="R104">
        <f>IF($S104="","","FY "&amp;IF(MONTH($C104)&gt;=4,YEAR($C104),YEAR($C104)-1)&amp;"-"&amp;TEXT(MOD(IF(MONTH($C104)&gt;=4,YEAR($C104)+1,YEAR($C104)),100),"00"))</f>
        <v>0</v>
      </c>
      <c r="S104">
        <f>IF($S103="","",IF($U103="paid",IF($V103&lt;&gt;"",$S103,IF(AND($W103&gt;0,OR(INDEX(Calc!$B:$B,$S103)&lt;=Settings!$B$2,$X103=0)),$S103,IFERROR(MATCH(1,INDEX((Calc!$A$2:$A$2001&lt;&gt;"")*(Calc!$E$2:$E$2001&gt;0)*(ROW(Calc!$A$2:$A$2001)&gt;$S103),0),0)+1,""))),IFERROR(MATCH(1,INDEX((Calc!$A$2:$A$2001&lt;&gt;"")*(Calc!$E$2:$E$2001&gt;0)*(ROW(Calc!$A$2:$A$2001)&gt;$S103),0),0)+1,"")))</f>
        <v>0</v>
      </c>
      <c r="T104">
        <f>IF($S104="","",IF(AND($S104=$S103,$U103="paid",$V103=""),"",IF(AND($S104=$S103,$U103="paid",$V103&lt;&gt;""),$V103,IF($S104="","",IFERROR(MATCH(1,INDEX((Calc!$A$2:$A$2001=INDEX(Calc!$A:$A,$S104))*(Calc!$D$2:$D$2001&gt;0)*(Calc!$I$2:$I$2001&gt;INDEX(Calc!$J:$J,$S104))*(Calc!$T$2:$T$2001&lt;INDEX(Calc!$H:$H,$S104)),0),0)+1,"")))))</f>
        <v>0</v>
      </c>
      <c r="U104">
        <f>IF($S104="","",IF($T104&lt;&gt;"","paid","unpaid"))</f>
        <v>0</v>
      </c>
      <c r="V104">
        <f>IF(OR($S104="",$T104=""),"",IFERROR(MATCH(1,INDEX((Calc!$A$2:$A$2001=INDEX(Calc!$A:$A,$S104))*(Calc!$D$2:$D$2001&gt;0)*(Calc!$I$2:$I$2001&gt;INDEX(Calc!$J:$J,$S104))*(Calc!$T$2:$T$2001&lt;INDEX(Calc!$H:$H,$S104))*(ROW(Calc!$A$2:$A$2001)&gt;$T104),0),0)+1,""))</f>
        <v>0</v>
      </c>
      <c r="W104" s="8">
        <f>IF($S104="","",MAX(0,INDEX(Calc!$H:$H,$S104)-MAX(INDEX(Calc!$K:$K,$S104),INDEX(Calc!$J:$J,$S104))))</f>
        <v>0</v>
      </c>
      <c r="X104" s="8">
        <f>IF($S104="","",INDEX(Calc!$E:$E,$S104)-$W104)</f>
        <v>0</v>
      </c>
    </row>
    <row r="105" spans="1:24">
      <c r="A105">
        <f>IF($S105="","",INDEX(Calc!$A:$A,$S105))</f>
        <v>0</v>
      </c>
      <c r="B105">
        <f>IF($S105="","",INDEX(Calc!$U:$U,$S105))</f>
        <v>0</v>
      </c>
      <c r="C105" s="7">
        <f>IF($S105="","",INDEX(Calc!$B:$B,$S105))</f>
        <v>0</v>
      </c>
      <c r="D105">
        <f>IF($S105="","",INDEX(Calc!$C:$C,$S105))</f>
        <v>0</v>
      </c>
      <c r="E105" s="8">
        <f>IF($S105="","",INDEX(Calc!$E:$E,$S105))</f>
        <v>0</v>
      </c>
      <c r="F105" s="9">
        <f>IF($S105="","",INDEX(Calc!$G:$G,$S105))</f>
        <v>0</v>
      </c>
      <c r="G105" s="8">
        <f>IF($S105="","",INDEX(Calc!$L:$L,$S105))</f>
        <v>0</v>
      </c>
      <c r="H105" s="8">
        <f>IF($S105="","",INDEX(Calc!$M:$M,$S105))</f>
        <v>0</v>
      </c>
      <c r="I105" s="7">
        <f>IF($T105="","",INDEX(Calc!$B:$B,$T105))</f>
        <v>0</v>
      </c>
      <c r="J105" s="8">
        <f>IF($S105="","",IF($U105&lt;&gt;"paid",0,MAX(0,MIN(INDEX(Calc!$H:$H,$S105),INDEX(Calc!$I:$I,$T105))-MAX(INDEX(Calc!$J:$J,$S105),INDEX(Calc!$T:$T,$T105)))))</f>
        <v>0</v>
      </c>
      <c r="K105" s="8">
        <f>IF($S105="","",IF($U105&lt;&gt;"paid",0,$J105/(1+$F105)*$F105))</f>
        <v>0</v>
      </c>
      <c r="L105" s="8">
        <f>IF($S105="","",IF($U105="paid",MAX(0,$E105-MAX(0,MIN(INDEX(Calc!$H:$H,$S105),INDEX(Calc!$I:$I,$T105))-INDEX(Calc!$J:$J,$S105))),$W105))</f>
        <v>0</v>
      </c>
      <c r="M105" s="8">
        <f>IF($S105="","",IF($U105="paid",$L105/(1+$F105)*$F105,$Q105))</f>
        <v>0</v>
      </c>
      <c r="N105">
        <f>IF(OR($S105="",$U105&lt;&gt;"paid"),"",$I105-$C105)</f>
        <v>0</v>
      </c>
      <c r="O105" s="8">
        <f>IF($S105="","",IF(AND($U105="paid",$N105&gt;Settings!$B$4),$K105*Settings!$B$3*$N105/365,0))</f>
        <v>0</v>
      </c>
      <c r="P105" s="8">
        <f>IF($S105="","",IF($U105="unpaid",$W105,0))</f>
        <v>0</v>
      </c>
      <c r="Q105" s="8">
        <f>IF($S105="","",IF(AND($U105="unpaid",$C105&lt;=Settings!$B$2),$W105/(1+$F105)*$F105,0))</f>
        <v>0</v>
      </c>
      <c r="R105">
        <f>IF($S105="","","FY "&amp;IF(MONTH($C105)&gt;=4,YEAR($C105),YEAR($C105)-1)&amp;"-"&amp;TEXT(MOD(IF(MONTH($C105)&gt;=4,YEAR($C105)+1,YEAR($C105)),100),"00"))</f>
        <v>0</v>
      </c>
      <c r="S105">
        <f>IF($S104="","",IF($U104="paid",IF($V104&lt;&gt;"",$S104,IF(AND($W104&gt;0,OR(INDEX(Calc!$B:$B,$S104)&lt;=Settings!$B$2,$X104=0)),$S104,IFERROR(MATCH(1,INDEX((Calc!$A$2:$A$2001&lt;&gt;"")*(Calc!$E$2:$E$2001&gt;0)*(ROW(Calc!$A$2:$A$2001)&gt;$S104),0),0)+1,""))),IFERROR(MATCH(1,INDEX((Calc!$A$2:$A$2001&lt;&gt;"")*(Calc!$E$2:$E$2001&gt;0)*(ROW(Calc!$A$2:$A$2001)&gt;$S104),0),0)+1,"")))</f>
        <v>0</v>
      </c>
      <c r="T105">
        <f>IF($S105="","",IF(AND($S105=$S104,$U104="paid",$V104=""),"",IF(AND($S105=$S104,$U104="paid",$V104&lt;&gt;""),$V104,IF($S105="","",IFERROR(MATCH(1,INDEX((Calc!$A$2:$A$2001=INDEX(Calc!$A:$A,$S105))*(Calc!$D$2:$D$2001&gt;0)*(Calc!$I$2:$I$2001&gt;INDEX(Calc!$J:$J,$S105))*(Calc!$T$2:$T$2001&lt;INDEX(Calc!$H:$H,$S105)),0),0)+1,"")))))</f>
        <v>0</v>
      </c>
      <c r="U105">
        <f>IF($S105="","",IF($T105&lt;&gt;"","paid","unpaid"))</f>
        <v>0</v>
      </c>
      <c r="V105">
        <f>IF(OR($S105="",$T105=""),"",IFERROR(MATCH(1,INDEX((Calc!$A$2:$A$2001=INDEX(Calc!$A:$A,$S105))*(Calc!$D$2:$D$2001&gt;0)*(Calc!$I$2:$I$2001&gt;INDEX(Calc!$J:$J,$S105))*(Calc!$T$2:$T$2001&lt;INDEX(Calc!$H:$H,$S105))*(ROW(Calc!$A$2:$A$2001)&gt;$T105),0),0)+1,""))</f>
        <v>0</v>
      </c>
      <c r="W105" s="8">
        <f>IF($S105="","",MAX(0,INDEX(Calc!$H:$H,$S105)-MAX(INDEX(Calc!$K:$K,$S105),INDEX(Calc!$J:$J,$S105))))</f>
        <v>0</v>
      </c>
      <c r="X105" s="8">
        <f>IF($S105="","",INDEX(Calc!$E:$E,$S105)-$W105)</f>
        <v>0</v>
      </c>
    </row>
    <row r="106" spans="1:24">
      <c r="A106">
        <f>IF($S106="","",INDEX(Calc!$A:$A,$S106))</f>
        <v>0</v>
      </c>
      <c r="B106">
        <f>IF($S106="","",INDEX(Calc!$U:$U,$S106))</f>
        <v>0</v>
      </c>
      <c r="C106" s="7">
        <f>IF($S106="","",INDEX(Calc!$B:$B,$S106))</f>
        <v>0</v>
      </c>
      <c r="D106">
        <f>IF($S106="","",INDEX(Calc!$C:$C,$S106))</f>
        <v>0</v>
      </c>
      <c r="E106" s="8">
        <f>IF($S106="","",INDEX(Calc!$E:$E,$S106))</f>
        <v>0</v>
      </c>
      <c r="F106" s="9">
        <f>IF($S106="","",INDEX(Calc!$G:$G,$S106))</f>
        <v>0</v>
      </c>
      <c r="G106" s="8">
        <f>IF($S106="","",INDEX(Calc!$L:$L,$S106))</f>
        <v>0</v>
      </c>
      <c r="H106" s="8">
        <f>IF($S106="","",INDEX(Calc!$M:$M,$S106))</f>
        <v>0</v>
      </c>
      <c r="I106" s="7">
        <f>IF($T106="","",INDEX(Calc!$B:$B,$T106))</f>
        <v>0</v>
      </c>
      <c r="J106" s="8">
        <f>IF($S106="","",IF($U106&lt;&gt;"paid",0,MAX(0,MIN(INDEX(Calc!$H:$H,$S106),INDEX(Calc!$I:$I,$T106))-MAX(INDEX(Calc!$J:$J,$S106),INDEX(Calc!$T:$T,$T106)))))</f>
        <v>0</v>
      </c>
      <c r="K106" s="8">
        <f>IF($S106="","",IF($U106&lt;&gt;"paid",0,$J106/(1+$F106)*$F106))</f>
        <v>0</v>
      </c>
      <c r="L106" s="8">
        <f>IF($S106="","",IF($U106="paid",MAX(0,$E106-MAX(0,MIN(INDEX(Calc!$H:$H,$S106),INDEX(Calc!$I:$I,$T106))-INDEX(Calc!$J:$J,$S106))),$W106))</f>
        <v>0</v>
      </c>
      <c r="M106" s="8">
        <f>IF($S106="","",IF($U106="paid",$L106/(1+$F106)*$F106,$Q106))</f>
        <v>0</v>
      </c>
      <c r="N106">
        <f>IF(OR($S106="",$U106&lt;&gt;"paid"),"",$I106-$C106)</f>
        <v>0</v>
      </c>
      <c r="O106" s="8">
        <f>IF($S106="","",IF(AND($U106="paid",$N106&gt;Settings!$B$4),$K106*Settings!$B$3*$N106/365,0))</f>
        <v>0</v>
      </c>
      <c r="P106" s="8">
        <f>IF($S106="","",IF($U106="unpaid",$W106,0))</f>
        <v>0</v>
      </c>
      <c r="Q106" s="8">
        <f>IF($S106="","",IF(AND($U106="unpaid",$C106&lt;=Settings!$B$2),$W106/(1+$F106)*$F106,0))</f>
        <v>0</v>
      </c>
      <c r="R106">
        <f>IF($S106="","","FY "&amp;IF(MONTH($C106)&gt;=4,YEAR($C106),YEAR($C106)-1)&amp;"-"&amp;TEXT(MOD(IF(MONTH($C106)&gt;=4,YEAR($C106)+1,YEAR($C106)),100),"00"))</f>
        <v>0</v>
      </c>
      <c r="S106">
        <f>IF($S105="","",IF($U105="paid",IF($V105&lt;&gt;"",$S105,IF(AND($W105&gt;0,OR(INDEX(Calc!$B:$B,$S105)&lt;=Settings!$B$2,$X105=0)),$S105,IFERROR(MATCH(1,INDEX((Calc!$A$2:$A$2001&lt;&gt;"")*(Calc!$E$2:$E$2001&gt;0)*(ROW(Calc!$A$2:$A$2001)&gt;$S105),0),0)+1,""))),IFERROR(MATCH(1,INDEX((Calc!$A$2:$A$2001&lt;&gt;"")*(Calc!$E$2:$E$2001&gt;0)*(ROW(Calc!$A$2:$A$2001)&gt;$S105),0),0)+1,"")))</f>
        <v>0</v>
      </c>
      <c r="T106">
        <f>IF($S106="","",IF(AND($S106=$S105,$U105="paid",$V105=""),"",IF(AND($S106=$S105,$U105="paid",$V105&lt;&gt;""),$V105,IF($S106="","",IFERROR(MATCH(1,INDEX((Calc!$A$2:$A$2001=INDEX(Calc!$A:$A,$S106))*(Calc!$D$2:$D$2001&gt;0)*(Calc!$I$2:$I$2001&gt;INDEX(Calc!$J:$J,$S106))*(Calc!$T$2:$T$2001&lt;INDEX(Calc!$H:$H,$S106)),0),0)+1,"")))))</f>
        <v>0</v>
      </c>
      <c r="U106">
        <f>IF($S106="","",IF($T106&lt;&gt;"","paid","unpaid"))</f>
        <v>0</v>
      </c>
      <c r="V106">
        <f>IF(OR($S106="",$T106=""),"",IFERROR(MATCH(1,INDEX((Calc!$A$2:$A$2001=INDEX(Calc!$A:$A,$S106))*(Calc!$D$2:$D$2001&gt;0)*(Calc!$I$2:$I$2001&gt;INDEX(Calc!$J:$J,$S106))*(Calc!$T$2:$T$2001&lt;INDEX(Calc!$H:$H,$S106))*(ROW(Calc!$A$2:$A$2001)&gt;$T106),0),0)+1,""))</f>
        <v>0</v>
      </c>
      <c r="W106" s="8">
        <f>IF($S106="","",MAX(0,INDEX(Calc!$H:$H,$S106)-MAX(INDEX(Calc!$K:$K,$S106),INDEX(Calc!$J:$J,$S106))))</f>
        <v>0</v>
      </c>
      <c r="X106" s="8">
        <f>IF($S106="","",INDEX(Calc!$E:$E,$S106)-$W106)</f>
        <v>0</v>
      </c>
    </row>
    <row r="107" spans="1:24">
      <c r="A107">
        <f>IF($S107="","",INDEX(Calc!$A:$A,$S107))</f>
        <v>0</v>
      </c>
      <c r="B107">
        <f>IF($S107="","",INDEX(Calc!$U:$U,$S107))</f>
        <v>0</v>
      </c>
      <c r="C107" s="7">
        <f>IF($S107="","",INDEX(Calc!$B:$B,$S107))</f>
        <v>0</v>
      </c>
      <c r="D107">
        <f>IF($S107="","",INDEX(Calc!$C:$C,$S107))</f>
        <v>0</v>
      </c>
      <c r="E107" s="8">
        <f>IF($S107="","",INDEX(Calc!$E:$E,$S107))</f>
        <v>0</v>
      </c>
      <c r="F107" s="9">
        <f>IF($S107="","",INDEX(Calc!$G:$G,$S107))</f>
        <v>0</v>
      </c>
      <c r="G107" s="8">
        <f>IF($S107="","",INDEX(Calc!$L:$L,$S107))</f>
        <v>0</v>
      </c>
      <c r="H107" s="8">
        <f>IF($S107="","",INDEX(Calc!$M:$M,$S107))</f>
        <v>0</v>
      </c>
      <c r="I107" s="7">
        <f>IF($T107="","",INDEX(Calc!$B:$B,$T107))</f>
        <v>0</v>
      </c>
      <c r="J107" s="8">
        <f>IF($S107="","",IF($U107&lt;&gt;"paid",0,MAX(0,MIN(INDEX(Calc!$H:$H,$S107),INDEX(Calc!$I:$I,$T107))-MAX(INDEX(Calc!$J:$J,$S107),INDEX(Calc!$T:$T,$T107)))))</f>
        <v>0</v>
      </c>
      <c r="K107" s="8">
        <f>IF($S107="","",IF($U107&lt;&gt;"paid",0,$J107/(1+$F107)*$F107))</f>
        <v>0</v>
      </c>
      <c r="L107" s="8">
        <f>IF($S107="","",IF($U107="paid",MAX(0,$E107-MAX(0,MIN(INDEX(Calc!$H:$H,$S107),INDEX(Calc!$I:$I,$T107))-INDEX(Calc!$J:$J,$S107))),$W107))</f>
        <v>0</v>
      </c>
      <c r="M107" s="8">
        <f>IF($S107="","",IF($U107="paid",$L107/(1+$F107)*$F107,$Q107))</f>
        <v>0</v>
      </c>
      <c r="N107">
        <f>IF(OR($S107="",$U107&lt;&gt;"paid"),"",$I107-$C107)</f>
        <v>0</v>
      </c>
      <c r="O107" s="8">
        <f>IF($S107="","",IF(AND($U107="paid",$N107&gt;Settings!$B$4),$K107*Settings!$B$3*$N107/365,0))</f>
        <v>0</v>
      </c>
      <c r="P107" s="8">
        <f>IF($S107="","",IF($U107="unpaid",$W107,0))</f>
        <v>0</v>
      </c>
      <c r="Q107" s="8">
        <f>IF($S107="","",IF(AND($U107="unpaid",$C107&lt;=Settings!$B$2),$W107/(1+$F107)*$F107,0))</f>
        <v>0</v>
      </c>
      <c r="R107">
        <f>IF($S107="","","FY "&amp;IF(MONTH($C107)&gt;=4,YEAR($C107),YEAR($C107)-1)&amp;"-"&amp;TEXT(MOD(IF(MONTH($C107)&gt;=4,YEAR($C107)+1,YEAR($C107)),100),"00"))</f>
        <v>0</v>
      </c>
      <c r="S107">
        <f>IF($S106="","",IF($U106="paid",IF($V106&lt;&gt;"",$S106,IF(AND($W106&gt;0,OR(INDEX(Calc!$B:$B,$S106)&lt;=Settings!$B$2,$X106=0)),$S106,IFERROR(MATCH(1,INDEX((Calc!$A$2:$A$2001&lt;&gt;"")*(Calc!$E$2:$E$2001&gt;0)*(ROW(Calc!$A$2:$A$2001)&gt;$S106),0),0)+1,""))),IFERROR(MATCH(1,INDEX((Calc!$A$2:$A$2001&lt;&gt;"")*(Calc!$E$2:$E$2001&gt;0)*(ROW(Calc!$A$2:$A$2001)&gt;$S106),0),0)+1,"")))</f>
        <v>0</v>
      </c>
      <c r="T107">
        <f>IF($S107="","",IF(AND($S107=$S106,$U106="paid",$V106=""),"",IF(AND($S107=$S106,$U106="paid",$V106&lt;&gt;""),$V106,IF($S107="","",IFERROR(MATCH(1,INDEX((Calc!$A$2:$A$2001=INDEX(Calc!$A:$A,$S107))*(Calc!$D$2:$D$2001&gt;0)*(Calc!$I$2:$I$2001&gt;INDEX(Calc!$J:$J,$S107))*(Calc!$T$2:$T$2001&lt;INDEX(Calc!$H:$H,$S107)),0),0)+1,"")))))</f>
        <v>0</v>
      </c>
      <c r="U107">
        <f>IF($S107="","",IF($T107&lt;&gt;"","paid","unpaid"))</f>
        <v>0</v>
      </c>
      <c r="V107">
        <f>IF(OR($S107="",$T107=""),"",IFERROR(MATCH(1,INDEX((Calc!$A$2:$A$2001=INDEX(Calc!$A:$A,$S107))*(Calc!$D$2:$D$2001&gt;0)*(Calc!$I$2:$I$2001&gt;INDEX(Calc!$J:$J,$S107))*(Calc!$T$2:$T$2001&lt;INDEX(Calc!$H:$H,$S107))*(ROW(Calc!$A$2:$A$2001)&gt;$T107),0),0)+1,""))</f>
        <v>0</v>
      </c>
      <c r="W107" s="8">
        <f>IF($S107="","",MAX(0,INDEX(Calc!$H:$H,$S107)-MAX(INDEX(Calc!$K:$K,$S107),INDEX(Calc!$J:$J,$S107))))</f>
        <v>0</v>
      </c>
      <c r="X107" s="8">
        <f>IF($S107="","",INDEX(Calc!$E:$E,$S107)-$W107)</f>
        <v>0</v>
      </c>
    </row>
    <row r="108" spans="1:24">
      <c r="A108">
        <f>IF($S108="","",INDEX(Calc!$A:$A,$S108))</f>
        <v>0</v>
      </c>
      <c r="B108">
        <f>IF($S108="","",INDEX(Calc!$U:$U,$S108))</f>
        <v>0</v>
      </c>
      <c r="C108" s="7">
        <f>IF($S108="","",INDEX(Calc!$B:$B,$S108))</f>
        <v>0</v>
      </c>
      <c r="D108">
        <f>IF($S108="","",INDEX(Calc!$C:$C,$S108))</f>
        <v>0</v>
      </c>
      <c r="E108" s="8">
        <f>IF($S108="","",INDEX(Calc!$E:$E,$S108))</f>
        <v>0</v>
      </c>
      <c r="F108" s="9">
        <f>IF($S108="","",INDEX(Calc!$G:$G,$S108))</f>
        <v>0</v>
      </c>
      <c r="G108" s="8">
        <f>IF($S108="","",INDEX(Calc!$L:$L,$S108))</f>
        <v>0</v>
      </c>
      <c r="H108" s="8">
        <f>IF($S108="","",INDEX(Calc!$M:$M,$S108))</f>
        <v>0</v>
      </c>
      <c r="I108" s="7">
        <f>IF($T108="","",INDEX(Calc!$B:$B,$T108))</f>
        <v>0</v>
      </c>
      <c r="J108" s="8">
        <f>IF($S108="","",IF($U108&lt;&gt;"paid",0,MAX(0,MIN(INDEX(Calc!$H:$H,$S108),INDEX(Calc!$I:$I,$T108))-MAX(INDEX(Calc!$J:$J,$S108),INDEX(Calc!$T:$T,$T108)))))</f>
        <v>0</v>
      </c>
      <c r="K108" s="8">
        <f>IF($S108="","",IF($U108&lt;&gt;"paid",0,$J108/(1+$F108)*$F108))</f>
        <v>0</v>
      </c>
      <c r="L108" s="8">
        <f>IF($S108="","",IF($U108="paid",MAX(0,$E108-MAX(0,MIN(INDEX(Calc!$H:$H,$S108),INDEX(Calc!$I:$I,$T108))-INDEX(Calc!$J:$J,$S108))),$W108))</f>
        <v>0</v>
      </c>
      <c r="M108" s="8">
        <f>IF($S108="","",IF($U108="paid",$L108/(1+$F108)*$F108,$Q108))</f>
        <v>0</v>
      </c>
      <c r="N108">
        <f>IF(OR($S108="",$U108&lt;&gt;"paid"),"",$I108-$C108)</f>
        <v>0</v>
      </c>
      <c r="O108" s="8">
        <f>IF($S108="","",IF(AND($U108="paid",$N108&gt;Settings!$B$4),$K108*Settings!$B$3*$N108/365,0))</f>
        <v>0</v>
      </c>
      <c r="P108" s="8">
        <f>IF($S108="","",IF($U108="unpaid",$W108,0))</f>
        <v>0</v>
      </c>
      <c r="Q108" s="8">
        <f>IF($S108="","",IF(AND($U108="unpaid",$C108&lt;=Settings!$B$2),$W108/(1+$F108)*$F108,0))</f>
        <v>0</v>
      </c>
      <c r="R108">
        <f>IF($S108="","","FY "&amp;IF(MONTH($C108)&gt;=4,YEAR($C108),YEAR($C108)-1)&amp;"-"&amp;TEXT(MOD(IF(MONTH($C108)&gt;=4,YEAR($C108)+1,YEAR($C108)),100),"00"))</f>
        <v>0</v>
      </c>
      <c r="S108">
        <f>IF($S107="","",IF($U107="paid",IF($V107&lt;&gt;"",$S107,IF(AND($W107&gt;0,OR(INDEX(Calc!$B:$B,$S107)&lt;=Settings!$B$2,$X107=0)),$S107,IFERROR(MATCH(1,INDEX((Calc!$A$2:$A$2001&lt;&gt;"")*(Calc!$E$2:$E$2001&gt;0)*(ROW(Calc!$A$2:$A$2001)&gt;$S107),0),0)+1,""))),IFERROR(MATCH(1,INDEX((Calc!$A$2:$A$2001&lt;&gt;"")*(Calc!$E$2:$E$2001&gt;0)*(ROW(Calc!$A$2:$A$2001)&gt;$S107),0),0)+1,"")))</f>
        <v>0</v>
      </c>
      <c r="T108">
        <f>IF($S108="","",IF(AND($S108=$S107,$U107="paid",$V107=""),"",IF(AND($S108=$S107,$U107="paid",$V107&lt;&gt;""),$V107,IF($S108="","",IFERROR(MATCH(1,INDEX((Calc!$A$2:$A$2001=INDEX(Calc!$A:$A,$S108))*(Calc!$D$2:$D$2001&gt;0)*(Calc!$I$2:$I$2001&gt;INDEX(Calc!$J:$J,$S108))*(Calc!$T$2:$T$2001&lt;INDEX(Calc!$H:$H,$S108)),0),0)+1,"")))))</f>
        <v>0</v>
      </c>
      <c r="U108">
        <f>IF($S108="","",IF($T108&lt;&gt;"","paid","unpaid"))</f>
        <v>0</v>
      </c>
      <c r="V108">
        <f>IF(OR($S108="",$T108=""),"",IFERROR(MATCH(1,INDEX((Calc!$A$2:$A$2001=INDEX(Calc!$A:$A,$S108))*(Calc!$D$2:$D$2001&gt;0)*(Calc!$I$2:$I$2001&gt;INDEX(Calc!$J:$J,$S108))*(Calc!$T$2:$T$2001&lt;INDEX(Calc!$H:$H,$S108))*(ROW(Calc!$A$2:$A$2001)&gt;$T108),0),0)+1,""))</f>
        <v>0</v>
      </c>
      <c r="W108" s="8">
        <f>IF($S108="","",MAX(0,INDEX(Calc!$H:$H,$S108)-MAX(INDEX(Calc!$K:$K,$S108),INDEX(Calc!$J:$J,$S108))))</f>
        <v>0</v>
      </c>
      <c r="X108" s="8">
        <f>IF($S108="","",INDEX(Calc!$E:$E,$S108)-$W108)</f>
        <v>0</v>
      </c>
    </row>
    <row r="109" spans="1:24">
      <c r="A109">
        <f>IF($S109="","",INDEX(Calc!$A:$A,$S109))</f>
        <v>0</v>
      </c>
      <c r="B109">
        <f>IF($S109="","",INDEX(Calc!$U:$U,$S109))</f>
        <v>0</v>
      </c>
      <c r="C109" s="7">
        <f>IF($S109="","",INDEX(Calc!$B:$B,$S109))</f>
        <v>0</v>
      </c>
      <c r="D109">
        <f>IF($S109="","",INDEX(Calc!$C:$C,$S109))</f>
        <v>0</v>
      </c>
      <c r="E109" s="8">
        <f>IF($S109="","",INDEX(Calc!$E:$E,$S109))</f>
        <v>0</v>
      </c>
      <c r="F109" s="9">
        <f>IF($S109="","",INDEX(Calc!$G:$G,$S109))</f>
        <v>0</v>
      </c>
      <c r="G109" s="8">
        <f>IF($S109="","",INDEX(Calc!$L:$L,$S109))</f>
        <v>0</v>
      </c>
      <c r="H109" s="8">
        <f>IF($S109="","",INDEX(Calc!$M:$M,$S109))</f>
        <v>0</v>
      </c>
      <c r="I109" s="7">
        <f>IF($T109="","",INDEX(Calc!$B:$B,$T109))</f>
        <v>0</v>
      </c>
      <c r="J109" s="8">
        <f>IF($S109="","",IF($U109&lt;&gt;"paid",0,MAX(0,MIN(INDEX(Calc!$H:$H,$S109),INDEX(Calc!$I:$I,$T109))-MAX(INDEX(Calc!$J:$J,$S109),INDEX(Calc!$T:$T,$T109)))))</f>
        <v>0</v>
      </c>
      <c r="K109" s="8">
        <f>IF($S109="","",IF($U109&lt;&gt;"paid",0,$J109/(1+$F109)*$F109))</f>
        <v>0</v>
      </c>
      <c r="L109" s="8">
        <f>IF($S109="","",IF($U109="paid",MAX(0,$E109-MAX(0,MIN(INDEX(Calc!$H:$H,$S109),INDEX(Calc!$I:$I,$T109))-INDEX(Calc!$J:$J,$S109))),$W109))</f>
        <v>0</v>
      </c>
      <c r="M109" s="8">
        <f>IF($S109="","",IF($U109="paid",$L109/(1+$F109)*$F109,$Q109))</f>
        <v>0</v>
      </c>
      <c r="N109">
        <f>IF(OR($S109="",$U109&lt;&gt;"paid"),"",$I109-$C109)</f>
        <v>0</v>
      </c>
      <c r="O109" s="8">
        <f>IF($S109="","",IF(AND($U109="paid",$N109&gt;Settings!$B$4),$K109*Settings!$B$3*$N109/365,0))</f>
        <v>0</v>
      </c>
      <c r="P109" s="8">
        <f>IF($S109="","",IF($U109="unpaid",$W109,0))</f>
        <v>0</v>
      </c>
      <c r="Q109" s="8">
        <f>IF($S109="","",IF(AND($U109="unpaid",$C109&lt;=Settings!$B$2),$W109/(1+$F109)*$F109,0))</f>
        <v>0</v>
      </c>
      <c r="R109">
        <f>IF($S109="","","FY "&amp;IF(MONTH($C109)&gt;=4,YEAR($C109),YEAR($C109)-1)&amp;"-"&amp;TEXT(MOD(IF(MONTH($C109)&gt;=4,YEAR($C109)+1,YEAR($C109)),100),"00"))</f>
        <v>0</v>
      </c>
      <c r="S109">
        <f>IF($S108="","",IF($U108="paid",IF($V108&lt;&gt;"",$S108,IF(AND($W108&gt;0,OR(INDEX(Calc!$B:$B,$S108)&lt;=Settings!$B$2,$X108=0)),$S108,IFERROR(MATCH(1,INDEX((Calc!$A$2:$A$2001&lt;&gt;"")*(Calc!$E$2:$E$2001&gt;0)*(ROW(Calc!$A$2:$A$2001)&gt;$S108),0),0)+1,""))),IFERROR(MATCH(1,INDEX((Calc!$A$2:$A$2001&lt;&gt;"")*(Calc!$E$2:$E$2001&gt;0)*(ROW(Calc!$A$2:$A$2001)&gt;$S108),0),0)+1,"")))</f>
        <v>0</v>
      </c>
      <c r="T109">
        <f>IF($S109="","",IF(AND($S109=$S108,$U108="paid",$V108=""),"",IF(AND($S109=$S108,$U108="paid",$V108&lt;&gt;""),$V108,IF($S109="","",IFERROR(MATCH(1,INDEX((Calc!$A$2:$A$2001=INDEX(Calc!$A:$A,$S109))*(Calc!$D$2:$D$2001&gt;0)*(Calc!$I$2:$I$2001&gt;INDEX(Calc!$J:$J,$S109))*(Calc!$T$2:$T$2001&lt;INDEX(Calc!$H:$H,$S109)),0),0)+1,"")))))</f>
        <v>0</v>
      </c>
      <c r="U109">
        <f>IF($S109="","",IF($T109&lt;&gt;"","paid","unpaid"))</f>
        <v>0</v>
      </c>
      <c r="V109">
        <f>IF(OR($S109="",$T109=""),"",IFERROR(MATCH(1,INDEX((Calc!$A$2:$A$2001=INDEX(Calc!$A:$A,$S109))*(Calc!$D$2:$D$2001&gt;0)*(Calc!$I$2:$I$2001&gt;INDEX(Calc!$J:$J,$S109))*(Calc!$T$2:$T$2001&lt;INDEX(Calc!$H:$H,$S109))*(ROW(Calc!$A$2:$A$2001)&gt;$T109),0),0)+1,""))</f>
        <v>0</v>
      </c>
      <c r="W109" s="8">
        <f>IF($S109="","",MAX(0,INDEX(Calc!$H:$H,$S109)-MAX(INDEX(Calc!$K:$K,$S109),INDEX(Calc!$J:$J,$S109))))</f>
        <v>0</v>
      </c>
      <c r="X109" s="8">
        <f>IF($S109="","",INDEX(Calc!$E:$E,$S109)-$W109)</f>
        <v>0</v>
      </c>
    </row>
    <row r="110" spans="1:24">
      <c r="A110">
        <f>IF($S110="","",INDEX(Calc!$A:$A,$S110))</f>
        <v>0</v>
      </c>
      <c r="B110">
        <f>IF($S110="","",INDEX(Calc!$U:$U,$S110))</f>
        <v>0</v>
      </c>
      <c r="C110" s="7">
        <f>IF($S110="","",INDEX(Calc!$B:$B,$S110))</f>
        <v>0</v>
      </c>
      <c r="D110">
        <f>IF($S110="","",INDEX(Calc!$C:$C,$S110))</f>
        <v>0</v>
      </c>
      <c r="E110" s="8">
        <f>IF($S110="","",INDEX(Calc!$E:$E,$S110))</f>
        <v>0</v>
      </c>
      <c r="F110" s="9">
        <f>IF($S110="","",INDEX(Calc!$G:$G,$S110))</f>
        <v>0</v>
      </c>
      <c r="G110" s="8">
        <f>IF($S110="","",INDEX(Calc!$L:$L,$S110))</f>
        <v>0</v>
      </c>
      <c r="H110" s="8">
        <f>IF($S110="","",INDEX(Calc!$M:$M,$S110))</f>
        <v>0</v>
      </c>
      <c r="I110" s="7">
        <f>IF($T110="","",INDEX(Calc!$B:$B,$T110))</f>
        <v>0</v>
      </c>
      <c r="J110" s="8">
        <f>IF($S110="","",IF($U110&lt;&gt;"paid",0,MAX(0,MIN(INDEX(Calc!$H:$H,$S110),INDEX(Calc!$I:$I,$T110))-MAX(INDEX(Calc!$J:$J,$S110),INDEX(Calc!$T:$T,$T110)))))</f>
        <v>0</v>
      </c>
      <c r="K110" s="8">
        <f>IF($S110="","",IF($U110&lt;&gt;"paid",0,$J110/(1+$F110)*$F110))</f>
        <v>0</v>
      </c>
      <c r="L110" s="8">
        <f>IF($S110="","",IF($U110="paid",MAX(0,$E110-MAX(0,MIN(INDEX(Calc!$H:$H,$S110),INDEX(Calc!$I:$I,$T110))-INDEX(Calc!$J:$J,$S110))),$W110))</f>
        <v>0</v>
      </c>
      <c r="M110" s="8">
        <f>IF($S110="","",IF($U110="paid",$L110/(1+$F110)*$F110,$Q110))</f>
        <v>0</v>
      </c>
      <c r="N110">
        <f>IF(OR($S110="",$U110&lt;&gt;"paid"),"",$I110-$C110)</f>
        <v>0</v>
      </c>
      <c r="O110" s="8">
        <f>IF($S110="","",IF(AND($U110="paid",$N110&gt;Settings!$B$4),$K110*Settings!$B$3*$N110/365,0))</f>
        <v>0</v>
      </c>
      <c r="P110" s="8">
        <f>IF($S110="","",IF($U110="unpaid",$W110,0))</f>
        <v>0</v>
      </c>
      <c r="Q110" s="8">
        <f>IF($S110="","",IF(AND($U110="unpaid",$C110&lt;=Settings!$B$2),$W110/(1+$F110)*$F110,0))</f>
        <v>0</v>
      </c>
      <c r="R110">
        <f>IF($S110="","","FY "&amp;IF(MONTH($C110)&gt;=4,YEAR($C110),YEAR($C110)-1)&amp;"-"&amp;TEXT(MOD(IF(MONTH($C110)&gt;=4,YEAR($C110)+1,YEAR($C110)),100),"00"))</f>
        <v>0</v>
      </c>
      <c r="S110">
        <f>IF($S109="","",IF($U109="paid",IF($V109&lt;&gt;"",$S109,IF(AND($W109&gt;0,OR(INDEX(Calc!$B:$B,$S109)&lt;=Settings!$B$2,$X109=0)),$S109,IFERROR(MATCH(1,INDEX((Calc!$A$2:$A$2001&lt;&gt;"")*(Calc!$E$2:$E$2001&gt;0)*(ROW(Calc!$A$2:$A$2001)&gt;$S109),0),0)+1,""))),IFERROR(MATCH(1,INDEX((Calc!$A$2:$A$2001&lt;&gt;"")*(Calc!$E$2:$E$2001&gt;0)*(ROW(Calc!$A$2:$A$2001)&gt;$S109),0),0)+1,"")))</f>
        <v>0</v>
      </c>
      <c r="T110">
        <f>IF($S110="","",IF(AND($S110=$S109,$U109="paid",$V109=""),"",IF(AND($S110=$S109,$U109="paid",$V109&lt;&gt;""),$V109,IF($S110="","",IFERROR(MATCH(1,INDEX((Calc!$A$2:$A$2001=INDEX(Calc!$A:$A,$S110))*(Calc!$D$2:$D$2001&gt;0)*(Calc!$I$2:$I$2001&gt;INDEX(Calc!$J:$J,$S110))*(Calc!$T$2:$T$2001&lt;INDEX(Calc!$H:$H,$S110)),0),0)+1,"")))))</f>
        <v>0</v>
      </c>
      <c r="U110">
        <f>IF($S110="","",IF($T110&lt;&gt;"","paid","unpaid"))</f>
        <v>0</v>
      </c>
      <c r="V110">
        <f>IF(OR($S110="",$T110=""),"",IFERROR(MATCH(1,INDEX((Calc!$A$2:$A$2001=INDEX(Calc!$A:$A,$S110))*(Calc!$D$2:$D$2001&gt;0)*(Calc!$I$2:$I$2001&gt;INDEX(Calc!$J:$J,$S110))*(Calc!$T$2:$T$2001&lt;INDEX(Calc!$H:$H,$S110))*(ROW(Calc!$A$2:$A$2001)&gt;$T110),0),0)+1,""))</f>
        <v>0</v>
      </c>
      <c r="W110" s="8">
        <f>IF($S110="","",MAX(0,INDEX(Calc!$H:$H,$S110)-MAX(INDEX(Calc!$K:$K,$S110),INDEX(Calc!$J:$J,$S110))))</f>
        <v>0</v>
      </c>
      <c r="X110" s="8">
        <f>IF($S110="","",INDEX(Calc!$E:$E,$S110)-$W110)</f>
        <v>0</v>
      </c>
    </row>
    <row r="111" spans="1:24">
      <c r="A111">
        <f>IF($S111="","",INDEX(Calc!$A:$A,$S111))</f>
        <v>0</v>
      </c>
      <c r="B111">
        <f>IF($S111="","",INDEX(Calc!$U:$U,$S111))</f>
        <v>0</v>
      </c>
      <c r="C111" s="7">
        <f>IF($S111="","",INDEX(Calc!$B:$B,$S111))</f>
        <v>0</v>
      </c>
      <c r="D111">
        <f>IF($S111="","",INDEX(Calc!$C:$C,$S111))</f>
        <v>0</v>
      </c>
      <c r="E111" s="8">
        <f>IF($S111="","",INDEX(Calc!$E:$E,$S111))</f>
        <v>0</v>
      </c>
      <c r="F111" s="9">
        <f>IF($S111="","",INDEX(Calc!$G:$G,$S111))</f>
        <v>0</v>
      </c>
      <c r="G111" s="8">
        <f>IF($S111="","",INDEX(Calc!$L:$L,$S111))</f>
        <v>0</v>
      </c>
      <c r="H111" s="8">
        <f>IF($S111="","",INDEX(Calc!$M:$M,$S111))</f>
        <v>0</v>
      </c>
      <c r="I111" s="7">
        <f>IF($T111="","",INDEX(Calc!$B:$B,$T111))</f>
        <v>0</v>
      </c>
      <c r="J111" s="8">
        <f>IF($S111="","",IF($U111&lt;&gt;"paid",0,MAX(0,MIN(INDEX(Calc!$H:$H,$S111),INDEX(Calc!$I:$I,$T111))-MAX(INDEX(Calc!$J:$J,$S111),INDEX(Calc!$T:$T,$T111)))))</f>
        <v>0</v>
      </c>
      <c r="K111" s="8">
        <f>IF($S111="","",IF($U111&lt;&gt;"paid",0,$J111/(1+$F111)*$F111))</f>
        <v>0</v>
      </c>
      <c r="L111" s="8">
        <f>IF($S111="","",IF($U111="paid",MAX(0,$E111-MAX(0,MIN(INDEX(Calc!$H:$H,$S111),INDEX(Calc!$I:$I,$T111))-INDEX(Calc!$J:$J,$S111))),$W111))</f>
        <v>0</v>
      </c>
      <c r="M111" s="8">
        <f>IF($S111="","",IF($U111="paid",$L111/(1+$F111)*$F111,$Q111))</f>
        <v>0</v>
      </c>
      <c r="N111">
        <f>IF(OR($S111="",$U111&lt;&gt;"paid"),"",$I111-$C111)</f>
        <v>0</v>
      </c>
      <c r="O111" s="8">
        <f>IF($S111="","",IF(AND($U111="paid",$N111&gt;Settings!$B$4),$K111*Settings!$B$3*$N111/365,0))</f>
        <v>0</v>
      </c>
      <c r="P111" s="8">
        <f>IF($S111="","",IF($U111="unpaid",$W111,0))</f>
        <v>0</v>
      </c>
      <c r="Q111" s="8">
        <f>IF($S111="","",IF(AND($U111="unpaid",$C111&lt;=Settings!$B$2),$W111/(1+$F111)*$F111,0))</f>
        <v>0</v>
      </c>
      <c r="R111">
        <f>IF($S111="","","FY "&amp;IF(MONTH($C111)&gt;=4,YEAR($C111),YEAR($C111)-1)&amp;"-"&amp;TEXT(MOD(IF(MONTH($C111)&gt;=4,YEAR($C111)+1,YEAR($C111)),100),"00"))</f>
        <v>0</v>
      </c>
      <c r="S111">
        <f>IF($S110="","",IF($U110="paid",IF($V110&lt;&gt;"",$S110,IF(AND($W110&gt;0,OR(INDEX(Calc!$B:$B,$S110)&lt;=Settings!$B$2,$X110=0)),$S110,IFERROR(MATCH(1,INDEX((Calc!$A$2:$A$2001&lt;&gt;"")*(Calc!$E$2:$E$2001&gt;0)*(ROW(Calc!$A$2:$A$2001)&gt;$S110),0),0)+1,""))),IFERROR(MATCH(1,INDEX((Calc!$A$2:$A$2001&lt;&gt;"")*(Calc!$E$2:$E$2001&gt;0)*(ROW(Calc!$A$2:$A$2001)&gt;$S110),0),0)+1,"")))</f>
        <v>0</v>
      </c>
      <c r="T111">
        <f>IF($S111="","",IF(AND($S111=$S110,$U110="paid",$V110=""),"",IF(AND($S111=$S110,$U110="paid",$V110&lt;&gt;""),$V110,IF($S111="","",IFERROR(MATCH(1,INDEX((Calc!$A$2:$A$2001=INDEX(Calc!$A:$A,$S111))*(Calc!$D$2:$D$2001&gt;0)*(Calc!$I$2:$I$2001&gt;INDEX(Calc!$J:$J,$S111))*(Calc!$T$2:$T$2001&lt;INDEX(Calc!$H:$H,$S111)),0),0)+1,"")))))</f>
        <v>0</v>
      </c>
      <c r="U111">
        <f>IF($S111="","",IF($T111&lt;&gt;"","paid","unpaid"))</f>
        <v>0</v>
      </c>
      <c r="V111">
        <f>IF(OR($S111="",$T111=""),"",IFERROR(MATCH(1,INDEX((Calc!$A$2:$A$2001=INDEX(Calc!$A:$A,$S111))*(Calc!$D$2:$D$2001&gt;0)*(Calc!$I$2:$I$2001&gt;INDEX(Calc!$J:$J,$S111))*(Calc!$T$2:$T$2001&lt;INDEX(Calc!$H:$H,$S111))*(ROW(Calc!$A$2:$A$2001)&gt;$T111),0),0)+1,""))</f>
        <v>0</v>
      </c>
      <c r="W111" s="8">
        <f>IF($S111="","",MAX(0,INDEX(Calc!$H:$H,$S111)-MAX(INDEX(Calc!$K:$K,$S111),INDEX(Calc!$J:$J,$S111))))</f>
        <v>0</v>
      </c>
      <c r="X111" s="8">
        <f>IF($S111="","",INDEX(Calc!$E:$E,$S111)-$W111)</f>
        <v>0</v>
      </c>
    </row>
    <row r="112" spans="1:24">
      <c r="A112">
        <f>IF($S112="","",INDEX(Calc!$A:$A,$S112))</f>
        <v>0</v>
      </c>
      <c r="B112">
        <f>IF($S112="","",INDEX(Calc!$U:$U,$S112))</f>
        <v>0</v>
      </c>
      <c r="C112" s="7">
        <f>IF($S112="","",INDEX(Calc!$B:$B,$S112))</f>
        <v>0</v>
      </c>
      <c r="D112">
        <f>IF($S112="","",INDEX(Calc!$C:$C,$S112))</f>
        <v>0</v>
      </c>
      <c r="E112" s="8">
        <f>IF($S112="","",INDEX(Calc!$E:$E,$S112))</f>
        <v>0</v>
      </c>
      <c r="F112" s="9">
        <f>IF($S112="","",INDEX(Calc!$G:$G,$S112))</f>
        <v>0</v>
      </c>
      <c r="G112" s="8">
        <f>IF($S112="","",INDEX(Calc!$L:$L,$S112))</f>
        <v>0</v>
      </c>
      <c r="H112" s="8">
        <f>IF($S112="","",INDEX(Calc!$M:$M,$S112))</f>
        <v>0</v>
      </c>
      <c r="I112" s="7">
        <f>IF($T112="","",INDEX(Calc!$B:$B,$T112))</f>
        <v>0</v>
      </c>
      <c r="J112" s="8">
        <f>IF($S112="","",IF($U112&lt;&gt;"paid",0,MAX(0,MIN(INDEX(Calc!$H:$H,$S112),INDEX(Calc!$I:$I,$T112))-MAX(INDEX(Calc!$J:$J,$S112),INDEX(Calc!$T:$T,$T112)))))</f>
        <v>0</v>
      </c>
      <c r="K112" s="8">
        <f>IF($S112="","",IF($U112&lt;&gt;"paid",0,$J112/(1+$F112)*$F112))</f>
        <v>0</v>
      </c>
      <c r="L112" s="8">
        <f>IF($S112="","",IF($U112="paid",MAX(0,$E112-MAX(0,MIN(INDEX(Calc!$H:$H,$S112),INDEX(Calc!$I:$I,$T112))-INDEX(Calc!$J:$J,$S112))),$W112))</f>
        <v>0</v>
      </c>
      <c r="M112" s="8">
        <f>IF($S112="","",IF($U112="paid",$L112/(1+$F112)*$F112,$Q112))</f>
        <v>0</v>
      </c>
      <c r="N112">
        <f>IF(OR($S112="",$U112&lt;&gt;"paid"),"",$I112-$C112)</f>
        <v>0</v>
      </c>
      <c r="O112" s="8">
        <f>IF($S112="","",IF(AND($U112="paid",$N112&gt;Settings!$B$4),$K112*Settings!$B$3*$N112/365,0))</f>
        <v>0</v>
      </c>
      <c r="P112" s="8">
        <f>IF($S112="","",IF($U112="unpaid",$W112,0))</f>
        <v>0</v>
      </c>
      <c r="Q112" s="8">
        <f>IF($S112="","",IF(AND($U112="unpaid",$C112&lt;=Settings!$B$2),$W112/(1+$F112)*$F112,0))</f>
        <v>0</v>
      </c>
      <c r="R112">
        <f>IF($S112="","","FY "&amp;IF(MONTH($C112)&gt;=4,YEAR($C112),YEAR($C112)-1)&amp;"-"&amp;TEXT(MOD(IF(MONTH($C112)&gt;=4,YEAR($C112)+1,YEAR($C112)),100),"00"))</f>
        <v>0</v>
      </c>
      <c r="S112">
        <f>IF($S111="","",IF($U111="paid",IF($V111&lt;&gt;"",$S111,IF(AND($W111&gt;0,OR(INDEX(Calc!$B:$B,$S111)&lt;=Settings!$B$2,$X111=0)),$S111,IFERROR(MATCH(1,INDEX((Calc!$A$2:$A$2001&lt;&gt;"")*(Calc!$E$2:$E$2001&gt;0)*(ROW(Calc!$A$2:$A$2001)&gt;$S111),0),0)+1,""))),IFERROR(MATCH(1,INDEX((Calc!$A$2:$A$2001&lt;&gt;"")*(Calc!$E$2:$E$2001&gt;0)*(ROW(Calc!$A$2:$A$2001)&gt;$S111),0),0)+1,"")))</f>
        <v>0</v>
      </c>
      <c r="T112">
        <f>IF($S112="","",IF(AND($S112=$S111,$U111="paid",$V111=""),"",IF(AND($S112=$S111,$U111="paid",$V111&lt;&gt;""),$V111,IF($S112="","",IFERROR(MATCH(1,INDEX((Calc!$A$2:$A$2001=INDEX(Calc!$A:$A,$S112))*(Calc!$D$2:$D$2001&gt;0)*(Calc!$I$2:$I$2001&gt;INDEX(Calc!$J:$J,$S112))*(Calc!$T$2:$T$2001&lt;INDEX(Calc!$H:$H,$S112)),0),0)+1,"")))))</f>
        <v>0</v>
      </c>
      <c r="U112">
        <f>IF($S112="","",IF($T112&lt;&gt;"","paid","unpaid"))</f>
        <v>0</v>
      </c>
      <c r="V112">
        <f>IF(OR($S112="",$T112=""),"",IFERROR(MATCH(1,INDEX((Calc!$A$2:$A$2001=INDEX(Calc!$A:$A,$S112))*(Calc!$D$2:$D$2001&gt;0)*(Calc!$I$2:$I$2001&gt;INDEX(Calc!$J:$J,$S112))*(Calc!$T$2:$T$2001&lt;INDEX(Calc!$H:$H,$S112))*(ROW(Calc!$A$2:$A$2001)&gt;$T112),0),0)+1,""))</f>
        <v>0</v>
      </c>
      <c r="W112" s="8">
        <f>IF($S112="","",MAX(0,INDEX(Calc!$H:$H,$S112)-MAX(INDEX(Calc!$K:$K,$S112),INDEX(Calc!$J:$J,$S112))))</f>
        <v>0</v>
      </c>
      <c r="X112" s="8">
        <f>IF($S112="","",INDEX(Calc!$E:$E,$S112)-$W112)</f>
        <v>0</v>
      </c>
    </row>
    <row r="113" spans="1:24">
      <c r="A113">
        <f>IF($S113="","",INDEX(Calc!$A:$A,$S113))</f>
        <v>0</v>
      </c>
      <c r="B113">
        <f>IF($S113="","",INDEX(Calc!$U:$U,$S113))</f>
        <v>0</v>
      </c>
      <c r="C113" s="7">
        <f>IF($S113="","",INDEX(Calc!$B:$B,$S113))</f>
        <v>0</v>
      </c>
      <c r="D113">
        <f>IF($S113="","",INDEX(Calc!$C:$C,$S113))</f>
        <v>0</v>
      </c>
      <c r="E113" s="8">
        <f>IF($S113="","",INDEX(Calc!$E:$E,$S113))</f>
        <v>0</v>
      </c>
      <c r="F113" s="9">
        <f>IF($S113="","",INDEX(Calc!$G:$G,$S113))</f>
        <v>0</v>
      </c>
      <c r="G113" s="8">
        <f>IF($S113="","",INDEX(Calc!$L:$L,$S113))</f>
        <v>0</v>
      </c>
      <c r="H113" s="8">
        <f>IF($S113="","",INDEX(Calc!$M:$M,$S113))</f>
        <v>0</v>
      </c>
      <c r="I113" s="7">
        <f>IF($T113="","",INDEX(Calc!$B:$B,$T113))</f>
        <v>0</v>
      </c>
      <c r="J113" s="8">
        <f>IF($S113="","",IF($U113&lt;&gt;"paid",0,MAX(0,MIN(INDEX(Calc!$H:$H,$S113),INDEX(Calc!$I:$I,$T113))-MAX(INDEX(Calc!$J:$J,$S113),INDEX(Calc!$T:$T,$T113)))))</f>
        <v>0</v>
      </c>
      <c r="K113" s="8">
        <f>IF($S113="","",IF($U113&lt;&gt;"paid",0,$J113/(1+$F113)*$F113))</f>
        <v>0</v>
      </c>
      <c r="L113" s="8">
        <f>IF($S113="","",IF($U113="paid",MAX(0,$E113-MAX(0,MIN(INDEX(Calc!$H:$H,$S113),INDEX(Calc!$I:$I,$T113))-INDEX(Calc!$J:$J,$S113))),$W113))</f>
        <v>0</v>
      </c>
      <c r="M113" s="8">
        <f>IF($S113="","",IF($U113="paid",$L113/(1+$F113)*$F113,$Q113))</f>
        <v>0</v>
      </c>
      <c r="N113">
        <f>IF(OR($S113="",$U113&lt;&gt;"paid"),"",$I113-$C113)</f>
        <v>0</v>
      </c>
      <c r="O113" s="8">
        <f>IF($S113="","",IF(AND($U113="paid",$N113&gt;Settings!$B$4),$K113*Settings!$B$3*$N113/365,0))</f>
        <v>0</v>
      </c>
      <c r="P113" s="8">
        <f>IF($S113="","",IF($U113="unpaid",$W113,0))</f>
        <v>0</v>
      </c>
      <c r="Q113" s="8">
        <f>IF($S113="","",IF(AND($U113="unpaid",$C113&lt;=Settings!$B$2),$W113/(1+$F113)*$F113,0))</f>
        <v>0</v>
      </c>
      <c r="R113">
        <f>IF($S113="","","FY "&amp;IF(MONTH($C113)&gt;=4,YEAR($C113),YEAR($C113)-1)&amp;"-"&amp;TEXT(MOD(IF(MONTH($C113)&gt;=4,YEAR($C113)+1,YEAR($C113)),100),"00"))</f>
        <v>0</v>
      </c>
      <c r="S113">
        <f>IF($S112="","",IF($U112="paid",IF($V112&lt;&gt;"",$S112,IF(AND($W112&gt;0,OR(INDEX(Calc!$B:$B,$S112)&lt;=Settings!$B$2,$X112=0)),$S112,IFERROR(MATCH(1,INDEX((Calc!$A$2:$A$2001&lt;&gt;"")*(Calc!$E$2:$E$2001&gt;0)*(ROW(Calc!$A$2:$A$2001)&gt;$S112),0),0)+1,""))),IFERROR(MATCH(1,INDEX((Calc!$A$2:$A$2001&lt;&gt;"")*(Calc!$E$2:$E$2001&gt;0)*(ROW(Calc!$A$2:$A$2001)&gt;$S112),0),0)+1,"")))</f>
        <v>0</v>
      </c>
      <c r="T113">
        <f>IF($S113="","",IF(AND($S113=$S112,$U112="paid",$V112=""),"",IF(AND($S113=$S112,$U112="paid",$V112&lt;&gt;""),$V112,IF($S113="","",IFERROR(MATCH(1,INDEX((Calc!$A$2:$A$2001=INDEX(Calc!$A:$A,$S113))*(Calc!$D$2:$D$2001&gt;0)*(Calc!$I$2:$I$2001&gt;INDEX(Calc!$J:$J,$S113))*(Calc!$T$2:$T$2001&lt;INDEX(Calc!$H:$H,$S113)),0),0)+1,"")))))</f>
        <v>0</v>
      </c>
      <c r="U113">
        <f>IF($S113="","",IF($T113&lt;&gt;"","paid","unpaid"))</f>
        <v>0</v>
      </c>
      <c r="V113">
        <f>IF(OR($S113="",$T113=""),"",IFERROR(MATCH(1,INDEX((Calc!$A$2:$A$2001=INDEX(Calc!$A:$A,$S113))*(Calc!$D$2:$D$2001&gt;0)*(Calc!$I$2:$I$2001&gt;INDEX(Calc!$J:$J,$S113))*(Calc!$T$2:$T$2001&lt;INDEX(Calc!$H:$H,$S113))*(ROW(Calc!$A$2:$A$2001)&gt;$T113),0),0)+1,""))</f>
        <v>0</v>
      </c>
      <c r="W113" s="8">
        <f>IF($S113="","",MAX(0,INDEX(Calc!$H:$H,$S113)-MAX(INDEX(Calc!$K:$K,$S113),INDEX(Calc!$J:$J,$S113))))</f>
        <v>0</v>
      </c>
      <c r="X113" s="8">
        <f>IF($S113="","",INDEX(Calc!$E:$E,$S113)-$W113)</f>
        <v>0</v>
      </c>
    </row>
    <row r="114" spans="1:24">
      <c r="A114">
        <f>IF($S114="","",INDEX(Calc!$A:$A,$S114))</f>
        <v>0</v>
      </c>
      <c r="B114">
        <f>IF($S114="","",INDEX(Calc!$U:$U,$S114))</f>
        <v>0</v>
      </c>
      <c r="C114" s="7">
        <f>IF($S114="","",INDEX(Calc!$B:$B,$S114))</f>
        <v>0</v>
      </c>
      <c r="D114">
        <f>IF($S114="","",INDEX(Calc!$C:$C,$S114))</f>
        <v>0</v>
      </c>
      <c r="E114" s="8">
        <f>IF($S114="","",INDEX(Calc!$E:$E,$S114))</f>
        <v>0</v>
      </c>
      <c r="F114" s="9">
        <f>IF($S114="","",INDEX(Calc!$G:$G,$S114))</f>
        <v>0</v>
      </c>
      <c r="G114" s="8">
        <f>IF($S114="","",INDEX(Calc!$L:$L,$S114))</f>
        <v>0</v>
      </c>
      <c r="H114" s="8">
        <f>IF($S114="","",INDEX(Calc!$M:$M,$S114))</f>
        <v>0</v>
      </c>
      <c r="I114" s="7">
        <f>IF($T114="","",INDEX(Calc!$B:$B,$T114))</f>
        <v>0</v>
      </c>
      <c r="J114" s="8">
        <f>IF($S114="","",IF($U114&lt;&gt;"paid",0,MAX(0,MIN(INDEX(Calc!$H:$H,$S114),INDEX(Calc!$I:$I,$T114))-MAX(INDEX(Calc!$J:$J,$S114),INDEX(Calc!$T:$T,$T114)))))</f>
        <v>0</v>
      </c>
      <c r="K114" s="8">
        <f>IF($S114="","",IF($U114&lt;&gt;"paid",0,$J114/(1+$F114)*$F114))</f>
        <v>0</v>
      </c>
      <c r="L114" s="8">
        <f>IF($S114="","",IF($U114="paid",MAX(0,$E114-MAX(0,MIN(INDEX(Calc!$H:$H,$S114),INDEX(Calc!$I:$I,$T114))-INDEX(Calc!$J:$J,$S114))),$W114))</f>
        <v>0</v>
      </c>
      <c r="M114" s="8">
        <f>IF($S114="","",IF($U114="paid",$L114/(1+$F114)*$F114,$Q114))</f>
        <v>0</v>
      </c>
      <c r="N114">
        <f>IF(OR($S114="",$U114&lt;&gt;"paid"),"",$I114-$C114)</f>
        <v>0</v>
      </c>
      <c r="O114" s="8">
        <f>IF($S114="","",IF(AND($U114="paid",$N114&gt;Settings!$B$4),$K114*Settings!$B$3*$N114/365,0))</f>
        <v>0</v>
      </c>
      <c r="P114" s="8">
        <f>IF($S114="","",IF($U114="unpaid",$W114,0))</f>
        <v>0</v>
      </c>
      <c r="Q114" s="8">
        <f>IF($S114="","",IF(AND($U114="unpaid",$C114&lt;=Settings!$B$2),$W114/(1+$F114)*$F114,0))</f>
        <v>0</v>
      </c>
      <c r="R114">
        <f>IF($S114="","","FY "&amp;IF(MONTH($C114)&gt;=4,YEAR($C114),YEAR($C114)-1)&amp;"-"&amp;TEXT(MOD(IF(MONTH($C114)&gt;=4,YEAR($C114)+1,YEAR($C114)),100),"00"))</f>
        <v>0</v>
      </c>
      <c r="S114">
        <f>IF($S113="","",IF($U113="paid",IF($V113&lt;&gt;"",$S113,IF(AND($W113&gt;0,OR(INDEX(Calc!$B:$B,$S113)&lt;=Settings!$B$2,$X113=0)),$S113,IFERROR(MATCH(1,INDEX((Calc!$A$2:$A$2001&lt;&gt;"")*(Calc!$E$2:$E$2001&gt;0)*(ROW(Calc!$A$2:$A$2001)&gt;$S113),0),0)+1,""))),IFERROR(MATCH(1,INDEX((Calc!$A$2:$A$2001&lt;&gt;"")*(Calc!$E$2:$E$2001&gt;0)*(ROW(Calc!$A$2:$A$2001)&gt;$S113),0),0)+1,"")))</f>
        <v>0</v>
      </c>
      <c r="T114">
        <f>IF($S114="","",IF(AND($S114=$S113,$U113="paid",$V113=""),"",IF(AND($S114=$S113,$U113="paid",$V113&lt;&gt;""),$V113,IF($S114="","",IFERROR(MATCH(1,INDEX((Calc!$A$2:$A$2001=INDEX(Calc!$A:$A,$S114))*(Calc!$D$2:$D$2001&gt;0)*(Calc!$I$2:$I$2001&gt;INDEX(Calc!$J:$J,$S114))*(Calc!$T$2:$T$2001&lt;INDEX(Calc!$H:$H,$S114)),0),0)+1,"")))))</f>
        <v>0</v>
      </c>
      <c r="U114">
        <f>IF($S114="","",IF($T114&lt;&gt;"","paid","unpaid"))</f>
        <v>0</v>
      </c>
      <c r="V114">
        <f>IF(OR($S114="",$T114=""),"",IFERROR(MATCH(1,INDEX((Calc!$A$2:$A$2001=INDEX(Calc!$A:$A,$S114))*(Calc!$D$2:$D$2001&gt;0)*(Calc!$I$2:$I$2001&gt;INDEX(Calc!$J:$J,$S114))*(Calc!$T$2:$T$2001&lt;INDEX(Calc!$H:$H,$S114))*(ROW(Calc!$A$2:$A$2001)&gt;$T114),0),0)+1,""))</f>
        <v>0</v>
      </c>
      <c r="W114" s="8">
        <f>IF($S114="","",MAX(0,INDEX(Calc!$H:$H,$S114)-MAX(INDEX(Calc!$K:$K,$S114),INDEX(Calc!$J:$J,$S114))))</f>
        <v>0</v>
      </c>
      <c r="X114" s="8">
        <f>IF($S114="","",INDEX(Calc!$E:$E,$S114)-$W114)</f>
        <v>0</v>
      </c>
    </row>
    <row r="115" spans="1:24">
      <c r="A115">
        <f>IF($S115="","",INDEX(Calc!$A:$A,$S115))</f>
        <v>0</v>
      </c>
      <c r="B115">
        <f>IF($S115="","",INDEX(Calc!$U:$U,$S115))</f>
        <v>0</v>
      </c>
      <c r="C115" s="7">
        <f>IF($S115="","",INDEX(Calc!$B:$B,$S115))</f>
        <v>0</v>
      </c>
      <c r="D115">
        <f>IF($S115="","",INDEX(Calc!$C:$C,$S115))</f>
        <v>0</v>
      </c>
      <c r="E115" s="8">
        <f>IF($S115="","",INDEX(Calc!$E:$E,$S115))</f>
        <v>0</v>
      </c>
      <c r="F115" s="9">
        <f>IF($S115="","",INDEX(Calc!$G:$G,$S115))</f>
        <v>0</v>
      </c>
      <c r="G115" s="8">
        <f>IF($S115="","",INDEX(Calc!$L:$L,$S115))</f>
        <v>0</v>
      </c>
      <c r="H115" s="8">
        <f>IF($S115="","",INDEX(Calc!$M:$M,$S115))</f>
        <v>0</v>
      </c>
      <c r="I115" s="7">
        <f>IF($T115="","",INDEX(Calc!$B:$B,$T115))</f>
        <v>0</v>
      </c>
      <c r="J115" s="8">
        <f>IF($S115="","",IF($U115&lt;&gt;"paid",0,MAX(0,MIN(INDEX(Calc!$H:$H,$S115),INDEX(Calc!$I:$I,$T115))-MAX(INDEX(Calc!$J:$J,$S115),INDEX(Calc!$T:$T,$T115)))))</f>
        <v>0</v>
      </c>
      <c r="K115" s="8">
        <f>IF($S115="","",IF($U115&lt;&gt;"paid",0,$J115/(1+$F115)*$F115))</f>
        <v>0</v>
      </c>
      <c r="L115" s="8">
        <f>IF($S115="","",IF($U115="paid",MAX(0,$E115-MAX(0,MIN(INDEX(Calc!$H:$H,$S115),INDEX(Calc!$I:$I,$T115))-INDEX(Calc!$J:$J,$S115))),$W115))</f>
        <v>0</v>
      </c>
      <c r="M115" s="8">
        <f>IF($S115="","",IF($U115="paid",$L115/(1+$F115)*$F115,$Q115))</f>
        <v>0</v>
      </c>
      <c r="N115">
        <f>IF(OR($S115="",$U115&lt;&gt;"paid"),"",$I115-$C115)</f>
        <v>0</v>
      </c>
      <c r="O115" s="8">
        <f>IF($S115="","",IF(AND($U115="paid",$N115&gt;Settings!$B$4),$K115*Settings!$B$3*$N115/365,0))</f>
        <v>0</v>
      </c>
      <c r="P115" s="8">
        <f>IF($S115="","",IF($U115="unpaid",$W115,0))</f>
        <v>0</v>
      </c>
      <c r="Q115" s="8">
        <f>IF($S115="","",IF(AND($U115="unpaid",$C115&lt;=Settings!$B$2),$W115/(1+$F115)*$F115,0))</f>
        <v>0</v>
      </c>
      <c r="R115">
        <f>IF($S115="","","FY "&amp;IF(MONTH($C115)&gt;=4,YEAR($C115),YEAR($C115)-1)&amp;"-"&amp;TEXT(MOD(IF(MONTH($C115)&gt;=4,YEAR($C115)+1,YEAR($C115)),100),"00"))</f>
        <v>0</v>
      </c>
      <c r="S115">
        <f>IF($S114="","",IF($U114="paid",IF($V114&lt;&gt;"",$S114,IF(AND($W114&gt;0,OR(INDEX(Calc!$B:$B,$S114)&lt;=Settings!$B$2,$X114=0)),$S114,IFERROR(MATCH(1,INDEX((Calc!$A$2:$A$2001&lt;&gt;"")*(Calc!$E$2:$E$2001&gt;0)*(ROW(Calc!$A$2:$A$2001)&gt;$S114),0),0)+1,""))),IFERROR(MATCH(1,INDEX((Calc!$A$2:$A$2001&lt;&gt;"")*(Calc!$E$2:$E$2001&gt;0)*(ROW(Calc!$A$2:$A$2001)&gt;$S114),0),0)+1,"")))</f>
        <v>0</v>
      </c>
      <c r="T115">
        <f>IF($S115="","",IF(AND($S115=$S114,$U114="paid",$V114=""),"",IF(AND($S115=$S114,$U114="paid",$V114&lt;&gt;""),$V114,IF($S115="","",IFERROR(MATCH(1,INDEX((Calc!$A$2:$A$2001=INDEX(Calc!$A:$A,$S115))*(Calc!$D$2:$D$2001&gt;0)*(Calc!$I$2:$I$2001&gt;INDEX(Calc!$J:$J,$S115))*(Calc!$T$2:$T$2001&lt;INDEX(Calc!$H:$H,$S115)),0),0)+1,"")))))</f>
        <v>0</v>
      </c>
      <c r="U115">
        <f>IF($S115="","",IF($T115&lt;&gt;"","paid","unpaid"))</f>
        <v>0</v>
      </c>
      <c r="V115">
        <f>IF(OR($S115="",$T115=""),"",IFERROR(MATCH(1,INDEX((Calc!$A$2:$A$2001=INDEX(Calc!$A:$A,$S115))*(Calc!$D$2:$D$2001&gt;0)*(Calc!$I$2:$I$2001&gt;INDEX(Calc!$J:$J,$S115))*(Calc!$T$2:$T$2001&lt;INDEX(Calc!$H:$H,$S115))*(ROW(Calc!$A$2:$A$2001)&gt;$T115),0),0)+1,""))</f>
        <v>0</v>
      </c>
      <c r="W115" s="8">
        <f>IF($S115="","",MAX(0,INDEX(Calc!$H:$H,$S115)-MAX(INDEX(Calc!$K:$K,$S115),INDEX(Calc!$J:$J,$S115))))</f>
        <v>0</v>
      </c>
      <c r="X115" s="8">
        <f>IF($S115="","",INDEX(Calc!$E:$E,$S115)-$W115)</f>
        <v>0</v>
      </c>
    </row>
    <row r="116" spans="1:24">
      <c r="A116">
        <f>IF($S116="","",INDEX(Calc!$A:$A,$S116))</f>
        <v>0</v>
      </c>
      <c r="B116">
        <f>IF($S116="","",INDEX(Calc!$U:$U,$S116))</f>
        <v>0</v>
      </c>
      <c r="C116" s="7">
        <f>IF($S116="","",INDEX(Calc!$B:$B,$S116))</f>
        <v>0</v>
      </c>
      <c r="D116">
        <f>IF($S116="","",INDEX(Calc!$C:$C,$S116))</f>
        <v>0</v>
      </c>
      <c r="E116" s="8">
        <f>IF($S116="","",INDEX(Calc!$E:$E,$S116))</f>
        <v>0</v>
      </c>
      <c r="F116" s="9">
        <f>IF($S116="","",INDEX(Calc!$G:$G,$S116))</f>
        <v>0</v>
      </c>
      <c r="G116" s="8">
        <f>IF($S116="","",INDEX(Calc!$L:$L,$S116))</f>
        <v>0</v>
      </c>
      <c r="H116" s="8">
        <f>IF($S116="","",INDEX(Calc!$M:$M,$S116))</f>
        <v>0</v>
      </c>
      <c r="I116" s="7">
        <f>IF($T116="","",INDEX(Calc!$B:$B,$T116))</f>
        <v>0</v>
      </c>
      <c r="J116" s="8">
        <f>IF($S116="","",IF($U116&lt;&gt;"paid",0,MAX(0,MIN(INDEX(Calc!$H:$H,$S116),INDEX(Calc!$I:$I,$T116))-MAX(INDEX(Calc!$J:$J,$S116),INDEX(Calc!$T:$T,$T116)))))</f>
        <v>0</v>
      </c>
      <c r="K116" s="8">
        <f>IF($S116="","",IF($U116&lt;&gt;"paid",0,$J116/(1+$F116)*$F116))</f>
        <v>0</v>
      </c>
      <c r="L116" s="8">
        <f>IF($S116="","",IF($U116="paid",MAX(0,$E116-MAX(0,MIN(INDEX(Calc!$H:$H,$S116),INDEX(Calc!$I:$I,$T116))-INDEX(Calc!$J:$J,$S116))),$W116))</f>
        <v>0</v>
      </c>
      <c r="M116" s="8">
        <f>IF($S116="","",IF($U116="paid",$L116/(1+$F116)*$F116,$Q116))</f>
        <v>0</v>
      </c>
      <c r="N116">
        <f>IF(OR($S116="",$U116&lt;&gt;"paid"),"",$I116-$C116)</f>
        <v>0</v>
      </c>
      <c r="O116" s="8">
        <f>IF($S116="","",IF(AND($U116="paid",$N116&gt;Settings!$B$4),$K116*Settings!$B$3*$N116/365,0))</f>
        <v>0</v>
      </c>
      <c r="P116" s="8">
        <f>IF($S116="","",IF($U116="unpaid",$W116,0))</f>
        <v>0</v>
      </c>
      <c r="Q116" s="8">
        <f>IF($S116="","",IF(AND($U116="unpaid",$C116&lt;=Settings!$B$2),$W116/(1+$F116)*$F116,0))</f>
        <v>0</v>
      </c>
      <c r="R116">
        <f>IF($S116="","","FY "&amp;IF(MONTH($C116)&gt;=4,YEAR($C116),YEAR($C116)-1)&amp;"-"&amp;TEXT(MOD(IF(MONTH($C116)&gt;=4,YEAR($C116)+1,YEAR($C116)),100),"00"))</f>
        <v>0</v>
      </c>
      <c r="S116">
        <f>IF($S115="","",IF($U115="paid",IF($V115&lt;&gt;"",$S115,IF(AND($W115&gt;0,OR(INDEX(Calc!$B:$B,$S115)&lt;=Settings!$B$2,$X115=0)),$S115,IFERROR(MATCH(1,INDEX((Calc!$A$2:$A$2001&lt;&gt;"")*(Calc!$E$2:$E$2001&gt;0)*(ROW(Calc!$A$2:$A$2001)&gt;$S115),0),0)+1,""))),IFERROR(MATCH(1,INDEX((Calc!$A$2:$A$2001&lt;&gt;"")*(Calc!$E$2:$E$2001&gt;0)*(ROW(Calc!$A$2:$A$2001)&gt;$S115),0),0)+1,"")))</f>
        <v>0</v>
      </c>
      <c r="T116">
        <f>IF($S116="","",IF(AND($S116=$S115,$U115="paid",$V115=""),"",IF(AND($S116=$S115,$U115="paid",$V115&lt;&gt;""),$V115,IF($S116="","",IFERROR(MATCH(1,INDEX((Calc!$A$2:$A$2001=INDEX(Calc!$A:$A,$S116))*(Calc!$D$2:$D$2001&gt;0)*(Calc!$I$2:$I$2001&gt;INDEX(Calc!$J:$J,$S116))*(Calc!$T$2:$T$2001&lt;INDEX(Calc!$H:$H,$S116)),0),0)+1,"")))))</f>
        <v>0</v>
      </c>
      <c r="U116">
        <f>IF($S116="","",IF($T116&lt;&gt;"","paid","unpaid"))</f>
        <v>0</v>
      </c>
      <c r="V116">
        <f>IF(OR($S116="",$T116=""),"",IFERROR(MATCH(1,INDEX((Calc!$A$2:$A$2001=INDEX(Calc!$A:$A,$S116))*(Calc!$D$2:$D$2001&gt;0)*(Calc!$I$2:$I$2001&gt;INDEX(Calc!$J:$J,$S116))*(Calc!$T$2:$T$2001&lt;INDEX(Calc!$H:$H,$S116))*(ROW(Calc!$A$2:$A$2001)&gt;$T116),0),0)+1,""))</f>
        <v>0</v>
      </c>
      <c r="W116" s="8">
        <f>IF($S116="","",MAX(0,INDEX(Calc!$H:$H,$S116)-MAX(INDEX(Calc!$K:$K,$S116),INDEX(Calc!$J:$J,$S116))))</f>
        <v>0</v>
      </c>
      <c r="X116" s="8">
        <f>IF($S116="","",INDEX(Calc!$E:$E,$S116)-$W116)</f>
        <v>0</v>
      </c>
    </row>
    <row r="117" spans="1:24">
      <c r="A117">
        <f>IF($S117="","",INDEX(Calc!$A:$A,$S117))</f>
        <v>0</v>
      </c>
      <c r="B117">
        <f>IF($S117="","",INDEX(Calc!$U:$U,$S117))</f>
        <v>0</v>
      </c>
      <c r="C117" s="7">
        <f>IF($S117="","",INDEX(Calc!$B:$B,$S117))</f>
        <v>0</v>
      </c>
      <c r="D117">
        <f>IF($S117="","",INDEX(Calc!$C:$C,$S117))</f>
        <v>0</v>
      </c>
      <c r="E117" s="8">
        <f>IF($S117="","",INDEX(Calc!$E:$E,$S117))</f>
        <v>0</v>
      </c>
      <c r="F117" s="9">
        <f>IF($S117="","",INDEX(Calc!$G:$G,$S117))</f>
        <v>0</v>
      </c>
      <c r="G117" s="8">
        <f>IF($S117="","",INDEX(Calc!$L:$L,$S117))</f>
        <v>0</v>
      </c>
      <c r="H117" s="8">
        <f>IF($S117="","",INDEX(Calc!$M:$M,$S117))</f>
        <v>0</v>
      </c>
      <c r="I117" s="7">
        <f>IF($T117="","",INDEX(Calc!$B:$B,$T117))</f>
        <v>0</v>
      </c>
      <c r="J117" s="8">
        <f>IF($S117="","",IF($U117&lt;&gt;"paid",0,MAX(0,MIN(INDEX(Calc!$H:$H,$S117),INDEX(Calc!$I:$I,$T117))-MAX(INDEX(Calc!$J:$J,$S117),INDEX(Calc!$T:$T,$T117)))))</f>
        <v>0</v>
      </c>
      <c r="K117" s="8">
        <f>IF($S117="","",IF($U117&lt;&gt;"paid",0,$J117/(1+$F117)*$F117))</f>
        <v>0</v>
      </c>
      <c r="L117" s="8">
        <f>IF($S117="","",IF($U117="paid",MAX(0,$E117-MAX(0,MIN(INDEX(Calc!$H:$H,$S117),INDEX(Calc!$I:$I,$T117))-INDEX(Calc!$J:$J,$S117))),$W117))</f>
        <v>0</v>
      </c>
      <c r="M117" s="8">
        <f>IF($S117="","",IF($U117="paid",$L117/(1+$F117)*$F117,$Q117))</f>
        <v>0</v>
      </c>
      <c r="N117">
        <f>IF(OR($S117="",$U117&lt;&gt;"paid"),"",$I117-$C117)</f>
        <v>0</v>
      </c>
      <c r="O117" s="8">
        <f>IF($S117="","",IF(AND($U117="paid",$N117&gt;Settings!$B$4),$K117*Settings!$B$3*$N117/365,0))</f>
        <v>0</v>
      </c>
      <c r="P117" s="8">
        <f>IF($S117="","",IF($U117="unpaid",$W117,0))</f>
        <v>0</v>
      </c>
      <c r="Q117" s="8">
        <f>IF($S117="","",IF(AND($U117="unpaid",$C117&lt;=Settings!$B$2),$W117/(1+$F117)*$F117,0))</f>
        <v>0</v>
      </c>
      <c r="R117">
        <f>IF($S117="","","FY "&amp;IF(MONTH($C117)&gt;=4,YEAR($C117),YEAR($C117)-1)&amp;"-"&amp;TEXT(MOD(IF(MONTH($C117)&gt;=4,YEAR($C117)+1,YEAR($C117)),100),"00"))</f>
        <v>0</v>
      </c>
      <c r="S117">
        <f>IF($S116="","",IF($U116="paid",IF($V116&lt;&gt;"",$S116,IF(AND($W116&gt;0,OR(INDEX(Calc!$B:$B,$S116)&lt;=Settings!$B$2,$X116=0)),$S116,IFERROR(MATCH(1,INDEX((Calc!$A$2:$A$2001&lt;&gt;"")*(Calc!$E$2:$E$2001&gt;0)*(ROW(Calc!$A$2:$A$2001)&gt;$S116),0),0)+1,""))),IFERROR(MATCH(1,INDEX((Calc!$A$2:$A$2001&lt;&gt;"")*(Calc!$E$2:$E$2001&gt;0)*(ROW(Calc!$A$2:$A$2001)&gt;$S116),0),0)+1,"")))</f>
        <v>0</v>
      </c>
      <c r="T117">
        <f>IF($S117="","",IF(AND($S117=$S116,$U116="paid",$V116=""),"",IF(AND($S117=$S116,$U116="paid",$V116&lt;&gt;""),$V116,IF($S117="","",IFERROR(MATCH(1,INDEX((Calc!$A$2:$A$2001=INDEX(Calc!$A:$A,$S117))*(Calc!$D$2:$D$2001&gt;0)*(Calc!$I$2:$I$2001&gt;INDEX(Calc!$J:$J,$S117))*(Calc!$T$2:$T$2001&lt;INDEX(Calc!$H:$H,$S117)),0),0)+1,"")))))</f>
        <v>0</v>
      </c>
      <c r="U117">
        <f>IF($S117="","",IF($T117&lt;&gt;"","paid","unpaid"))</f>
        <v>0</v>
      </c>
      <c r="V117">
        <f>IF(OR($S117="",$T117=""),"",IFERROR(MATCH(1,INDEX((Calc!$A$2:$A$2001=INDEX(Calc!$A:$A,$S117))*(Calc!$D$2:$D$2001&gt;0)*(Calc!$I$2:$I$2001&gt;INDEX(Calc!$J:$J,$S117))*(Calc!$T$2:$T$2001&lt;INDEX(Calc!$H:$H,$S117))*(ROW(Calc!$A$2:$A$2001)&gt;$T117),0),0)+1,""))</f>
        <v>0</v>
      </c>
      <c r="W117" s="8">
        <f>IF($S117="","",MAX(0,INDEX(Calc!$H:$H,$S117)-MAX(INDEX(Calc!$K:$K,$S117),INDEX(Calc!$J:$J,$S117))))</f>
        <v>0</v>
      </c>
      <c r="X117" s="8">
        <f>IF($S117="","",INDEX(Calc!$E:$E,$S117)-$W117)</f>
        <v>0</v>
      </c>
    </row>
    <row r="118" spans="1:24">
      <c r="A118">
        <f>IF($S118="","",INDEX(Calc!$A:$A,$S118))</f>
        <v>0</v>
      </c>
      <c r="B118">
        <f>IF($S118="","",INDEX(Calc!$U:$U,$S118))</f>
        <v>0</v>
      </c>
      <c r="C118" s="7">
        <f>IF($S118="","",INDEX(Calc!$B:$B,$S118))</f>
        <v>0</v>
      </c>
      <c r="D118">
        <f>IF($S118="","",INDEX(Calc!$C:$C,$S118))</f>
        <v>0</v>
      </c>
      <c r="E118" s="8">
        <f>IF($S118="","",INDEX(Calc!$E:$E,$S118))</f>
        <v>0</v>
      </c>
      <c r="F118" s="9">
        <f>IF($S118="","",INDEX(Calc!$G:$G,$S118))</f>
        <v>0</v>
      </c>
      <c r="G118" s="8">
        <f>IF($S118="","",INDEX(Calc!$L:$L,$S118))</f>
        <v>0</v>
      </c>
      <c r="H118" s="8">
        <f>IF($S118="","",INDEX(Calc!$M:$M,$S118))</f>
        <v>0</v>
      </c>
      <c r="I118" s="7">
        <f>IF($T118="","",INDEX(Calc!$B:$B,$T118))</f>
        <v>0</v>
      </c>
      <c r="J118" s="8">
        <f>IF($S118="","",IF($U118&lt;&gt;"paid",0,MAX(0,MIN(INDEX(Calc!$H:$H,$S118),INDEX(Calc!$I:$I,$T118))-MAX(INDEX(Calc!$J:$J,$S118),INDEX(Calc!$T:$T,$T118)))))</f>
        <v>0</v>
      </c>
      <c r="K118" s="8">
        <f>IF($S118="","",IF($U118&lt;&gt;"paid",0,$J118/(1+$F118)*$F118))</f>
        <v>0</v>
      </c>
      <c r="L118" s="8">
        <f>IF($S118="","",IF($U118="paid",MAX(0,$E118-MAX(0,MIN(INDEX(Calc!$H:$H,$S118),INDEX(Calc!$I:$I,$T118))-INDEX(Calc!$J:$J,$S118))),$W118))</f>
        <v>0</v>
      </c>
      <c r="M118" s="8">
        <f>IF($S118="","",IF($U118="paid",$L118/(1+$F118)*$F118,$Q118))</f>
        <v>0</v>
      </c>
      <c r="N118">
        <f>IF(OR($S118="",$U118&lt;&gt;"paid"),"",$I118-$C118)</f>
        <v>0</v>
      </c>
      <c r="O118" s="8">
        <f>IF($S118="","",IF(AND($U118="paid",$N118&gt;Settings!$B$4),$K118*Settings!$B$3*$N118/365,0))</f>
        <v>0</v>
      </c>
      <c r="P118" s="8">
        <f>IF($S118="","",IF($U118="unpaid",$W118,0))</f>
        <v>0</v>
      </c>
      <c r="Q118" s="8">
        <f>IF($S118="","",IF(AND($U118="unpaid",$C118&lt;=Settings!$B$2),$W118/(1+$F118)*$F118,0))</f>
        <v>0</v>
      </c>
      <c r="R118">
        <f>IF($S118="","","FY "&amp;IF(MONTH($C118)&gt;=4,YEAR($C118),YEAR($C118)-1)&amp;"-"&amp;TEXT(MOD(IF(MONTH($C118)&gt;=4,YEAR($C118)+1,YEAR($C118)),100),"00"))</f>
        <v>0</v>
      </c>
      <c r="S118">
        <f>IF($S117="","",IF($U117="paid",IF($V117&lt;&gt;"",$S117,IF(AND($W117&gt;0,OR(INDEX(Calc!$B:$B,$S117)&lt;=Settings!$B$2,$X117=0)),$S117,IFERROR(MATCH(1,INDEX((Calc!$A$2:$A$2001&lt;&gt;"")*(Calc!$E$2:$E$2001&gt;0)*(ROW(Calc!$A$2:$A$2001)&gt;$S117),0),0)+1,""))),IFERROR(MATCH(1,INDEX((Calc!$A$2:$A$2001&lt;&gt;"")*(Calc!$E$2:$E$2001&gt;0)*(ROW(Calc!$A$2:$A$2001)&gt;$S117),0),0)+1,"")))</f>
        <v>0</v>
      </c>
      <c r="T118">
        <f>IF($S118="","",IF(AND($S118=$S117,$U117="paid",$V117=""),"",IF(AND($S118=$S117,$U117="paid",$V117&lt;&gt;""),$V117,IF($S118="","",IFERROR(MATCH(1,INDEX((Calc!$A$2:$A$2001=INDEX(Calc!$A:$A,$S118))*(Calc!$D$2:$D$2001&gt;0)*(Calc!$I$2:$I$2001&gt;INDEX(Calc!$J:$J,$S118))*(Calc!$T$2:$T$2001&lt;INDEX(Calc!$H:$H,$S118)),0),0)+1,"")))))</f>
        <v>0</v>
      </c>
      <c r="U118">
        <f>IF($S118="","",IF($T118&lt;&gt;"","paid","unpaid"))</f>
        <v>0</v>
      </c>
      <c r="V118">
        <f>IF(OR($S118="",$T118=""),"",IFERROR(MATCH(1,INDEX((Calc!$A$2:$A$2001=INDEX(Calc!$A:$A,$S118))*(Calc!$D$2:$D$2001&gt;0)*(Calc!$I$2:$I$2001&gt;INDEX(Calc!$J:$J,$S118))*(Calc!$T$2:$T$2001&lt;INDEX(Calc!$H:$H,$S118))*(ROW(Calc!$A$2:$A$2001)&gt;$T118),0),0)+1,""))</f>
        <v>0</v>
      </c>
      <c r="W118" s="8">
        <f>IF($S118="","",MAX(0,INDEX(Calc!$H:$H,$S118)-MAX(INDEX(Calc!$K:$K,$S118),INDEX(Calc!$J:$J,$S118))))</f>
        <v>0</v>
      </c>
      <c r="X118" s="8">
        <f>IF($S118="","",INDEX(Calc!$E:$E,$S118)-$W118)</f>
        <v>0</v>
      </c>
    </row>
    <row r="119" spans="1:24">
      <c r="A119">
        <f>IF($S119="","",INDEX(Calc!$A:$A,$S119))</f>
        <v>0</v>
      </c>
      <c r="B119">
        <f>IF($S119="","",INDEX(Calc!$U:$U,$S119))</f>
        <v>0</v>
      </c>
      <c r="C119" s="7">
        <f>IF($S119="","",INDEX(Calc!$B:$B,$S119))</f>
        <v>0</v>
      </c>
      <c r="D119">
        <f>IF($S119="","",INDEX(Calc!$C:$C,$S119))</f>
        <v>0</v>
      </c>
      <c r="E119" s="8">
        <f>IF($S119="","",INDEX(Calc!$E:$E,$S119))</f>
        <v>0</v>
      </c>
      <c r="F119" s="9">
        <f>IF($S119="","",INDEX(Calc!$G:$G,$S119))</f>
        <v>0</v>
      </c>
      <c r="G119" s="8">
        <f>IF($S119="","",INDEX(Calc!$L:$L,$S119))</f>
        <v>0</v>
      </c>
      <c r="H119" s="8">
        <f>IF($S119="","",INDEX(Calc!$M:$M,$S119))</f>
        <v>0</v>
      </c>
      <c r="I119" s="7">
        <f>IF($T119="","",INDEX(Calc!$B:$B,$T119))</f>
        <v>0</v>
      </c>
      <c r="J119" s="8">
        <f>IF($S119="","",IF($U119&lt;&gt;"paid",0,MAX(0,MIN(INDEX(Calc!$H:$H,$S119),INDEX(Calc!$I:$I,$T119))-MAX(INDEX(Calc!$J:$J,$S119),INDEX(Calc!$T:$T,$T119)))))</f>
        <v>0</v>
      </c>
      <c r="K119" s="8">
        <f>IF($S119="","",IF($U119&lt;&gt;"paid",0,$J119/(1+$F119)*$F119))</f>
        <v>0</v>
      </c>
      <c r="L119" s="8">
        <f>IF($S119="","",IF($U119="paid",MAX(0,$E119-MAX(0,MIN(INDEX(Calc!$H:$H,$S119),INDEX(Calc!$I:$I,$T119))-INDEX(Calc!$J:$J,$S119))),$W119))</f>
        <v>0</v>
      </c>
      <c r="M119" s="8">
        <f>IF($S119="","",IF($U119="paid",$L119/(1+$F119)*$F119,$Q119))</f>
        <v>0</v>
      </c>
      <c r="N119">
        <f>IF(OR($S119="",$U119&lt;&gt;"paid"),"",$I119-$C119)</f>
        <v>0</v>
      </c>
      <c r="O119" s="8">
        <f>IF($S119="","",IF(AND($U119="paid",$N119&gt;Settings!$B$4),$K119*Settings!$B$3*$N119/365,0))</f>
        <v>0</v>
      </c>
      <c r="P119" s="8">
        <f>IF($S119="","",IF($U119="unpaid",$W119,0))</f>
        <v>0</v>
      </c>
      <c r="Q119" s="8">
        <f>IF($S119="","",IF(AND($U119="unpaid",$C119&lt;=Settings!$B$2),$W119/(1+$F119)*$F119,0))</f>
        <v>0</v>
      </c>
      <c r="R119">
        <f>IF($S119="","","FY "&amp;IF(MONTH($C119)&gt;=4,YEAR($C119),YEAR($C119)-1)&amp;"-"&amp;TEXT(MOD(IF(MONTH($C119)&gt;=4,YEAR($C119)+1,YEAR($C119)),100),"00"))</f>
        <v>0</v>
      </c>
      <c r="S119">
        <f>IF($S118="","",IF($U118="paid",IF($V118&lt;&gt;"",$S118,IF(AND($W118&gt;0,OR(INDEX(Calc!$B:$B,$S118)&lt;=Settings!$B$2,$X118=0)),$S118,IFERROR(MATCH(1,INDEX((Calc!$A$2:$A$2001&lt;&gt;"")*(Calc!$E$2:$E$2001&gt;0)*(ROW(Calc!$A$2:$A$2001)&gt;$S118),0),0)+1,""))),IFERROR(MATCH(1,INDEX((Calc!$A$2:$A$2001&lt;&gt;"")*(Calc!$E$2:$E$2001&gt;0)*(ROW(Calc!$A$2:$A$2001)&gt;$S118),0),0)+1,"")))</f>
        <v>0</v>
      </c>
      <c r="T119">
        <f>IF($S119="","",IF(AND($S119=$S118,$U118="paid",$V118=""),"",IF(AND($S119=$S118,$U118="paid",$V118&lt;&gt;""),$V118,IF($S119="","",IFERROR(MATCH(1,INDEX((Calc!$A$2:$A$2001=INDEX(Calc!$A:$A,$S119))*(Calc!$D$2:$D$2001&gt;0)*(Calc!$I$2:$I$2001&gt;INDEX(Calc!$J:$J,$S119))*(Calc!$T$2:$T$2001&lt;INDEX(Calc!$H:$H,$S119)),0),0)+1,"")))))</f>
        <v>0</v>
      </c>
      <c r="U119">
        <f>IF($S119="","",IF($T119&lt;&gt;"","paid","unpaid"))</f>
        <v>0</v>
      </c>
      <c r="V119">
        <f>IF(OR($S119="",$T119=""),"",IFERROR(MATCH(1,INDEX((Calc!$A$2:$A$2001=INDEX(Calc!$A:$A,$S119))*(Calc!$D$2:$D$2001&gt;0)*(Calc!$I$2:$I$2001&gt;INDEX(Calc!$J:$J,$S119))*(Calc!$T$2:$T$2001&lt;INDEX(Calc!$H:$H,$S119))*(ROW(Calc!$A$2:$A$2001)&gt;$T119),0),0)+1,""))</f>
        <v>0</v>
      </c>
      <c r="W119" s="8">
        <f>IF($S119="","",MAX(0,INDEX(Calc!$H:$H,$S119)-MAX(INDEX(Calc!$K:$K,$S119),INDEX(Calc!$J:$J,$S119))))</f>
        <v>0</v>
      </c>
      <c r="X119" s="8">
        <f>IF($S119="","",INDEX(Calc!$E:$E,$S119)-$W119)</f>
        <v>0</v>
      </c>
    </row>
    <row r="120" spans="1:24">
      <c r="A120">
        <f>IF($S120="","",INDEX(Calc!$A:$A,$S120))</f>
        <v>0</v>
      </c>
      <c r="B120">
        <f>IF($S120="","",INDEX(Calc!$U:$U,$S120))</f>
        <v>0</v>
      </c>
      <c r="C120" s="7">
        <f>IF($S120="","",INDEX(Calc!$B:$B,$S120))</f>
        <v>0</v>
      </c>
      <c r="D120">
        <f>IF($S120="","",INDEX(Calc!$C:$C,$S120))</f>
        <v>0</v>
      </c>
      <c r="E120" s="8">
        <f>IF($S120="","",INDEX(Calc!$E:$E,$S120))</f>
        <v>0</v>
      </c>
      <c r="F120" s="9">
        <f>IF($S120="","",INDEX(Calc!$G:$G,$S120))</f>
        <v>0</v>
      </c>
      <c r="G120" s="8">
        <f>IF($S120="","",INDEX(Calc!$L:$L,$S120))</f>
        <v>0</v>
      </c>
      <c r="H120" s="8">
        <f>IF($S120="","",INDEX(Calc!$M:$M,$S120))</f>
        <v>0</v>
      </c>
      <c r="I120" s="7">
        <f>IF($T120="","",INDEX(Calc!$B:$B,$T120))</f>
        <v>0</v>
      </c>
      <c r="J120" s="8">
        <f>IF($S120="","",IF($U120&lt;&gt;"paid",0,MAX(0,MIN(INDEX(Calc!$H:$H,$S120),INDEX(Calc!$I:$I,$T120))-MAX(INDEX(Calc!$J:$J,$S120),INDEX(Calc!$T:$T,$T120)))))</f>
        <v>0</v>
      </c>
      <c r="K120" s="8">
        <f>IF($S120="","",IF($U120&lt;&gt;"paid",0,$J120/(1+$F120)*$F120))</f>
        <v>0</v>
      </c>
      <c r="L120" s="8">
        <f>IF($S120="","",IF($U120="paid",MAX(0,$E120-MAX(0,MIN(INDEX(Calc!$H:$H,$S120),INDEX(Calc!$I:$I,$T120))-INDEX(Calc!$J:$J,$S120))),$W120))</f>
        <v>0</v>
      </c>
      <c r="M120" s="8">
        <f>IF($S120="","",IF($U120="paid",$L120/(1+$F120)*$F120,$Q120))</f>
        <v>0</v>
      </c>
      <c r="N120">
        <f>IF(OR($S120="",$U120&lt;&gt;"paid"),"",$I120-$C120)</f>
        <v>0</v>
      </c>
      <c r="O120" s="8">
        <f>IF($S120="","",IF(AND($U120="paid",$N120&gt;Settings!$B$4),$K120*Settings!$B$3*$N120/365,0))</f>
        <v>0</v>
      </c>
      <c r="P120" s="8">
        <f>IF($S120="","",IF($U120="unpaid",$W120,0))</f>
        <v>0</v>
      </c>
      <c r="Q120" s="8">
        <f>IF($S120="","",IF(AND($U120="unpaid",$C120&lt;=Settings!$B$2),$W120/(1+$F120)*$F120,0))</f>
        <v>0</v>
      </c>
      <c r="R120">
        <f>IF($S120="","","FY "&amp;IF(MONTH($C120)&gt;=4,YEAR($C120),YEAR($C120)-1)&amp;"-"&amp;TEXT(MOD(IF(MONTH($C120)&gt;=4,YEAR($C120)+1,YEAR($C120)),100),"00"))</f>
        <v>0</v>
      </c>
      <c r="S120">
        <f>IF($S119="","",IF($U119="paid",IF($V119&lt;&gt;"",$S119,IF(AND($W119&gt;0,OR(INDEX(Calc!$B:$B,$S119)&lt;=Settings!$B$2,$X119=0)),$S119,IFERROR(MATCH(1,INDEX((Calc!$A$2:$A$2001&lt;&gt;"")*(Calc!$E$2:$E$2001&gt;0)*(ROW(Calc!$A$2:$A$2001)&gt;$S119),0),0)+1,""))),IFERROR(MATCH(1,INDEX((Calc!$A$2:$A$2001&lt;&gt;"")*(Calc!$E$2:$E$2001&gt;0)*(ROW(Calc!$A$2:$A$2001)&gt;$S119),0),0)+1,"")))</f>
        <v>0</v>
      </c>
      <c r="T120">
        <f>IF($S120="","",IF(AND($S120=$S119,$U119="paid",$V119=""),"",IF(AND($S120=$S119,$U119="paid",$V119&lt;&gt;""),$V119,IF($S120="","",IFERROR(MATCH(1,INDEX((Calc!$A$2:$A$2001=INDEX(Calc!$A:$A,$S120))*(Calc!$D$2:$D$2001&gt;0)*(Calc!$I$2:$I$2001&gt;INDEX(Calc!$J:$J,$S120))*(Calc!$T$2:$T$2001&lt;INDEX(Calc!$H:$H,$S120)),0),0)+1,"")))))</f>
        <v>0</v>
      </c>
      <c r="U120">
        <f>IF($S120="","",IF($T120&lt;&gt;"","paid","unpaid"))</f>
        <v>0</v>
      </c>
      <c r="V120">
        <f>IF(OR($S120="",$T120=""),"",IFERROR(MATCH(1,INDEX((Calc!$A$2:$A$2001=INDEX(Calc!$A:$A,$S120))*(Calc!$D$2:$D$2001&gt;0)*(Calc!$I$2:$I$2001&gt;INDEX(Calc!$J:$J,$S120))*(Calc!$T$2:$T$2001&lt;INDEX(Calc!$H:$H,$S120))*(ROW(Calc!$A$2:$A$2001)&gt;$T120),0),0)+1,""))</f>
        <v>0</v>
      </c>
      <c r="W120" s="8">
        <f>IF($S120="","",MAX(0,INDEX(Calc!$H:$H,$S120)-MAX(INDEX(Calc!$K:$K,$S120),INDEX(Calc!$J:$J,$S120))))</f>
        <v>0</v>
      </c>
      <c r="X120" s="8">
        <f>IF($S120="","",INDEX(Calc!$E:$E,$S120)-$W120)</f>
        <v>0</v>
      </c>
    </row>
    <row r="121" spans="1:24">
      <c r="A121">
        <f>IF($S121="","",INDEX(Calc!$A:$A,$S121))</f>
        <v>0</v>
      </c>
      <c r="B121">
        <f>IF($S121="","",INDEX(Calc!$U:$U,$S121))</f>
        <v>0</v>
      </c>
      <c r="C121" s="7">
        <f>IF($S121="","",INDEX(Calc!$B:$B,$S121))</f>
        <v>0</v>
      </c>
      <c r="D121">
        <f>IF($S121="","",INDEX(Calc!$C:$C,$S121))</f>
        <v>0</v>
      </c>
      <c r="E121" s="8">
        <f>IF($S121="","",INDEX(Calc!$E:$E,$S121))</f>
        <v>0</v>
      </c>
      <c r="F121" s="9">
        <f>IF($S121="","",INDEX(Calc!$G:$G,$S121))</f>
        <v>0</v>
      </c>
      <c r="G121" s="8">
        <f>IF($S121="","",INDEX(Calc!$L:$L,$S121))</f>
        <v>0</v>
      </c>
      <c r="H121" s="8">
        <f>IF($S121="","",INDEX(Calc!$M:$M,$S121))</f>
        <v>0</v>
      </c>
      <c r="I121" s="7">
        <f>IF($T121="","",INDEX(Calc!$B:$B,$T121))</f>
        <v>0</v>
      </c>
      <c r="J121" s="8">
        <f>IF($S121="","",IF($U121&lt;&gt;"paid",0,MAX(0,MIN(INDEX(Calc!$H:$H,$S121),INDEX(Calc!$I:$I,$T121))-MAX(INDEX(Calc!$J:$J,$S121),INDEX(Calc!$T:$T,$T121)))))</f>
        <v>0</v>
      </c>
      <c r="K121" s="8">
        <f>IF($S121="","",IF($U121&lt;&gt;"paid",0,$J121/(1+$F121)*$F121))</f>
        <v>0</v>
      </c>
      <c r="L121" s="8">
        <f>IF($S121="","",IF($U121="paid",MAX(0,$E121-MAX(0,MIN(INDEX(Calc!$H:$H,$S121),INDEX(Calc!$I:$I,$T121))-INDEX(Calc!$J:$J,$S121))),$W121))</f>
        <v>0</v>
      </c>
      <c r="M121" s="8">
        <f>IF($S121="","",IF($U121="paid",$L121/(1+$F121)*$F121,$Q121))</f>
        <v>0</v>
      </c>
      <c r="N121">
        <f>IF(OR($S121="",$U121&lt;&gt;"paid"),"",$I121-$C121)</f>
        <v>0</v>
      </c>
      <c r="O121" s="8">
        <f>IF($S121="","",IF(AND($U121="paid",$N121&gt;Settings!$B$4),$K121*Settings!$B$3*$N121/365,0))</f>
        <v>0</v>
      </c>
      <c r="P121" s="8">
        <f>IF($S121="","",IF($U121="unpaid",$W121,0))</f>
        <v>0</v>
      </c>
      <c r="Q121" s="8">
        <f>IF($S121="","",IF(AND($U121="unpaid",$C121&lt;=Settings!$B$2),$W121/(1+$F121)*$F121,0))</f>
        <v>0</v>
      </c>
      <c r="R121">
        <f>IF($S121="","","FY "&amp;IF(MONTH($C121)&gt;=4,YEAR($C121),YEAR($C121)-1)&amp;"-"&amp;TEXT(MOD(IF(MONTH($C121)&gt;=4,YEAR($C121)+1,YEAR($C121)),100),"00"))</f>
        <v>0</v>
      </c>
      <c r="S121">
        <f>IF($S120="","",IF($U120="paid",IF($V120&lt;&gt;"",$S120,IF(AND($W120&gt;0,OR(INDEX(Calc!$B:$B,$S120)&lt;=Settings!$B$2,$X120=0)),$S120,IFERROR(MATCH(1,INDEX((Calc!$A$2:$A$2001&lt;&gt;"")*(Calc!$E$2:$E$2001&gt;0)*(ROW(Calc!$A$2:$A$2001)&gt;$S120),0),0)+1,""))),IFERROR(MATCH(1,INDEX((Calc!$A$2:$A$2001&lt;&gt;"")*(Calc!$E$2:$E$2001&gt;0)*(ROW(Calc!$A$2:$A$2001)&gt;$S120),0),0)+1,"")))</f>
        <v>0</v>
      </c>
      <c r="T121">
        <f>IF($S121="","",IF(AND($S121=$S120,$U120="paid",$V120=""),"",IF(AND($S121=$S120,$U120="paid",$V120&lt;&gt;""),$V120,IF($S121="","",IFERROR(MATCH(1,INDEX((Calc!$A$2:$A$2001=INDEX(Calc!$A:$A,$S121))*(Calc!$D$2:$D$2001&gt;0)*(Calc!$I$2:$I$2001&gt;INDEX(Calc!$J:$J,$S121))*(Calc!$T$2:$T$2001&lt;INDEX(Calc!$H:$H,$S121)),0),0)+1,"")))))</f>
        <v>0</v>
      </c>
      <c r="U121">
        <f>IF($S121="","",IF($T121&lt;&gt;"","paid","unpaid"))</f>
        <v>0</v>
      </c>
      <c r="V121">
        <f>IF(OR($S121="",$T121=""),"",IFERROR(MATCH(1,INDEX((Calc!$A$2:$A$2001=INDEX(Calc!$A:$A,$S121))*(Calc!$D$2:$D$2001&gt;0)*(Calc!$I$2:$I$2001&gt;INDEX(Calc!$J:$J,$S121))*(Calc!$T$2:$T$2001&lt;INDEX(Calc!$H:$H,$S121))*(ROW(Calc!$A$2:$A$2001)&gt;$T121),0),0)+1,""))</f>
        <v>0</v>
      </c>
      <c r="W121" s="8">
        <f>IF($S121="","",MAX(0,INDEX(Calc!$H:$H,$S121)-MAX(INDEX(Calc!$K:$K,$S121),INDEX(Calc!$J:$J,$S121))))</f>
        <v>0</v>
      </c>
      <c r="X121" s="8">
        <f>IF($S121="","",INDEX(Calc!$E:$E,$S121)-$W121)</f>
        <v>0</v>
      </c>
    </row>
    <row r="122" spans="1:24">
      <c r="A122">
        <f>IF($S122="","",INDEX(Calc!$A:$A,$S122))</f>
        <v>0</v>
      </c>
      <c r="B122">
        <f>IF($S122="","",INDEX(Calc!$U:$U,$S122))</f>
        <v>0</v>
      </c>
      <c r="C122" s="7">
        <f>IF($S122="","",INDEX(Calc!$B:$B,$S122))</f>
        <v>0</v>
      </c>
      <c r="D122">
        <f>IF($S122="","",INDEX(Calc!$C:$C,$S122))</f>
        <v>0</v>
      </c>
      <c r="E122" s="8">
        <f>IF($S122="","",INDEX(Calc!$E:$E,$S122))</f>
        <v>0</v>
      </c>
      <c r="F122" s="9">
        <f>IF($S122="","",INDEX(Calc!$G:$G,$S122))</f>
        <v>0</v>
      </c>
      <c r="G122" s="8">
        <f>IF($S122="","",INDEX(Calc!$L:$L,$S122))</f>
        <v>0</v>
      </c>
      <c r="H122" s="8">
        <f>IF($S122="","",INDEX(Calc!$M:$M,$S122))</f>
        <v>0</v>
      </c>
      <c r="I122" s="7">
        <f>IF($T122="","",INDEX(Calc!$B:$B,$T122))</f>
        <v>0</v>
      </c>
      <c r="J122" s="8">
        <f>IF($S122="","",IF($U122&lt;&gt;"paid",0,MAX(0,MIN(INDEX(Calc!$H:$H,$S122),INDEX(Calc!$I:$I,$T122))-MAX(INDEX(Calc!$J:$J,$S122),INDEX(Calc!$T:$T,$T122)))))</f>
        <v>0</v>
      </c>
      <c r="K122" s="8">
        <f>IF($S122="","",IF($U122&lt;&gt;"paid",0,$J122/(1+$F122)*$F122))</f>
        <v>0</v>
      </c>
      <c r="L122" s="8">
        <f>IF($S122="","",IF($U122="paid",MAX(0,$E122-MAX(0,MIN(INDEX(Calc!$H:$H,$S122),INDEX(Calc!$I:$I,$T122))-INDEX(Calc!$J:$J,$S122))),$W122))</f>
        <v>0</v>
      </c>
      <c r="M122" s="8">
        <f>IF($S122="","",IF($U122="paid",$L122/(1+$F122)*$F122,$Q122))</f>
        <v>0</v>
      </c>
      <c r="N122">
        <f>IF(OR($S122="",$U122&lt;&gt;"paid"),"",$I122-$C122)</f>
        <v>0</v>
      </c>
      <c r="O122" s="8">
        <f>IF($S122="","",IF(AND($U122="paid",$N122&gt;Settings!$B$4),$K122*Settings!$B$3*$N122/365,0))</f>
        <v>0</v>
      </c>
      <c r="P122" s="8">
        <f>IF($S122="","",IF($U122="unpaid",$W122,0))</f>
        <v>0</v>
      </c>
      <c r="Q122" s="8">
        <f>IF($S122="","",IF(AND($U122="unpaid",$C122&lt;=Settings!$B$2),$W122/(1+$F122)*$F122,0))</f>
        <v>0</v>
      </c>
      <c r="R122">
        <f>IF($S122="","","FY "&amp;IF(MONTH($C122)&gt;=4,YEAR($C122),YEAR($C122)-1)&amp;"-"&amp;TEXT(MOD(IF(MONTH($C122)&gt;=4,YEAR($C122)+1,YEAR($C122)),100),"00"))</f>
        <v>0</v>
      </c>
      <c r="S122">
        <f>IF($S121="","",IF($U121="paid",IF($V121&lt;&gt;"",$S121,IF(AND($W121&gt;0,OR(INDEX(Calc!$B:$B,$S121)&lt;=Settings!$B$2,$X121=0)),$S121,IFERROR(MATCH(1,INDEX((Calc!$A$2:$A$2001&lt;&gt;"")*(Calc!$E$2:$E$2001&gt;0)*(ROW(Calc!$A$2:$A$2001)&gt;$S121),0),0)+1,""))),IFERROR(MATCH(1,INDEX((Calc!$A$2:$A$2001&lt;&gt;"")*(Calc!$E$2:$E$2001&gt;0)*(ROW(Calc!$A$2:$A$2001)&gt;$S121),0),0)+1,"")))</f>
        <v>0</v>
      </c>
      <c r="T122">
        <f>IF($S122="","",IF(AND($S122=$S121,$U121="paid",$V121=""),"",IF(AND($S122=$S121,$U121="paid",$V121&lt;&gt;""),$V121,IF($S122="","",IFERROR(MATCH(1,INDEX((Calc!$A$2:$A$2001=INDEX(Calc!$A:$A,$S122))*(Calc!$D$2:$D$2001&gt;0)*(Calc!$I$2:$I$2001&gt;INDEX(Calc!$J:$J,$S122))*(Calc!$T$2:$T$2001&lt;INDEX(Calc!$H:$H,$S122)),0),0)+1,"")))))</f>
        <v>0</v>
      </c>
      <c r="U122">
        <f>IF($S122="","",IF($T122&lt;&gt;"","paid","unpaid"))</f>
        <v>0</v>
      </c>
      <c r="V122">
        <f>IF(OR($S122="",$T122=""),"",IFERROR(MATCH(1,INDEX((Calc!$A$2:$A$2001=INDEX(Calc!$A:$A,$S122))*(Calc!$D$2:$D$2001&gt;0)*(Calc!$I$2:$I$2001&gt;INDEX(Calc!$J:$J,$S122))*(Calc!$T$2:$T$2001&lt;INDEX(Calc!$H:$H,$S122))*(ROW(Calc!$A$2:$A$2001)&gt;$T122),0),0)+1,""))</f>
        <v>0</v>
      </c>
      <c r="W122" s="8">
        <f>IF($S122="","",MAX(0,INDEX(Calc!$H:$H,$S122)-MAX(INDEX(Calc!$K:$K,$S122),INDEX(Calc!$J:$J,$S122))))</f>
        <v>0</v>
      </c>
      <c r="X122" s="8">
        <f>IF($S122="","",INDEX(Calc!$E:$E,$S122)-$W122)</f>
        <v>0</v>
      </c>
    </row>
    <row r="123" spans="1:24">
      <c r="A123">
        <f>IF($S123="","",INDEX(Calc!$A:$A,$S123))</f>
        <v>0</v>
      </c>
      <c r="B123">
        <f>IF($S123="","",INDEX(Calc!$U:$U,$S123))</f>
        <v>0</v>
      </c>
      <c r="C123" s="7">
        <f>IF($S123="","",INDEX(Calc!$B:$B,$S123))</f>
        <v>0</v>
      </c>
      <c r="D123">
        <f>IF($S123="","",INDEX(Calc!$C:$C,$S123))</f>
        <v>0</v>
      </c>
      <c r="E123" s="8">
        <f>IF($S123="","",INDEX(Calc!$E:$E,$S123))</f>
        <v>0</v>
      </c>
      <c r="F123" s="9">
        <f>IF($S123="","",INDEX(Calc!$G:$G,$S123))</f>
        <v>0</v>
      </c>
      <c r="G123" s="8">
        <f>IF($S123="","",INDEX(Calc!$L:$L,$S123))</f>
        <v>0</v>
      </c>
      <c r="H123" s="8">
        <f>IF($S123="","",INDEX(Calc!$M:$M,$S123))</f>
        <v>0</v>
      </c>
      <c r="I123" s="7">
        <f>IF($T123="","",INDEX(Calc!$B:$B,$T123))</f>
        <v>0</v>
      </c>
      <c r="J123" s="8">
        <f>IF($S123="","",IF($U123&lt;&gt;"paid",0,MAX(0,MIN(INDEX(Calc!$H:$H,$S123),INDEX(Calc!$I:$I,$T123))-MAX(INDEX(Calc!$J:$J,$S123),INDEX(Calc!$T:$T,$T123)))))</f>
        <v>0</v>
      </c>
      <c r="K123" s="8">
        <f>IF($S123="","",IF($U123&lt;&gt;"paid",0,$J123/(1+$F123)*$F123))</f>
        <v>0</v>
      </c>
      <c r="L123" s="8">
        <f>IF($S123="","",IF($U123="paid",MAX(0,$E123-MAX(0,MIN(INDEX(Calc!$H:$H,$S123),INDEX(Calc!$I:$I,$T123))-INDEX(Calc!$J:$J,$S123))),$W123))</f>
        <v>0</v>
      </c>
      <c r="M123" s="8">
        <f>IF($S123="","",IF($U123="paid",$L123/(1+$F123)*$F123,$Q123))</f>
        <v>0</v>
      </c>
      <c r="N123">
        <f>IF(OR($S123="",$U123&lt;&gt;"paid"),"",$I123-$C123)</f>
        <v>0</v>
      </c>
      <c r="O123" s="8">
        <f>IF($S123="","",IF(AND($U123="paid",$N123&gt;Settings!$B$4),$K123*Settings!$B$3*$N123/365,0))</f>
        <v>0</v>
      </c>
      <c r="P123" s="8">
        <f>IF($S123="","",IF($U123="unpaid",$W123,0))</f>
        <v>0</v>
      </c>
      <c r="Q123" s="8">
        <f>IF($S123="","",IF(AND($U123="unpaid",$C123&lt;=Settings!$B$2),$W123/(1+$F123)*$F123,0))</f>
        <v>0</v>
      </c>
      <c r="R123">
        <f>IF($S123="","","FY "&amp;IF(MONTH($C123)&gt;=4,YEAR($C123),YEAR($C123)-1)&amp;"-"&amp;TEXT(MOD(IF(MONTH($C123)&gt;=4,YEAR($C123)+1,YEAR($C123)),100),"00"))</f>
        <v>0</v>
      </c>
      <c r="S123">
        <f>IF($S122="","",IF($U122="paid",IF($V122&lt;&gt;"",$S122,IF(AND($W122&gt;0,OR(INDEX(Calc!$B:$B,$S122)&lt;=Settings!$B$2,$X122=0)),$S122,IFERROR(MATCH(1,INDEX((Calc!$A$2:$A$2001&lt;&gt;"")*(Calc!$E$2:$E$2001&gt;0)*(ROW(Calc!$A$2:$A$2001)&gt;$S122),0),0)+1,""))),IFERROR(MATCH(1,INDEX((Calc!$A$2:$A$2001&lt;&gt;"")*(Calc!$E$2:$E$2001&gt;0)*(ROW(Calc!$A$2:$A$2001)&gt;$S122),0),0)+1,"")))</f>
        <v>0</v>
      </c>
      <c r="T123">
        <f>IF($S123="","",IF(AND($S123=$S122,$U122="paid",$V122=""),"",IF(AND($S123=$S122,$U122="paid",$V122&lt;&gt;""),$V122,IF($S123="","",IFERROR(MATCH(1,INDEX((Calc!$A$2:$A$2001=INDEX(Calc!$A:$A,$S123))*(Calc!$D$2:$D$2001&gt;0)*(Calc!$I$2:$I$2001&gt;INDEX(Calc!$J:$J,$S123))*(Calc!$T$2:$T$2001&lt;INDEX(Calc!$H:$H,$S123)),0),0)+1,"")))))</f>
        <v>0</v>
      </c>
      <c r="U123">
        <f>IF($S123="","",IF($T123&lt;&gt;"","paid","unpaid"))</f>
        <v>0</v>
      </c>
      <c r="V123">
        <f>IF(OR($S123="",$T123=""),"",IFERROR(MATCH(1,INDEX((Calc!$A$2:$A$2001=INDEX(Calc!$A:$A,$S123))*(Calc!$D$2:$D$2001&gt;0)*(Calc!$I$2:$I$2001&gt;INDEX(Calc!$J:$J,$S123))*(Calc!$T$2:$T$2001&lt;INDEX(Calc!$H:$H,$S123))*(ROW(Calc!$A$2:$A$2001)&gt;$T123),0),0)+1,""))</f>
        <v>0</v>
      </c>
      <c r="W123" s="8">
        <f>IF($S123="","",MAX(0,INDEX(Calc!$H:$H,$S123)-MAX(INDEX(Calc!$K:$K,$S123),INDEX(Calc!$J:$J,$S123))))</f>
        <v>0</v>
      </c>
      <c r="X123" s="8">
        <f>IF($S123="","",INDEX(Calc!$E:$E,$S123)-$W123)</f>
        <v>0</v>
      </c>
    </row>
    <row r="124" spans="1:24">
      <c r="A124">
        <f>IF($S124="","",INDEX(Calc!$A:$A,$S124))</f>
        <v>0</v>
      </c>
      <c r="B124">
        <f>IF($S124="","",INDEX(Calc!$U:$U,$S124))</f>
        <v>0</v>
      </c>
      <c r="C124" s="7">
        <f>IF($S124="","",INDEX(Calc!$B:$B,$S124))</f>
        <v>0</v>
      </c>
      <c r="D124">
        <f>IF($S124="","",INDEX(Calc!$C:$C,$S124))</f>
        <v>0</v>
      </c>
      <c r="E124" s="8">
        <f>IF($S124="","",INDEX(Calc!$E:$E,$S124))</f>
        <v>0</v>
      </c>
      <c r="F124" s="9">
        <f>IF($S124="","",INDEX(Calc!$G:$G,$S124))</f>
        <v>0</v>
      </c>
      <c r="G124" s="8">
        <f>IF($S124="","",INDEX(Calc!$L:$L,$S124))</f>
        <v>0</v>
      </c>
      <c r="H124" s="8">
        <f>IF($S124="","",INDEX(Calc!$M:$M,$S124))</f>
        <v>0</v>
      </c>
      <c r="I124" s="7">
        <f>IF($T124="","",INDEX(Calc!$B:$B,$T124))</f>
        <v>0</v>
      </c>
      <c r="J124" s="8">
        <f>IF($S124="","",IF($U124&lt;&gt;"paid",0,MAX(0,MIN(INDEX(Calc!$H:$H,$S124),INDEX(Calc!$I:$I,$T124))-MAX(INDEX(Calc!$J:$J,$S124),INDEX(Calc!$T:$T,$T124)))))</f>
        <v>0</v>
      </c>
      <c r="K124" s="8">
        <f>IF($S124="","",IF($U124&lt;&gt;"paid",0,$J124/(1+$F124)*$F124))</f>
        <v>0</v>
      </c>
      <c r="L124" s="8">
        <f>IF($S124="","",IF($U124="paid",MAX(0,$E124-MAX(0,MIN(INDEX(Calc!$H:$H,$S124),INDEX(Calc!$I:$I,$T124))-INDEX(Calc!$J:$J,$S124))),$W124))</f>
        <v>0</v>
      </c>
      <c r="M124" s="8">
        <f>IF($S124="","",IF($U124="paid",$L124/(1+$F124)*$F124,$Q124))</f>
        <v>0</v>
      </c>
      <c r="N124">
        <f>IF(OR($S124="",$U124&lt;&gt;"paid"),"",$I124-$C124)</f>
        <v>0</v>
      </c>
      <c r="O124" s="8">
        <f>IF($S124="","",IF(AND($U124="paid",$N124&gt;Settings!$B$4),$K124*Settings!$B$3*$N124/365,0))</f>
        <v>0</v>
      </c>
      <c r="P124" s="8">
        <f>IF($S124="","",IF($U124="unpaid",$W124,0))</f>
        <v>0</v>
      </c>
      <c r="Q124" s="8">
        <f>IF($S124="","",IF(AND($U124="unpaid",$C124&lt;=Settings!$B$2),$W124/(1+$F124)*$F124,0))</f>
        <v>0</v>
      </c>
      <c r="R124">
        <f>IF($S124="","","FY "&amp;IF(MONTH($C124)&gt;=4,YEAR($C124),YEAR($C124)-1)&amp;"-"&amp;TEXT(MOD(IF(MONTH($C124)&gt;=4,YEAR($C124)+1,YEAR($C124)),100),"00"))</f>
        <v>0</v>
      </c>
      <c r="S124">
        <f>IF($S123="","",IF($U123="paid",IF($V123&lt;&gt;"",$S123,IF(AND($W123&gt;0,OR(INDEX(Calc!$B:$B,$S123)&lt;=Settings!$B$2,$X123=0)),$S123,IFERROR(MATCH(1,INDEX((Calc!$A$2:$A$2001&lt;&gt;"")*(Calc!$E$2:$E$2001&gt;0)*(ROW(Calc!$A$2:$A$2001)&gt;$S123),0),0)+1,""))),IFERROR(MATCH(1,INDEX((Calc!$A$2:$A$2001&lt;&gt;"")*(Calc!$E$2:$E$2001&gt;0)*(ROW(Calc!$A$2:$A$2001)&gt;$S123),0),0)+1,"")))</f>
        <v>0</v>
      </c>
      <c r="T124">
        <f>IF($S124="","",IF(AND($S124=$S123,$U123="paid",$V123=""),"",IF(AND($S124=$S123,$U123="paid",$V123&lt;&gt;""),$V123,IF($S124="","",IFERROR(MATCH(1,INDEX((Calc!$A$2:$A$2001=INDEX(Calc!$A:$A,$S124))*(Calc!$D$2:$D$2001&gt;0)*(Calc!$I$2:$I$2001&gt;INDEX(Calc!$J:$J,$S124))*(Calc!$T$2:$T$2001&lt;INDEX(Calc!$H:$H,$S124)),0),0)+1,"")))))</f>
        <v>0</v>
      </c>
      <c r="U124">
        <f>IF($S124="","",IF($T124&lt;&gt;"","paid","unpaid"))</f>
        <v>0</v>
      </c>
      <c r="V124">
        <f>IF(OR($S124="",$T124=""),"",IFERROR(MATCH(1,INDEX((Calc!$A$2:$A$2001=INDEX(Calc!$A:$A,$S124))*(Calc!$D$2:$D$2001&gt;0)*(Calc!$I$2:$I$2001&gt;INDEX(Calc!$J:$J,$S124))*(Calc!$T$2:$T$2001&lt;INDEX(Calc!$H:$H,$S124))*(ROW(Calc!$A$2:$A$2001)&gt;$T124),0),0)+1,""))</f>
        <v>0</v>
      </c>
      <c r="W124" s="8">
        <f>IF($S124="","",MAX(0,INDEX(Calc!$H:$H,$S124)-MAX(INDEX(Calc!$K:$K,$S124),INDEX(Calc!$J:$J,$S124))))</f>
        <v>0</v>
      </c>
      <c r="X124" s="8">
        <f>IF($S124="","",INDEX(Calc!$E:$E,$S124)-$W124)</f>
        <v>0</v>
      </c>
    </row>
    <row r="125" spans="1:24">
      <c r="A125">
        <f>IF($S125="","",INDEX(Calc!$A:$A,$S125))</f>
        <v>0</v>
      </c>
      <c r="B125">
        <f>IF($S125="","",INDEX(Calc!$U:$U,$S125))</f>
        <v>0</v>
      </c>
      <c r="C125" s="7">
        <f>IF($S125="","",INDEX(Calc!$B:$B,$S125))</f>
        <v>0</v>
      </c>
      <c r="D125">
        <f>IF($S125="","",INDEX(Calc!$C:$C,$S125))</f>
        <v>0</v>
      </c>
      <c r="E125" s="8">
        <f>IF($S125="","",INDEX(Calc!$E:$E,$S125))</f>
        <v>0</v>
      </c>
      <c r="F125" s="9">
        <f>IF($S125="","",INDEX(Calc!$G:$G,$S125))</f>
        <v>0</v>
      </c>
      <c r="G125" s="8">
        <f>IF($S125="","",INDEX(Calc!$L:$L,$S125))</f>
        <v>0</v>
      </c>
      <c r="H125" s="8">
        <f>IF($S125="","",INDEX(Calc!$M:$M,$S125))</f>
        <v>0</v>
      </c>
      <c r="I125" s="7">
        <f>IF($T125="","",INDEX(Calc!$B:$B,$T125))</f>
        <v>0</v>
      </c>
      <c r="J125" s="8">
        <f>IF($S125="","",IF($U125&lt;&gt;"paid",0,MAX(0,MIN(INDEX(Calc!$H:$H,$S125),INDEX(Calc!$I:$I,$T125))-MAX(INDEX(Calc!$J:$J,$S125),INDEX(Calc!$T:$T,$T125)))))</f>
        <v>0</v>
      </c>
      <c r="K125" s="8">
        <f>IF($S125="","",IF($U125&lt;&gt;"paid",0,$J125/(1+$F125)*$F125))</f>
        <v>0</v>
      </c>
      <c r="L125" s="8">
        <f>IF($S125="","",IF($U125="paid",MAX(0,$E125-MAX(0,MIN(INDEX(Calc!$H:$H,$S125),INDEX(Calc!$I:$I,$T125))-INDEX(Calc!$J:$J,$S125))),$W125))</f>
        <v>0</v>
      </c>
      <c r="M125" s="8">
        <f>IF($S125="","",IF($U125="paid",$L125/(1+$F125)*$F125,$Q125))</f>
        <v>0</v>
      </c>
      <c r="N125">
        <f>IF(OR($S125="",$U125&lt;&gt;"paid"),"",$I125-$C125)</f>
        <v>0</v>
      </c>
      <c r="O125" s="8">
        <f>IF($S125="","",IF(AND($U125="paid",$N125&gt;Settings!$B$4),$K125*Settings!$B$3*$N125/365,0))</f>
        <v>0</v>
      </c>
      <c r="P125" s="8">
        <f>IF($S125="","",IF($U125="unpaid",$W125,0))</f>
        <v>0</v>
      </c>
      <c r="Q125" s="8">
        <f>IF($S125="","",IF(AND($U125="unpaid",$C125&lt;=Settings!$B$2),$W125/(1+$F125)*$F125,0))</f>
        <v>0</v>
      </c>
      <c r="R125">
        <f>IF($S125="","","FY "&amp;IF(MONTH($C125)&gt;=4,YEAR($C125),YEAR($C125)-1)&amp;"-"&amp;TEXT(MOD(IF(MONTH($C125)&gt;=4,YEAR($C125)+1,YEAR($C125)),100),"00"))</f>
        <v>0</v>
      </c>
      <c r="S125">
        <f>IF($S124="","",IF($U124="paid",IF($V124&lt;&gt;"",$S124,IF(AND($W124&gt;0,OR(INDEX(Calc!$B:$B,$S124)&lt;=Settings!$B$2,$X124=0)),$S124,IFERROR(MATCH(1,INDEX((Calc!$A$2:$A$2001&lt;&gt;"")*(Calc!$E$2:$E$2001&gt;0)*(ROW(Calc!$A$2:$A$2001)&gt;$S124),0),0)+1,""))),IFERROR(MATCH(1,INDEX((Calc!$A$2:$A$2001&lt;&gt;"")*(Calc!$E$2:$E$2001&gt;0)*(ROW(Calc!$A$2:$A$2001)&gt;$S124),0),0)+1,"")))</f>
        <v>0</v>
      </c>
      <c r="T125">
        <f>IF($S125="","",IF(AND($S125=$S124,$U124="paid",$V124=""),"",IF(AND($S125=$S124,$U124="paid",$V124&lt;&gt;""),$V124,IF($S125="","",IFERROR(MATCH(1,INDEX((Calc!$A$2:$A$2001=INDEX(Calc!$A:$A,$S125))*(Calc!$D$2:$D$2001&gt;0)*(Calc!$I$2:$I$2001&gt;INDEX(Calc!$J:$J,$S125))*(Calc!$T$2:$T$2001&lt;INDEX(Calc!$H:$H,$S125)),0),0)+1,"")))))</f>
        <v>0</v>
      </c>
      <c r="U125">
        <f>IF($S125="","",IF($T125&lt;&gt;"","paid","unpaid"))</f>
        <v>0</v>
      </c>
      <c r="V125">
        <f>IF(OR($S125="",$T125=""),"",IFERROR(MATCH(1,INDEX((Calc!$A$2:$A$2001=INDEX(Calc!$A:$A,$S125))*(Calc!$D$2:$D$2001&gt;0)*(Calc!$I$2:$I$2001&gt;INDEX(Calc!$J:$J,$S125))*(Calc!$T$2:$T$2001&lt;INDEX(Calc!$H:$H,$S125))*(ROW(Calc!$A$2:$A$2001)&gt;$T125),0),0)+1,""))</f>
        <v>0</v>
      </c>
      <c r="W125" s="8">
        <f>IF($S125="","",MAX(0,INDEX(Calc!$H:$H,$S125)-MAX(INDEX(Calc!$K:$K,$S125),INDEX(Calc!$J:$J,$S125))))</f>
        <v>0</v>
      </c>
      <c r="X125" s="8">
        <f>IF($S125="","",INDEX(Calc!$E:$E,$S125)-$W125)</f>
        <v>0</v>
      </c>
    </row>
    <row r="126" spans="1:24">
      <c r="A126">
        <f>IF($S126="","",INDEX(Calc!$A:$A,$S126))</f>
        <v>0</v>
      </c>
      <c r="B126">
        <f>IF($S126="","",INDEX(Calc!$U:$U,$S126))</f>
        <v>0</v>
      </c>
      <c r="C126" s="7">
        <f>IF($S126="","",INDEX(Calc!$B:$B,$S126))</f>
        <v>0</v>
      </c>
      <c r="D126">
        <f>IF($S126="","",INDEX(Calc!$C:$C,$S126))</f>
        <v>0</v>
      </c>
      <c r="E126" s="8">
        <f>IF($S126="","",INDEX(Calc!$E:$E,$S126))</f>
        <v>0</v>
      </c>
      <c r="F126" s="9">
        <f>IF($S126="","",INDEX(Calc!$G:$G,$S126))</f>
        <v>0</v>
      </c>
      <c r="G126" s="8">
        <f>IF($S126="","",INDEX(Calc!$L:$L,$S126))</f>
        <v>0</v>
      </c>
      <c r="H126" s="8">
        <f>IF($S126="","",INDEX(Calc!$M:$M,$S126))</f>
        <v>0</v>
      </c>
      <c r="I126" s="7">
        <f>IF($T126="","",INDEX(Calc!$B:$B,$T126))</f>
        <v>0</v>
      </c>
      <c r="J126" s="8">
        <f>IF($S126="","",IF($U126&lt;&gt;"paid",0,MAX(0,MIN(INDEX(Calc!$H:$H,$S126),INDEX(Calc!$I:$I,$T126))-MAX(INDEX(Calc!$J:$J,$S126),INDEX(Calc!$T:$T,$T126)))))</f>
        <v>0</v>
      </c>
      <c r="K126" s="8">
        <f>IF($S126="","",IF($U126&lt;&gt;"paid",0,$J126/(1+$F126)*$F126))</f>
        <v>0</v>
      </c>
      <c r="L126" s="8">
        <f>IF($S126="","",IF($U126="paid",MAX(0,$E126-MAX(0,MIN(INDEX(Calc!$H:$H,$S126),INDEX(Calc!$I:$I,$T126))-INDEX(Calc!$J:$J,$S126))),$W126))</f>
        <v>0</v>
      </c>
      <c r="M126" s="8">
        <f>IF($S126="","",IF($U126="paid",$L126/(1+$F126)*$F126,$Q126))</f>
        <v>0</v>
      </c>
      <c r="N126">
        <f>IF(OR($S126="",$U126&lt;&gt;"paid"),"",$I126-$C126)</f>
        <v>0</v>
      </c>
      <c r="O126" s="8">
        <f>IF($S126="","",IF(AND($U126="paid",$N126&gt;Settings!$B$4),$K126*Settings!$B$3*$N126/365,0))</f>
        <v>0</v>
      </c>
      <c r="P126" s="8">
        <f>IF($S126="","",IF($U126="unpaid",$W126,0))</f>
        <v>0</v>
      </c>
      <c r="Q126" s="8">
        <f>IF($S126="","",IF(AND($U126="unpaid",$C126&lt;=Settings!$B$2),$W126/(1+$F126)*$F126,0))</f>
        <v>0</v>
      </c>
      <c r="R126">
        <f>IF($S126="","","FY "&amp;IF(MONTH($C126)&gt;=4,YEAR($C126),YEAR($C126)-1)&amp;"-"&amp;TEXT(MOD(IF(MONTH($C126)&gt;=4,YEAR($C126)+1,YEAR($C126)),100),"00"))</f>
        <v>0</v>
      </c>
      <c r="S126">
        <f>IF($S125="","",IF($U125="paid",IF($V125&lt;&gt;"",$S125,IF(AND($W125&gt;0,OR(INDEX(Calc!$B:$B,$S125)&lt;=Settings!$B$2,$X125=0)),$S125,IFERROR(MATCH(1,INDEX((Calc!$A$2:$A$2001&lt;&gt;"")*(Calc!$E$2:$E$2001&gt;0)*(ROW(Calc!$A$2:$A$2001)&gt;$S125),0),0)+1,""))),IFERROR(MATCH(1,INDEX((Calc!$A$2:$A$2001&lt;&gt;"")*(Calc!$E$2:$E$2001&gt;0)*(ROW(Calc!$A$2:$A$2001)&gt;$S125),0),0)+1,"")))</f>
        <v>0</v>
      </c>
      <c r="T126">
        <f>IF($S126="","",IF(AND($S126=$S125,$U125="paid",$V125=""),"",IF(AND($S126=$S125,$U125="paid",$V125&lt;&gt;""),$V125,IF($S126="","",IFERROR(MATCH(1,INDEX((Calc!$A$2:$A$2001=INDEX(Calc!$A:$A,$S126))*(Calc!$D$2:$D$2001&gt;0)*(Calc!$I$2:$I$2001&gt;INDEX(Calc!$J:$J,$S126))*(Calc!$T$2:$T$2001&lt;INDEX(Calc!$H:$H,$S126)),0),0)+1,"")))))</f>
        <v>0</v>
      </c>
      <c r="U126">
        <f>IF($S126="","",IF($T126&lt;&gt;"","paid","unpaid"))</f>
        <v>0</v>
      </c>
      <c r="V126">
        <f>IF(OR($S126="",$T126=""),"",IFERROR(MATCH(1,INDEX((Calc!$A$2:$A$2001=INDEX(Calc!$A:$A,$S126))*(Calc!$D$2:$D$2001&gt;0)*(Calc!$I$2:$I$2001&gt;INDEX(Calc!$J:$J,$S126))*(Calc!$T$2:$T$2001&lt;INDEX(Calc!$H:$H,$S126))*(ROW(Calc!$A$2:$A$2001)&gt;$T126),0),0)+1,""))</f>
        <v>0</v>
      </c>
      <c r="W126" s="8">
        <f>IF($S126="","",MAX(0,INDEX(Calc!$H:$H,$S126)-MAX(INDEX(Calc!$K:$K,$S126),INDEX(Calc!$J:$J,$S126))))</f>
        <v>0</v>
      </c>
      <c r="X126" s="8">
        <f>IF($S126="","",INDEX(Calc!$E:$E,$S126)-$W126)</f>
        <v>0</v>
      </c>
    </row>
    <row r="127" spans="1:24">
      <c r="A127">
        <f>IF($S127="","",INDEX(Calc!$A:$A,$S127))</f>
        <v>0</v>
      </c>
      <c r="B127">
        <f>IF($S127="","",INDEX(Calc!$U:$U,$S127))</f>
        <v>0</v>
      </c>
      <c r="C127" s="7">
        <f>IF($S127="","",INDEX(Calc!$B:$B,$S127))</f>
        <v>0</v>
      </c>
      <c r="D127">
        <f>IF($S127="","",INDEX(Calc!$C:$C,$S127))</f>
        <v>0</v>
      </c>
      <c r="E127" s="8">
        <f>IF($S127="","",INDEX(Calc!$E:$E,$S127))</f>
        <v>0</v>
      </c>
      <c r="F127" s="9">
        <f>IF($S127="","",INDEX(Calc!$G:$G,$S127))</f>
        <v>0</v>
      </c>
      <c r="G127" s="8">
        <f>IF($S127="","",INDEX(Calc!$L:$L,$S127))</f>
        <v>0</v>
      </c>
      <c r="H127" s="8">
        <f>IF($S127="","",INDEX(Calc!$M:$M,$S127))</f>
        <v>0</v>
      </c>
      <c r="I127" s="7">
        <f>IF($T127="","",INDEX(Calc!$B:$B,$T127))</f>
        <v>0</v>
      </c>
      <c r="J127" s="8">
        <f>IF($S127="","",IF($U127&lt;&gt;"paid",0,MAX(0,MIN(INDEX(Calc!$H:$H,$S127),INDEX(Calc!$I:$I,$T127))-MAX(INDEX(Calc!$J:$J,$S127),INDEX(Calc!$T:$T,$T127)))))</f>
        <v>0</v>
      </c>
      <c r="K127" s="8">
        <f>IF($S127="","",IF($U127&lt;&gt;"paid",0,$J127/(1+$F127)*$F127))</f>
        <v>0</v>
      </c>
      <c r="L127" s="8">
        <f>IF($S127="","",IF($U127="paid",MAX(0,$E127-MAX(0,MIN(INDEX(Calc!$H:$H,$S127),INDEX(Calc!$I:$I,$T127))-INDEX(Calc!$J:$J,$S127))),$W127))</f>
        <v>0</v>
      </c>
      <c r="M127" s="8">
        <f>IF($S127="","",IF($U127="paid",$L127/(1+$F127)*$F127,$Q127))</f>
        <v>0</v>
      </c>
      <c r="N127">
        <f>IF(OR($S127="",$U127&lt;&gt;"paid"),"",$I127-$C127)</f>
        <v>0</v>
      </c>
      <c r="O127" s="8">
        <f>IF($S127="","",IF(AND($U127="paid",$N127&gt;Settings!$B$4),$K127*Settings!$B$3*$N127/365,0))</f>
        <v>0</v>
      </c>
      <c r="P127" s="8">
        <f>IF($S127="","",IF($U127="unpaid",$W127,0))</f>
        <v>0</v>
      </c>
      <c r="Q127" s="8">
        <f>IF($S127="","",IF(AND($U127="unpaid",$C127&lt;=Settings!$B$2),$W127/(1+$F127)*$F127,0))</f>
        <v>0</v>
      </c>
      <c r="R127">
        <f>IF($S127="","","FY "&amp;IF(MONTH($C127)&gt;=4,YEAR($C127),YEAR($C127)-1)&amp;"-"&amp;TEXT(MOD(IF(MONTH($C127)&gt;=4,YEAR($C127)+1,YEAR($C127)),100),"00"))</f>
        <v>0</v>
      </c>
      <c r="S127">
        <f>IF($S126="","",IF($U126="paid",IF($V126&lt;&gt;"",$S126,IF(AND($W126&gt;0,OR(INDEX(Calc!$B:$B,$S126)&lt;=Settings!$B$2,$X126=0)),$S126,IFERROR(MATCH(1,INDEX((Calc!$A$2:$A$2001&lt;&gt;"")*(Calc!$E$2:$E$2001&gt;0)*(ROW(Calc!$A$2:$A$2001)&gt;$S126),0),0)+1,""))),IFERROR(MATCH(1,INDEX((Calc!$A$2:$A$2001&lt;&gt;"")*(Calc!$E$2:$E$2001&gt;0)*(ROW(Calc!$A$2:$A$2001)&gt;$S126),0),0)+1,"")))</f>
        <v>0</v>
      </c>
      <c r="T127">
        <f>IF($S127="","",IF(AND($S127=$S126,$U126="paid",$V126=""),"",IF(AND($S127=$S126,$U126="paid",$V126&lt;&gt;""),$V126,IF($S127="","",IFERROR(MATCH(1,INDEX((Calc!$A$2:$A$2001=INDEX(Calc!$A:$A,$S127))*(Calc!$D$2:$D$2001&gt;0)*(Calc!$I$2:$I$2001&gt;INDEX(Calc!$J:$J,$S127))*(Calc!$T$2:$T$2001&lt;INDEX(Calc!$H:$H,$S127)),0),0)+1,"")))))</f>
        <v>0</v>
      </c>
      <c r="U127">
        <f>IF($S127="","",IF($T127&lt;&gt;"","paid","unpaid"))</f>
        <v>0</v>
      </c>
      <c r="V127">
        <f>IF(OR($S127="",$T127=""),"",IFERROR(MATCH(1,INDEX((Calc!$A$2:$A$2001=INDEX(Calc!$A:$A,$S127))*(Calc!$D$2:$D$2001&gt;0)*(Calc!$I$2:$I$2001&gt;INDEX(Calc!$J:$J,$S127))*(Calc!$T$2:$T$2001&lt;INDEX(Calc!$H:$H,$S127))*(ROW(Calc!$A$2:$A$2001)&gt;$T127),0),0)+1,""))</f>
        <v>0</v>
      </c>
      <c r="W127" s="8">
        <f>IF($S127="","",MAX(0,INDEX(Calc!$H:$H,$S127)-MAX(INDEX(Calc!$K:$K,$S127),INDEX(Calc!$J:$J,$S127))))</f>
        <v>0</v>
      </c>
      <c r="X127" s="8">
        <f>IF($S127="","",INDEX(Calc!$E:$E,$S127)-$W127)</f>
        <v>0</v>
      </c>
    </row>
    <row r="128" spans="1:24">
      <c r="A128">
        <f>IF($S128="","",INDEX(Calc!$A:$A,$S128))</f>
        <v>0</v>
      </c>
      <c r="B128">
        <f>IF($S128="","",INDEX(Calc!$U:$U,$S128))</f>
        <v>0</v>
      </c>
      <c r="C128" s="7">
        <f>IF($S128="","",INDEX(Calc!$B:$B,$S128))</f>
        <v>0</v>
      </c>
      <c r="D128">
        <f>IF($S128="","",INDEX(Calc!$C:$C,$S128))</f>
        <v>0</v>
      </c>
      <c r="E128" s="8">
        <f>IF($S128="","",INDEX(Calc!$E:$E,$S128))</f>
        <v>0</v>
      </c>
      <c r="F128" s="9">
        <f>IF($S128="","",INDEX(Calc!$G:$G,$S128))</f>
        <v>0</v>
      </c>
      <c r="G128" s="8">
        <f>IF($S128="","",INDEX(Calc!$L:$L,$S128))</f>
        <v>0</v>
      </c>
      <c r="H128" s="8">
        <f>IF($S128="","",INDEX(Calc!$M:$M,$S128))</f>
        <v>0</v>
      </c>
      <c r="I128" s="7">
        <f>IF($T128="","",INDEX(Calc!$B:$B,$T128))</f>
        <v>0</v>
      </c>
      <c r="J128" s="8">
        <f>IF($S128="","",IF($U128&lt;&gt;"paid",0,MAX(0,MIN(INDEX(Calc!$H:$H,$S128),INDEX(Calc!$I:$I,$T128))-MAX(INDEX(Calc!$J:$J,$S128),INDEX(Calc!$T:$T,$T128)))))</f>
        <v>0</v>
      </c>
      <c r="K128" s="8">
        <f>IF($S128="","",IF($U128&lt;&gt;"paid",0,$J128/(1+$F128)*$F128))</f>
        <v>0</v>
      </c>
      <c r="L128" s="8">
        <f>IF($S128="","",IF($U128="paid",MAX(0,$E128-MAX(0,MIN(INDEX(Calc!$H:$H,$S128),INDEX(Calc!$I:$I,$T128))-INDEX(Calc!$J:$J,$S128))),$W128))</f>
        <v>0</v>
      </c>
      <c r="M128" s="8">
        <f>IF($S128="","",IF($U128="paid",$L128/(1+$F128)*$F128,$Q128))</f>
        <v>0</v>
      </c>
      <c r="N128">
        <f>IF(OR($S128="",$U128&lt;&gt;"paid"),"",$I128-$C128)</f>
        <v>0</v>
      </c>
      <c r="O128" s="8">
        <f>IF($S128="","",IF(AND($U128="paid",$N128&gt;Settings!$B$4),$K128*Settings!$B$3*$N128/365,0))</f>
        <v>0</v>
      </c>
      <c r="P128" s="8">
        <f>IF($S128="","",IF($U128="unpaid",$W128,0))</f>
        <v>0</v>
      </c>
      <c r="Q128" s="8">
        <f>IF($S128="","",IF(AND($U128="unpaid",$C128&lt;=Settings!$B$2),$W128/(1+$F128)*$F128,0))</f>
        <v>0</v>
      </c>
      <c r="R128">
        <f>IF($S128="","","FY "&amp;IF(MONTH($C128)&gt;=4,YEAR($C128),YEAR($C128)-1)&amp;"-"&amp;TEXT(MOD(IF(MONTH($C128)&gt;=4,YEAR($C128)+1,YEAR($C128)),100),"00"))</f>
        <v>0</v>
      </c>
      <c r="S128">
        <f>IF($S127="","",IF($U127="paid",IF($V127&lt;&gt;"",$S127,IF(AND($W127&gt;0,OR(INDEX(Calc!$B:$B,$S127)&lt;=Settings!$B$2,$X127=0)),$S127,IFERROR(MATCH(1,INDEX((Calc!$A$2:$A$2001&lt;&gt;"")*(Calc!$E$2:$E$2001&gt;0)*(ROW(Calc!$A$2:$A$2001)&gt;$S127),0),0)+1,""))),IFERROR(MATCH(1,INDEX((Calc!$A$2:$A$2001&lt;&gt;"")*(Calc!$E$2:$E$2001&gt;0)*(ROW(Calc!$A$2:$A$2001)&gt;$S127),0),0)+1,"")))</f>
        <v>0</v>
      </c>
      <c r="T128">
        <f>IF($S128="","",IF(AND($S128=$S127,$U127="paid",$V127=""),"",IF(AND($S128=$S127,$U127="paid",$V127&lt;&gt;""),$V127,IF($S128="","",IFERROR(MATCH(1,INDEX((Calc!$A$2:$A$2001=INDEX(Calc!$A:$A,$S128))*(Calc!$D$2:$D$2001&gt;0)*(Calc!$I$2:$I$2001&gt;INDEX(Calc!$J:$J,$S128))*(Calc!$T$2:$T$2001&lt;INDEX(Calc!$H:$H,$S128)),0),0)+1,"")))))</f>
        <v>0</v>
      </c>
      <c r="U128">
        <f>IF($S128="","",IF($T128&lt;&gt;"","paid","unpaid"))</f>
        <v>0</v>
      </c>
      <c r="V128">
        <f>IF(OR($S128="",$T128=""),"",IFERROR(MATCH(1,INDEX((Calc!$A$2:$A$2001=INDEX(Calc!$A:$A,$S128))*(Calc!$D$2:$D$2001&gt;0)*(Calc!$I$2:$I$2001&gt;INDEX(Calc!$J:$J,$S128))*(Calc!$T$2:$T$2001&lt;INDEX(Calc!$H:$H,$S128))*(ROW(Calc!$A$2:$A$2001)&gt;$T128),0),0)+1,""))</f>
        <v>0</v>
      </c>
      <c r="W128" s="8">
        <f>IF($S128="","",MAX(0,INDEX(Calc!$H:$H,$S128)-MAX(INDEX(Calc!$K:$K,$S128),INDEX(Calc!$J:$J,$S128))))</f>
        <v>0</v>
      </c>
      <c r="X128" s="8">
        <f>IF($S128="","",INDEX(Calc!$E:$E,$S128)-$W128)</f>
        <v>0</v>
      </c>
    </row>
    <row r="129" spans="1:24">
      <c r="A129">
        <f>IF($S129="","",INDEX(Calc!$A:$A,$S129))</f>
        <v>0</v>
      </c>
      <c r="B129">
        <f>IF($S129="","",INDEX(Calc!$U:$U,$S129))</f>
        <v>0</v>
      </c>
      <c r="C129" s="7">
        <f>IF($S129="","",INDEX(Calc!$B:$B,$S129))</f>
        <v>0</v>
      </c>
      <c r="D129">
        <f>IF($S129="","",INDEX(Calc!$C:$C,$S129))</f>
        <v>0</v>
      </c>
      <c r="E129" s="8">
        <f>IF($S129="","",INDEX(Calc!$E:$E,$S129))</f>
        <v>0</v>
      </c>
      <c r="F129" s="9">
        <f>IF($S129="","",INDEX(Calc!$G:$G,$S129))</f>
        <v>0</v>
      </c>
      <c r="G129" s="8">
        <f>IF($S129="","",INDEX(Calc!$L:$L,$S129))</f>
        <v>0</v>
      </c>
      <c r="H129" s="8">
        <f>IF($S129="","",INDEX(Calc!$M:$M,$S129))</f>
        <v>0</v>
      </c>
      <c r="I129" s="7">
        <f>IF($T129="","",INDEX(Calc!$B:$B,$T129))</f>
        <v>0</v>
      </c>
      <c r="J129" s="8">
        <f>IF($S129="","",IF($U129&lt;&gt;"paid",0,MAX(0,MIN(INDEX(Calc!$H:$H,$S129),INDEX(Calc!$I:$I,$T129))-MAX(INDEX(Calc!$J:$J,$S129),INDEX(Calc!$T:$T,$T129)))))</f>
        <v>0</v>
      </c>
      <c r="K129" s="8">
        <f>IF($S129="","",IF($U129&lt;&gt;"paid",0,$J129/(1+$F129)*$F129))</f>
        <v>0</v>
      </c>
      <c r="L129" s="8">
        <f>IF($S129="","",IF($U129="paid",MAX(0,$E129-MAX(0,MIN(INDEX(Calc!$H:$H,$S129),INDEX(Calc!$I:$I,$T129))-INDEX(Calc!$J:$J,$S129))),$W129))</f>
        <v>0</v>
      </c>
      <c r="M129" s="8">
        <f>IF($S129="","",IF($U129="paid",$L129/(1+$F129)*$F129,$Q129))</f>
        <v>0</v>
      </c>
      <c r="N129">
        <f>IF(OR($S129="",$U129&lt;&gt;"paid"),"",$I129-$C129)</f>
        <v>0</v>
      </c>
      <c r="O129" s="8">
        <f>IF($S129="","",IF(AND($U129="paid",$N129&gt;Settings!$B$4),$K129*Settings!$B$3*$N129/365,0))</f>
        <v>0</v>
      </c>
      <c r="P129" s="8">
        <f>IF($S129="","",IF($U129="unpaid",$W129,0))</f>
        <v>0</v>
      </c>
      <c r="Q129" s="8">
        <f>IF($S129="","",IF(AND($U129="unpaid",$C129&lt;=Settings!$B$2),$W129/(1+$F129)*$F129,0))</f>
        <v>0</v>
      </c>
      <c r="R129">
        <f>IF($S129="","","FY "&amp;IF(MONTH($C129)&gt;=4,YEAR($C129),YEAR($C129)-1)&amp;"-"&amp;TEXT(MOD(IF(MONTH($C129)&gt;=4,YEAR($C129)+1,YEAR($C129)),100),"00"))</f>
        <v>0</v>
      </c>
      <c r="S129">
        <f>IF($S128="","",IF($U128="paid",IF($V128&lt;&gt;"",$S128,IF(AND($W128&gt;0,OR(INDEX(Calc!$B:$B,$S128)&lt;=Settings!$B$2,$X128=0)),$S128,IFERROR(MATCH(1,INDEX((Calc!$A$2:$A$2001&lt;&gt;"")*(Calc!$E$2:$E$2001&gt;0)*(ROW(Calc!$A$2:$A$2001)&gt;$S128),0),0)+1,""))),IFERROR(MATCH(1,INDEX((Calc!$A$2:$A$2001&lt;&gt;"")*(Calc!$E$2:$E$2001&gt;0)*(ROW(Calc!$A$2:$A$2001)&gt;$S128),0),0)+1,"")))</f>
        <v>0</v>
      </c>
      <c r="T129">
        <f>IF($S129="","",IF(AND($S129=$S128,$U128="paid",$V128=""),"",IF(AND($S129=$S128,$U128="paid",$V128&lt;&gt;""),$V128,IF($S129="","",IFERROR(MATCH(1,INDEX((Calc!$A$2:$A$2001=INDEX(Calc!$A:$A,$S129))*(Calc!$D$2:$D$2001&gt;0)*(Calc!$I$2:$I$2001&gt;INDEX(Calc!$J:$J,$S129))*(Calc!$T$2:$T$2001&lt;INDEX(Calc!$H:$H,$S129)),0),0)+1,"")))))</f>
        <v>0</v>
      </c>
      <c r="U129">
        <f>IF($S129="","",IF($T129&lt;&gt;"","paid","unpaid"))</f>
        <v>0</v>
      </c>
      <c r="V129">
        <f>IF(OR($S129="",$T129=""),"",IFERROR(MATCH(1,INDEX((Calc!$A$2:$A$2001=INDEX(Calc!$A:$A,$S129))*(Calc!$D$2:$D$2001&gt;0)*(Calc!$I$2:$I$2001&gt;INDEX(Calc!$J:$J,$S129))*(Calc!$T$2:$T$2001&lt;INDEX(Calc!$H:$H,$S129))*(ROW(Calc!$A$2:$A$2001)&gt;$T129),0),0)+1,""))</f>
        <v>0</v>
      </c>
      <c r="W129" s="8">
        <f>IF($S129="","",MAX(0,INDEX(Calc!$H:$H,$S129)-MAX(INDEX(Calc!$K:$K,$S129),INDEX(Calc!$J:$J,$S129))))</f>
        <v>0</v>
      </c>
      <c r="X129" s="8">
        <f>IF($S129="","",INDEX(Calc!$E:$E,$S129)-$W129)</f>
        <v>0</v>
      </c>
    </row>
    <row r="130" spans="1:24">
      <c r="A130">
        <f>IF($S130="","",INDEX(Calc!$A:$A,$S130))</f>
        <v>0</v>
      </c>
      <c r="B130">
        <f>IF($S130="","",INDEX(Calc!$U:$U,$S130))</f>
        <v>0</v>
      </c>
      <c r="C130" s="7">
        <f>IF($S130="","",INDEX(Calc!$B:$B,$S130))</f>
        <v>0</v>
      </c>
      <c r="D130">
        <f>IF($S130="","",INDEX(Calc!$C:$C,$S130))</f>
        <v>0</v>
      </c>
      <c r="E130" s="8">
        <f>IF($S130="","",INDEX(Calc!$E:$E,$S130))</f>
        <v>0</v>
      </c>
      <c r="F130" s="9">
        <f>IF($S130="","",INDEX(Calc!$G:$G,$S130))</f>
        <v>0</v>
      </c>
      <c r="G130" s="8">
        <f>IF($S130="","",INDEX(Calc!$L:$L,$S130))</f>
        <v>0</v>
      </c>
      <c r="H130" s="8">
        <f>IF($S130="","",INDEX(Calc!$M:$M,$S130))</f>
        <v>0</v>
      </c>
      <c r="I130" s="7">
        <f>IF($T130="","",INDEX(Calc!$B:$B,$T130))</f>
        <v>0</v>
      </c>
      <c r="J130" s="8">
        <f>IF($S130="","",IF($U130&lt;&gt;"paid",0,MAX(0,MIN(INDEX(Calc!$H:$H,$S130),INDEX(Calc!$I:$I,$T130))-MAX(INDEX(Calc!$J:$J,$S130),INDEX(Calc!$T:$T,$T130)))))</f>
        <v>0</v>
      </c>
      <c r="K130" s="8">
        <f>IF($S130="","",IF($U130&lt;&gt;"paid",0,$J130/(1+$F130)*$F130))</f>
        <v>0</v>
      </c>
      <c r="L130" s="8">
        <f>IF($S130="","",IF($U130="paid",MAX(0,$E130-MAX(0,MIN(INDEX(Calc!$H:$H,$S130),INDEX(Calc!$I:$I,$T130))-INDEX(Calc!$J:$J,$S130))),$W130))</f>
        <v>0</v>
      </c>
      <c r="M130" s="8">
        <f>IF($S130="","",IF($U130="paid",$L130/(1+$F130)*$F130,$Q130))</f>
        <v>0</v>
      </c>
      <c r="N130">
        <f>IF(OR($S130="",$U130&lt;&gt;"paid"),"",$I130-$C130)</f>
        <v>0</v>
      </c>
      <c r="O130" s="8">
        <f>IF($S130="","",IF(AND($U130="paid",$N130&gt;Settings!$B$4),$K130*Settings!$B$3*$N130/365,0))</f>
        <v>0</v>
      </c>
      <c r="P130" s="8">
        <f>IF($S130="","",IF($U130="unpaid",$W130,0))</f>
        <v>0</v>
      </c>
      <c r="Q130" s="8">
        <f>IF($S130="","",IF(AND($U130="unpaid",$C130&lt;=Settings!$B$2),$W130/(1+$F130)*$F130,0))</f>
        <v>0</v>
      </c>
      <c r="R130">
        <f>IF($S130="","","FY "&amp;IF(MONTH($C130)&gt;=4,YEAR($C130),YEAR($C130)-1)&amp;"-"&amp;TEXT(MOD(IF(MONTH($C130)&gt;=4,YEAR($C130)+1,YEAR($C130)),100),"00"))</f>
        <v>0</v>
      </c>
      <c r="S130">
        <f>IF($S129="","",IF($U129="paid",IF($V129&lt;&gt;"",$S129,IF(AND($W129&gt;0,OR(INDEX(Calc!$B:$B,$S129)&lt;=Settings!$B$2,$X129=0)),$S129,IFERROR(MATCH(1,INDEX((Calc!$A$2:$A$2001&lt;&gt;"")*(Calc!$E$2:$E$2001&gt;0)*(ROW(Calc!$A$2:$A$2001)&gt;$S129),0),0)+1,""))),IFERROR(MATCH(1,INDEX((Calc!$A$2:$A$2001&lt;&gt;"")*(Calc!$E$2:$E$2001&gt;0)*(ROW(Calc!$A$2:$A$2001)&gt;$S129),0),0)+1,"")))</f>
        <v>0</v>
      </c>
      <c r="T130">
        <f>IF($S130="","",IF(AND($S130=$S129,$U129="paid",$V129=""),"",IF(AND($S130=$S129,$U129="paid",$V129&lt;&gt;""),$V129,IF($S130="","",IFERROR(MATCH(1,INDEX((Calc!$A$2:$A$2001=INDEX(Calc!$A:$A,$S130))*(Calc!$D$2:$D$2001&gt;0)*(Calc!$I$2:$I$2001&gt;INDEX(Calc!$J:$J,$S130))*(Calc!$T$2:$T$2001&lt;INDEX(Calc!$H:$H,$S130)),0),0)+1,"")))))</f>
        <v>0</v>
      </c>
      <c r="U130">
        <f>IF($S130="","",IF($T130&lt;&gt;"","paid","unpaid"))</f>
        <v>0</v>
      </c>
      <c r="V130">
        <f>IF(OR($S130="",$T130=""),"",IFERROR(MATCH(1,INDEX((Calc!$A$2:$A$2001=INDEX(Calc!$A:$A,$S130))*(Calc!$D$2:$D$2001&gt;0)*(Calc!$I$2:$I$2001&gt;INDEX(Calc!$J:$J,$S130))*(Calc!$T$2:$T$2001&lt;INDEX(Calc!$H:$H,$S130))*(ROW(Calc!$A$2:$A$2001)&gt;$T130),0),0)+1,""))</f>
        <v>0</v>
      </c>
      <c r="W130" s="8">
        <f>IF($S130="","",MAX(0,INDEX(Calc!$H:$H,$S130)-MAX(INDEX(Calc!$K:$K,$S130),INDEX(Calc!$J:$J,$S130))))</f>
        <v>0</v>
      </c>
      <c r="X130" s="8">
        <f>IF($S130="","",INDEX(Calc!$E:$E,$S130)-$W130)</f>
        <v>0</v>
      </c>
    </row>
    <row r="131" spans="1:24">
      <c r="A131">
        <f>IF($S131="","",INDEX(Calc!$A:$A,$S131))</f>
        <v>0</v>
      </c>
      <c r="B131">
        <f>IF($S131="","",INDEX(Calc!$U:$U,$S131))</f>
        <v>0</v>
      </c>
      <c r="C131" s="7">
        <f>IF($S131="","",INDEX(Calc!$B:$B,$S131))</f>
        <v>0</v>
      </c>
      <c r="D131">
        <f>IF($S131="","",INDEX(Calc!$C:$C,$S131))</f>
        <v>0</v>
      </c>
      <c r="E131" s="8">
        <f>IF($S131="","",INDEX(Calc!$E:$E,$S131))</f>
        <v>0</v>
      </c>
      <c r="F131" s="9">
        <f>IF($S131="","",INDEX(Calc!$G:$G,$S131))</f>
        <v>0</v>
      </c>
      <c r="G131" s="8">
        <f>IF($S131="","",INDEX(Calc!$L:$L,$S131))</f>
        <v>0</v>
      </c>
      <c r="H131" s="8">
        <f>IF($S131="","",INDEX(Calc!$M:$M,$S131))</f>
        <v>0</v>
      </c>
      <c r="I131" s="7">
        <f>IF($T131="","",INDEX(Calc!$B:$B,$T131))</f>
        <v>0</v>
      </c>
      <c r="J131" s="8">
        <f>IF($S131="","",IF($U131&lt;&gt;"paid",0,MAX(0,MIN(INDEX(Calc!$H:$H,$S131),INDEX(Calc!$I:$I,$T131))-MAX(INDEX(Calc!$J:$J,$S131),INDEX(Calc!$T:$T,$T131)))))</f>
        <v>0</v>
      </c>
      <c r="K131" s="8">
        <f>IF($S131="","",IF($U131&lt;&gt;"paid",0,$J131/(1+$F131)*$F131))</f>
        <v>0</v>
      </c>
      <c r="L131" s="8">
        <f>IF($S131="","",IF($U131="paid",MAX(0,$E131-MAX(0,MIN(INDEX(Calc!$H:$H,$S131),INDEX(Calc!$I:$I,$T131))-INDEX(Calc!$J:$J,$S131))),$W131))</f>
        <v>0</v>
      </c>
      <c r="M131" s="8">
        <f>IF($S131="","",IF($U131="paid",$L131/(1+$F131)*$F131,$Q131))</f>
        <v>0</v>
      </c>
      <c r="N131">
        <f>IF(OR($S131="",$U131&lt;&gt;"paid"),"",$I131-$C131)</f>
        <v>0</v>
      </c>
      <c r="O131" s="8">
        <f>IF($S131="","",IF(AND($U131="paid",$N131&gt;Settings!$B$4),$K131*Settings!$B$3*$N131/365,0))</f>
        <v>0</v>
      </c>
      <c r="P131" s="8">
        <f>IF($S131="","",IF($U131="unpaid",$W131,0))</f>
        <v>0</v>
      </c>
      <c r="Q131" s="8">
        <f>IF($S131="","",IF(AND($U131="unpaid",$C131&lt;=Settings!$B$2),$W131/(1+$F131)*$F131,0))</f>
        <v>0</v>
      </c>
      <c r="R131">
        <f>IF($S131="","","FY "&amp;IF(MONTH($C131)&gt;=4,YEAR($C131),YEAR($C131)-1)&amp;"-"&amp;TEXT(MOD(IF(MONTH($C131)&gt;=4,YEAR($C131)+1,YEAR($C131)),100),"00"))</f>
        <v>0</v>
      </c>
      <c r="S131">
        <f>IF($S130="","",IF($U130="paid",IF($V130&lt;&gt;"",$S130,IF(AND($W130&gt;0,OR(INDEX(Calc!$B:$B,$S130)&lt;=Settings!$B$2,$X130=0)),$S130,IFERROR(MATCH(1,INDEX((Calc!$A$2:$A$2001&lt;&gt;"")*(Calc!$E$2:$E$2001&gt;0)*(ROW(Calc!$A$2:$A$2001)&gt;$S130),0),0)+1,""))),IFERROR(MATCH(1,INDEX((Calc!$A$2:$A$2001&lt;&gt;"")*(Calc!$E$2:$E$2001&gt;0)*(ROW(Calc!$A$2:$A$2001)&gt;$S130),0),0)+1,"")))</f>
        <v>0</v>
      </c>
      <c r="T131">
        <f>IF($S131="","",IF(AND($S131=$S130,$U130="paid",$V130=""),"",IF(AND($S131=$S130,$U130="paid",$V130&lt;&gt;""),$V130,IF($S131="","",IFERROR(MATCH(1,INDEX((Calc!$A$2:$A$2001=INDEX(Calc!$A:$A,$S131))*(Calc!$D$2:$D$2001&gt;0)*(Calc!$I$2:$I$2001&gt;INDEX(Calc!$J:$J,$S131))*(Calc!$T$2:$T$2001&lt;INDEX(Calc!$H:$H,$S131)),0),0)+1,"")))))</f>
        <v>0</v>
      </c>
      <c r="U131">
        <f>IF($S131="","",IF($T131&lt;&gt;"","paid","unpaid"))</f>
        <v>0</v>
      </c>
      <c r="V131">
        <f>IF(OR($S131="",$T131=""),"",IFERROR(MATCH(1,INDEX((Calc!$A$2:$A$2001=INDEX(Calc!$A:$A,$S131))*(Calc!$D$2:$D$2001&gt;0)*(Calc!$I$2:$I$2001&gt;INDEX(Calc!$J:$J,$S131))*(Calc!$T$2:$T$2001&lt;INDEX(Calc!$H:$H,$S131))*(ROW(Calc!$A$2:$A$2001)&gt;$T131),0),0)+1,""))</f>
        <v>0</v>
      </c>
      <c r="W131" s="8">
        <f>IF($S131="","",MAX(0,INDEX(Calc!$H:$H,$S131)-MAX(INDEX(Calc!$K:$K,$S131),INDEX(Calc!$J:$J,$S131))))</f>
        <v>0</v>
      </c>
      <c r="X131" s="8">
        <f>IF($S131="","",INDEX(Calc!$E:$E,$S131)-$W131)</f>
        <v>0</v>
      </c>
    </row>
    <row r="132" spans="1:24">
      <c r="A132">
        <f>IF($S132="","",INDEX(Calc!$A:$A,$S132))</f>
        <v>0</v>
      </c>
      <c r="B132">
        <f>IF($S132="","",INDEX(Calc!$U:$U,$S132))</f>
        <v>0</v>
      </c>
      <c r="C132" s="7">
        <f>IF($S132="","",INDEX(Calc!$B:$B,$S132))</f>
        <v>0</v>
      </c>
      <c r="D132">
        <f>IF($S132="","",INDEX(Calc!$C:$C,$S132))</f>
        <v>0</v>
      </c>
      <c r="E132" s="8">
        <f>IF($S132="","",INDEX(Calc!$E:$E,$S132))</f>
        <v>0</v>
      </c>
      <c r="F132" s="9">
        <f>IF($S132="","",INDEX(Calc!$G:$G,$S132))</f>
        <v>0</v>
      </c>
      <c r="G132" s="8">
        <f>IF($S132="","",INDEX(Calc!$L:$L,$S132))</f>
        <v>0</v>
      </c>
      <c r="H132" s="8">
        <f>IF($S132="","",INDEX(Calc!$M:$M,$S132))</f>
        <v>0</v>
      </c>
      <c r="I132" s="7">
        <f>IF($T132="","",INDEX(Calc!$B:$B,$T132))</f>
        <v>0</v>
      </c>
      <c r="J132" s="8">
        <f>IF($S132="","",IF($U132&lt;&gt;"paid",0,MAX(0,MIN(INDEX(Calc!$H:$H,$S132),INDEX(Calc!$I:$I,$T132))-MAX(INDEX(Calc!$J:$J,$S132),INDEX(Calc!$T:$T,$T132)))))</f>
        <v>0</v>
      </c>
      <c r="K132" s="8">
        <f>IF($S132="","",IF($U132&lt;&gt;"paid",0,$J132/(1+$F132)*$F132))</f>
        <v>0</v>
      </c>
      <c r="L132" s="8">
        <f>IF($S132="","",IF($U132="paid",MAX(0,$E132-MAX(0,MIN(INDEX(Calc!$H:$H,$S132),INDEX(Calc!$I:$I,$T132))-INDEX(Calc!$J:$J,$S132))),$W132))</f>
        <v>0</v>
      </c>
      <c r="M132" s="8">
        <f>IF($S132="","",IF($U132="paid",$L132/(1+$F132)*$F132,$Q132))</f>
        <v>0</v>
      </c>
      <c r="N132">
        <f>IF(OR($S132="",$U132&lt;&gt;"paid"),"",$I132-$C132)</f>
        <v>0</v>
      </c>
      <c r="O132" s="8">
        <f>IF($S132="","",IF(AND($U132="paid",$N132&gt;Settings!$B$4),$K132*Settings!$B$3*$N132/365,0))</f>
        <v>0</v>
      </c>
      <c r="P132" s="8">
        <f>IF($S132="","",IF($U132="unpaid",$W132,0))</f>
        <v>0</v>
      </c>
      <c r="Q132" s="8">
        <f>IF($S132="","",IF(AND($U132="unpaid",$C132&lt;=Settings!$B$2),$W132/(1+$F132)*$F132,0))</f>
        <v>0</v>
      </c>
      <c r="R132">
        <f>IF($S132="","","FY "&amp;IF(MONTH($C132)&gt;=4,YEAR($C132),YEAR($C132)-1)&amp;"-"&amp;TEXT(MOD(IF(MONTH($C132)&gt;=4,YEAR($C132)+1,YEAR($C132)),100),"00"))</f>
        <v>0</v>
      </c>
      <c r="S132">
        <f>IF($S131="","",IF($U131="paid",IF($V131&lt;&gt;"",$S131,IF(AND($W131&gt;0,OR(INDEX(Calc!$B:$B,$S131)&lt;=Settings!$B$2,$X131=0)),$S131,IFERROR(MATCH(1,INDEX((Calc!$A$2:$A$2001&lt;&gt;"")*(Calc!$E$2:$E$2001&gt;0)*(ROW(Calc!$A$2:$A$2001)&gt;$S131),0),0)+1,""))),IFERROR(MATCH(1,INDEX((Calc!$A$2:$A$2001&lt;&gt;"")*(Calc!$E$2:$E$2001&gt;0)*(ROW(Calc!$A$2:$A$2001)&gt;$S131),0),0)+1,"")))</f>
        <v>0</v>
      </c>
      <c r="T132">
        <f>IF($S132="","",IF(AND($S132=$S131,$U131="paid",$V131=""),"",IF(AND($S132=$S131,$U131="paid",$V131&lt;&gt;""),$V131,IF($S132="","",IFERROR(MATCH(1,INDEX((Calc!$A$2:$A$2001=INDEX(Calc!$A:$A,$S132))*(Calc!$D$2:$D$2001&gt;0)*(Calc!$I$2:$I$2001&gt;INDEX(Calc!$J:$J,$S132))*(Calc!$T$2:$T$2001&lt;INDEX(Calc!$H:$H,$S132)),0),0)+1,"")))))</f>
        <v>0</v>
      </c>
      <c r="U132">
        <f>IF($S132="","",IF($T132&lt;&gt;"","paid","unpaid"))</f>
        <v>0</v>
      </c>
      <c r="V132">
        <f>IF(OR($S132="",$T132=""),"",IFERROR(MATCH(1,INDEX((Calc!$A$2:$A$2001=INDEX(Calc!$A:$A,$S132))*(Calc!$D$2:$D$2001&gt;0)*(Calc!$I$2:$I$2001&gt;INDEX(Calc!$J:$J,$S132))*(Calc!$T$2:$T$2001&lt;INDEX(Calc!$H:$H,$S132))*(ROW(Calc!$A$2:$A$2001)&gt;$T132),0),0)+1,""))</f>
        <v>0</v>
      </c>
      <c r="W132" s="8">
        <f>IF($S132="","",MAX(0,INDEX(Calc!$H:$H,$S132)-MAX(INDEX(Calc!$K:$K,$S132),INDEX(Calc!$J:$J,$S132))))</f>
        <v>0</v>
      </c>
      <c r="X132" s="8">
        <f>IF($S132="","",INDEX(Calc!$E:$E,$S132)-$W132)</f>
        <v>0</v>
      </c>
    </row>
    <row r="133" spans="1:24">
      <c r="A133">
        <f>IF($S133="","",INDEX(Calc!$A:$A,$S133))</f>
        <v>0</v>
      </c>
      <c r="B133">
        <f>IF($S133="","",INDEX(Calc!$U:$U,$S133))</f>
        <v>0</v>
      </c>
      <c r="C133" s="7">
        <f>IF($S133="","",INDEX(Calc!$B:$B,$S133))</f>
        <v>0</v>
      </c>
      <c r="D133">
        <f>IF($S133="","",INDEX(Calc!$C:$C,$S133))</f>
        <v>0</v>
      </c>
      <c r="E133" s="8">
        <f>IF($S133="","",INDEX(Calc!$E:$E,$S133))</f>
        <v>0</v>
      </c>
      <c r="F133" s="9">
        <f>IF($S133="","",INDEX(Calc!$G:$G,$S133))</f>
        <v>0</v>
      </c>
      <c r="G133" s="8">
        <f>IF($S133="","",INDEX(Calc!$L:$L,$S133))</f>
        <v>0</v>
      </c>
      <c r="H133" s="8">
        <f>IF($S133="","",INDEX(Calc!$M:$M,$S133))</f>
        <v>0</v>
      </c>
      <c r="I133" s="7">
        <f>IF($T133="","",INDEX(Calc!$B:$B,$T133))</f>
        <v>0</v>
      </c>
      <c r="J133" s="8">
        <f>IF($S133="","",IF($U133&lt;&gt;"paid",0,MAX(0,MIN(INDEX(Calc!$H:$H,$S133),INDEX(Calc!$I:$I,$T133))-MAX(INDEX(Calc!$J:$J,$S133),INDEX(Calc!$T:$T,$T133)))))</f>
        <v>0</v>
      </c>
      <c r="K133" s="8">
        <f>IF($S133="","",IF($U133&lt;&gt;"paid",0,$J133/(1+$F133)*$F133))</f>
        <v>0</v>
      </c>
      <c r="L133" s="8">
        <f>IF($S133="","",IF($U133="paid",MAX(0,$E133-MAX(0,MIN(INDEX(Calc!$H:$H,$S133),INDEX(Calc!$I:$I,$T133))-INDEX(Calc!$J:$J,$S133))),$W133))</f>
        <v>0</v>
      </c>
      <c r="M133" s="8">
        <f>IF($S133="","",IF($U133="paid",$L133/(1+$F133)*$F133,$Q133))</f>
        <v>0</v>
      </c>
      <c r="N133">
        <f>IF(OR($S133="",$U133&lt;&gt;"paid"),"",$I133-$C133)</f>
        <v>0</v>
      </c>
      <c r="O133" s="8">
        <f>IF($S133="","",IF(AND($U133="paid",$N133&gt;Settings!$B$4),$K133*Settings!$B$3*$N133/365,0))</f>
        <v>0</v>
      </c>
      <c r="P133" s="8">
        <f>IF($S133="","",IF($U133="unpaid",$W133,0))</f>
        <v>0</v>
      </c>
      <c r="Q133" s="8">
        <f>IF($S133="","",IF(AND($U133="unpaid",$C133&lt;=Settings!$B$2),$W133/(1+$F133)*$F133,0))</f>
        <v>0</v>
      </c>
      <c r="R133">
        <f>IF($S133="","","FY "&amp;IF(MONTH($C133)&gt;=4,YEAR($C133),YEAR($C133)-1)&amp;"-"&amp;TEXT(MOD(IF(MONTH($C133)&gt;=4,YEAR($C133)+1,YEAR($C133)),100),"00"))</f>
        <v>0</v>
      </c>
      <c r="S133">
        <f>IF($S132="","",IF($U132="paid",IF($V132&lt;&gt;"",$S132,IF(AND($W132&gt;0,OR(INDEX(Calc!$B:$B,$S132)&lt;=Settings!$B$2,$X132=0)),$S132,IFERROR(MATCH(1,INDEX((Calc!$A$2:$A$2001&lt;&gt;"")*(Calc!$E$2:$E$2001&gt;0)*(ROW(Calc!$A$2:$A$2001)&gt;$S132),0),0)+1,""))),IFERROR(MATCH(1,INDEX((Calc!$A$2:$A$2001&lt;&gt;"")*(Calc!$E$2:$E$2001&gt;0)*(ROW(Calc!$A$2:$A$2001)&gt;$S132),0),0)+1,"")))</f>
        <v>0</v>
      </c>
      <c r="T133">
        <f>IF($S133="","",IF(AND($S133=$S132,$U132="paid",$V132=""),"",IF(AND($S133=$S132,$U132="paid",$V132&lt;&gt;""),$V132,IF($S133="","",IFERROR(MATCH(1,INDEX((Calc!$A$2:$A$2001=INDEX(Calc!$A:$A,$S133))*(Calc!$D$2:$D$2001&gt;0)*(Calc!$I$2:$I$2001&gt;INDEX(Calc!$J:$J,$S133))*(Calc!$T$2:$T$2001&lt;INDEX(Calc!$H:$H,$S133)),0),0)+1,"")))))</f>
        <v>0</v>
      </c>
      <c r="U133">
        <f>IF($S133="","",IF($T133&lt;&gt;"","paid","unpaid"))</f>
        <v>0</v>
      </c>
      <c r="V133">
        <f>IF(OR($S133="",$T133=""),"",IFERROR(MATCH(1,INDEX((Calc!$A$2:$A$2001=INDEX(Calc!$A:$A,$S133))*(Calc!$D$2:$D$2001&gt;0)*(Calc!$I$2:$I$2001&gt;INDEX(Calc!$J:$J,$S133))*(Calc!$T$2:$T$2001&lt;INDEX(Calc!$H:$H,$S133))*(ROW(Calc!$A$2:$A$2001)&gt;$T133),0),0)+1,""))</f>
        <v>0</v>
      </c>
      <c r="W133" s="8">
        <f>IF($S133="","",MAX(0,INDEX(Calc!$H:$H,$S133)-MAX(INDEX(Calc!$K:$K,$S133),INDEX(Calc!$J:$J,$S133))))</f>
        <v>0</v>
      </c>
      <c r="X133" s="8">
        <f>IF($S133="","",INDEX(Calc!$E:$E,$S133)-$W133)</f>
        <v>0</v>
      </c>
    </row>
    <row r="134" spans="1:24">
      <c r="A134">
        <f>IF($S134="","",INDEX(Calc!$A:$A,$S134))</f>
        <v>0</v>
      </c>
      <c r="B134">
        <f>IF($S134="","",INDEX(Calc!$U:$U,$S134))</f>
        <v>0</v>
      </c>
      <c r="C134" s="7">
        <f>IF($S134="","",INDEX(Calc!$B:$B,$S134))</f>
        <v>0</v>
      </c>
      <c r="D134">
        <f>IF($S134="","",INDEX(Calc!$C:$C,$S134))</f>
        <v>0</v>
      </c>
      <c r="E134" s="8">
        <f>IF($S134="","",INDEX(Calc!$E:$E,$S134))</f>
        <v>0</v>
      </c>
      <c r="F134" s="9">
        <f>IF($S134="","",INDEX(Calc!$G:$G,$S134))</f>
        <v>0</v>
      </c>
      <c r="G134" s="8">
        <f>IF($S134="","",INDEX(Calc!$L:$L,$S134))</f>
        <v>0</v>
      </c>
      <c r="H134" s="8">
        <f>IF($S134="","",INDEX(Calc!$M:$M,$S134))</f>
        <v>0</v>
      </c>
      <c r="I134" s="7">
        <f>IF($T134="","",INDEX(Calc!$B:$B,$T134))</f>
        <v>0</v>
      </c>
      <c r="J134" s="8">
        <f>IF($S134="","",IF($U134&lt;&gt;"paid",0,MAX(0,MIN(INDEX(Calc!$H:$H,$S134),INDEX(Calc!$I:$I,$T134))-MAX(INDEX(Calc!$J:$J,$S134),INDEX(Calc!$T:$T,$T134)))))</f>
        <v>0</v>
      </c>
      <c r="K134" s="8">
        <f>IF($S134="","",IF($U134&lt;&gt;"paid",0,$J134/(1+$F134)*$F134))</f>
        <v>0</v>
      </c>
      <c r="L134" s="8">
        <f>IF($S134="","",IF($U134="paid",MAX(0,$E134-MAX(0,MIN(INDEX(Calc!$H:$H,$S134),INDEX(Calc!$I:$I,$T134))-INDEX(Calc!$J:$J,$S134))),$W134))</f>
        <v>0</v>
      </c>
      <c r="M134" s="8">
        <f>IF($S134="","",IF($U134="paid",$L134/(1+$F134)*$F134,$Q134))</f>
        <v>0</v>
      </c>
      <c r="N134">
        <f>IF(OR($S134="",$U134&lt;&gt;"paid"),"",$I134-$C134)</f>
        <v>0</v>
      </c>
      <c r="O134" s="8">
        <f>IF($S134="","",IF(AND($U134="paid",$N134&gt;Settings!$B$4),$K134*Settings!$B$3*$N134/365,0))</f>
        <v>0</v>
      </c>
      <c r="P134" s="8">
        <f>IF($S134="","",IF($U134="unpaid",$W134,0))</f>
        <v>0</v>
      </c>
      <c r="Q134" s="8">
        <f>IF($S134="","",IF(AND($U134="unpaid",$C134&lt;=Settings!$B$2),$W134/(1+$F134)*$F134,0))</f>
        <v>0</v>
      </c>
      <c r="R134">
        <f>IF($S134="","","FY "&amp;IF(MONTH($C134)&gt;=4,YEAR($C134),YEAR($C134)-1)&amp;"-"&amp;TEXT(MOD(IF(MONTH($C134)&gt;=4,YEAR($C134)+1,YEAR($C134)),100),"00"))</f>
        <v>0</v>
      </c>
      <c r="S134">
        <f>IF($S133="","",IF($U133="paid",IF($V133&lt;&gt;"",$S133,IF(AND($W133&gt;0,OR(INDEX(Calc!$B:$B,$S133)&lt;=Settings!$B$2,$X133=0)),$S133,IFERROR(MATCH(1,INDEX((Calc!$A$2:$A$2001&lt;&gt;"")*(Calc!$E$2:$E$2001&gt;0)*(ROW(Calc!$A$2:$A$2001)&gt;$S133),0),0)+1,""))),IFERROR(MATCH(1,INDEX((Calc!$A$2:$A$2001&lt;&gt;"")*(Calc!$E$2:$E$2001&gt;0)*(ROW(Calc!$A$2:$A$2001)&gt;$S133),0),0)+1,"")))</f>
        <v>0</v>
      </c>
      <c r="T134">
        <f>IF($S134="","",IF(AND($S134=$S133,$U133="paid",$V133=""),"",IF(AND($S134=$S133,$U133="paid",$V133&lt;&gt;""),$V133,IF($S134="","",IFERROR(MATCH(1,INDEX((Calc!$A$2:$A$2001=INDEX(Calc!$A:$A,$S134))*(Calc!$D$2:$D$2001&gt;0)*(Calc!$I$2:$I$2001&gt;INDEX(Calc!$J:$J,$S134))*(Calc!$T$2:$T$2001&lt;INDEX(Calc!$H:$H,$S134)),0),0)+1,"")))))</f>
        <v>0</v>
      </c>
      <c r="U134">
        <f>IF($S134="","",IF($T134&lt;&gt;"","paid","unpaid"))</f>
        <v>0</v>
      </c>
      <c r="V134">
        <f>IF(OR($S134="",$T134=""),"",IFERROR(MATCH(1,INDEX((Calc!$A$2:$A$2001=INDEX(Calc!$A:$A,$S134))*(Calc!$D$2:$D$2001&gt;0)*(Calc!$I$2:$I$2001&gt;INDEX(Calc!$J:$J,$S134))*(Calc!$T$2:$T$2001&lt;INDEX(Calc!$H:$H,$S134))*(ROW(Calc!$A$2:$A$2001)&gt;$T134),0),0)+1,""))</f>
        <v>0</v>
      </c>
      <c r="W134" s="8">
        <f>IF($S134="","",MAX(0,INDEX(Calc!$H:$H,$S134)-MAX(INDEX(Calc!$K:$K,$S134),INDEX(Calc!$J:$J,$S134))))</f>
        <v>0</v>
      </c>
      <c r="X134" s="8">
        <f>IF($S134="","",INDEX(Calc!$E:$E,$S134)-$W134)</f>
        <v>0</v>
      </c>
    </row>
    <row r="135" spans="1:24">
      <c r="A135">
        <f>IF($S135="","",INDEX(Calc!$A:$A,$S135))</f>
        <v>0</v>
      </c>
      <c r="B135">
        <f>IF($S135="","",INDEX(Calc!$U:$U,$S135))</f>
        <v>0</v>
      </c>
      <c r="C135" s="7">
        <f>IF($S135="","",INDEX(Calc!$B:$B,$S135))</f>
        <v>0</v>
      </c>
      <c r="D135">
        <f>IF($S135="","",INDEX(Calc!$C:$C,$S135))</f>
        <v>0</v>
      </c>
      <c r="E135" s="8">
        <f>IF($S135="","",INDEX(Calc!$E:$E,$S135))</f>
        <v>0</v>
      </c>
      <c r="F135" s="9">
        <f>IF($S135="","",INDEX(Calc!$G:$G,$S135))</f>
        <v>0</v>
      </c>
      <c r="G135" s="8">
        <f>IF($S135="","",INDEX(Calc!$L:$L,$S135))</f>
        <v>0</v>
      </c>
      <c r="H135" s="8">
        <f>IF($S135="","",INDEX(Calc!$M:$M,$S135))</f>
        <v>0</v>
      </c>
      <c r="I135" s="7">
        <f>IF($T135="","",INDEX(Calc!$B:$B,$T135))</f>
        <v>0</v>
      </c>
      <c r="J135" s="8">
        <f>IF($S135="","",IF($U135&lt;&gt;"paid",0,MAX(0,MIN(INDEX(Calc!$H:$H,$S135),INDEX(Calc!$I:$I,$T135))-MAX(INDEX(Calc!$J:$J,$S135),INDEX(Calc!$T:$T,$T135)))))</f>
        <v>0</v>
      </c>
      <c r="K135" s="8">
        <f>IF($S135="","",IF($U135&lt;&gt;"paid",0,$J135/(1+$F135)*$F135))</f>
        <v>0</v>
      </c>
      <c r="L135" s="8">
        <f>IF($S135="","",IF($U135="paid",MAX(0,$E135-MAX(0,MIN(INDEX(Calc!$H:$H,$S135),INDEX(Calc!$I:$I,$T135))-INDEX(Calc!$J:$J,$S135))),$W135))</f>
        <v>0</v>
      </c>
      <c r="M135" s="8">
        <f>IF($S135="","",IF($U135="paid",$L135/(1+$F135)*$F135,$Q135))</f>
        <v>0</v>
      </c>
      <c r="N135">
        <f>IF(OR($S135="",$U135&lt;&gt;"paid"),"",$I135-$C135)</f>
        <v>0</v>
      </c>
      <c r="O135" s="8">
        <f>IF($S135="","",IF(AND($U135="paid",$N135&gt;Settings!$B$4),$K135*Settings!$B$3*$N135/365,0))</f>
        <v>0</v>
      </c>
      <c r="P135" s="8">
        <f>IF($S135="","",IF($U135="unpaid",$W135,0))</f>
        <v>0</v>
      </c>
      <c r="Q135" s="8">
        <f>IF($S135="","",IF(AND($U135="unpaid",$C135&lt;=Settings!$B$2),$W135/(1+$F135)*$F135,0))</f>
        <v>0</v>
      </c>
      <c r="R135">
        <f>IF($S135="","","FY "&amp;IF(MONTH($C135)&gt;=4,YEAR($C135),YEAR($C135)-1)&amp;"-"&amp;TEXT(MOD(IF(MONTH($C135)&gt;=4,YEAR($C135)+1,YEAR($C135)),100),"00"))</f>
        <v>0</v>
      </c>
      <c r="S135">
        <f>IF($S134="","",IF($U134="paid",IF($V134&lt;&gt;"",$S134,IF(AND($W134&gt;0,OR(INDEX(Calc!$B:$B,$S134)&lt;=Settings!$B$2,$X134=0)),$S134,IFERROR(MATCH(1,INDEX((Calc!$A$2:$A$2001&lt;&gt;"")*(Calc!$E$2:$E$2001&gt;0)*(ROW(Calc!$A$2:$A$2001)&gt;$S134),0),0)+1,""))),IFERROR(MATCH(1,INDEX((Calc!$A$2:$A$2001&lt;&gt;"")*(Calc!$E$2:$E$2001&gt;0)*(ROW(Calc!$A$2:$A$2001)&gt;$S134),0),0)+1,"")))</f>
        <v>0</v>
      </c>
      <c r="T135">
        <f>IF($S135="","",IF(AND($S135=$S134,$U134="paid",$V134=""),"",IF(AND($S135=$S134,$U134="paid",$V134&lt;&gt;""),$V134,IF($S135="","",IFERROR(MATCH(1,INDEX((Calc!$A$2:$A$2001=INDEX(Calc!$A:$A,$S135))*(Calc!$D$2:$D$2001&gt;0)*(Calc!$I$2:$I$2001&gt;INDEX(Calc!$J:$J,$S135))*(Calc!$T$2:$T$2001&lt;INDEX(Calc!$H:$H,$S135)),0),0)+1,"")))))</f>
        <v>0</v>
      </c>
      <c r="U135">
        <f>IF($S135="","",IF($T135&lt;&gt;"","paid","unpaid"))</f>
        <v>0</v>
      </c>
      <c r="V135">
        <f>IF(OR($S135="",$T135=""),"",IFERROR(MATCH(1,INDEX((Calc!$A$2:$A$2001=INDEX(Calc!$A:$A,$S135))*(Calc!$D$2:$D$2001&gt;0)*(Calc!$I$2:$I$2001&gt;INDEX(Calc!$J:$J,$S135))*(Calc!$T$2:$T$2001&lt;INDEX(Calc!$H:$H,$S135))*(ROW(Calc!$A$2:$A$2001)&gt;$T135),0),0)+1,""))</f>
        <v>0</v>
      </c>
      <c r="W135" s="8">
        <f>IF($S135="","",MAX(0,INDEX(Calc!$H:$H,$S135)-MAX(INDEX(Calc!$K:$K,$S135),INDEX(Calc!$J:$J,$S135))))</f>
        <v>0</v>
      </c>
      <c r="X135" s="8">
        <f>IF($S135="","",INDEX(Calc!$E:$E,$S135)-$W135)</f>
        <v>0</v>
      </c>
    </row>
    <row r="136" spans="1:24">
      <c r="A136">
        <f>IF($S136="","",INDEX(Calc!$A:$A,$S136))</f>
        <v>0</v>
      </c>
      <c r="B136">
        <f>IF($S136="","",INDEX(Calc!$U:$U,$S136))</f>
        <v>0</v>
      </c>
      <c r="C136" s="7">
        <f>IF($S136="","",INDEX(Calc!$B:$B,$S136))</f>
        <v>0</v>
      </c>
      <c r="D136">
        <f>IF($S136="","",INDEX(Calc!$C:$C,$S136))</f>
        <v>0</v>
      </c>
      <c r="E136" s="8">
        <f>IF($S136="","",INDEX(Calc!$E:$E,$S136))</f>
        <v>0</v>
      </c>
      <c r="F136" s="9">
        <f>IF($S136="","",INDEX(Calc!$G:$G,$S136))</f>
        <v>0</v>
      </c>
      <c r="G136" s="8">
        <f>IF($S136="","",INDEX(Calc!$L:$L,$S136))</f>
        <v>0</v>
      </c>
      <c r="H136" s="8">
        <f>IF($S136="","",INDEX(Calc!$M:$M,$S136))</f>
        <v>0</v>
      </c>
      <c r="I136" s="7">
        <f>IF($T136="","",INDEX(Calc!$B:$B,$T136))</f>
        <v>0</v>
      </c>
      <c r="J136" s="8">
        <f>IF($S136="","",IF($U136&lt;&gt;"paid",0,MAX(0,MIN(INDEX(Calc!$H:$H,$S136),INDEX(Calc!$I:$I,$T136))-MAX(INDEX(Calc!$J:$J,$S136),INDEX(Calc!$T:$T,$T136)))))</f>
        <v>0</v>
      </c>
      <c r="K136" s="8">
        <f>IF($S136="","",IF($U136&lt;&gt;"paid",0,$J136/(1+$F136)*$F136))</f>
        <v>0</v>
      </c>
      <c r="L136" s="8">
        <f>IF($S136="","",IF($U136="paid",MAX(0,$E136-MAX(0,MIN(INDEX(Calc!$H:$H,$S136),INDEX(Calc!$I:$I,$T136))-INDEX(Calc!$J:$J,$S136))),$W136))</f>
        <v>0</v>
      </c>
      <c r="M136" s="8">
        <f>IF($S136="","",IF($U136="paid",$L136/(1+$F136)*$F136,$Q136))</f>
        <v>0</v>
      </c>
      <c r="N136">
        <f>IF(OR($S136="",$U136&lt;&gt;"paid"),"",$I136-$C136)</f>
        <v>0</v>
      </c>
      <c r="O136" s="8">
        <f>IF($S136="","",IF(AND($U136="paid",$N136&gt;Settings!$B$4),$K136*Settings!$B$3*$N136/365,0))</f>
        <v>0</v>
      </c>
      <c r="P136" s="8">
        <f>IF($S136="","",IF($U136="unpaid",$W136,0))</f>
        <v>0</v>
      </c>
      <c r="Q136" s="8">
        <f>IF($S136="","",IF(AND($U136="unpaid",$C136&lt;=Settings!$B$2),$W136/(1+$F136)*$F136,0))</f>
        <v>0</v>
      </c>
      <c r="R136">
        <f>IF($S136="","","FY "&amp;IF(MONTH($C136)&gt;=4,YEAR($C136),YEAR($C136)-1)&amp;"-"&amp;TEXT(MOD(IF(MONTH($C136)&gt;=4,YEAR($C136)+1,YEAR($C136)),100),"00"))</f>
        <v>0</v>
      </c>
      <c r="S136">
        <f>IF($S135="","",IF($U135="paid",IF($V135&lt;&gt;"",$S135,IF(AND($W135&gt;0,OR(INDEX(Calc!$B:$B,$S135)&lt;=Settings!$B$2,$X135=0)),$S135,IFERROR(MATCH(1,INDEX((Calc!$A$2:$A$2001&lt;&gt;"")*(Calc!$E$2:$E$2001&gt;0)*(ROW(Calc!$A$2:$A$2001)&gt;$S135),0),0)+1,""))),IFERROR(MATCH(1,INDEX((Calc!$A$2:$A$2001&lt;&gt;"")*(Calc!$E$2:$E$2001&gt;0)*(ROW(Calc!$A$2:$A$2001)&gt;$S135),0),0)+1,"")))</f>
        <v>0</v>
      </c>
      <c r="T136">
        <f>IF($S136="","",IF(AND($S136=$S135,$U135="paid",$V135=""),"",IF(AND($S136=$S135,$U135="paid",$V135&lt;&gt;""),$V135,IF($S136="","",IFERROR(MATCH(1,INDEX((Calc!$A$2:$A$2001=INDEX(Calc!$A:$A,$S136))*(Calc!$D$2:$D$2001&gt;0)*(Calc!$I$2:$I$2001&gt;INDEX(Calc!$J:$J,$S136))*(Calc!$T$2:$T$2001&lt;INDEX(Calc!$H:$H,$S136)),0),0)+1,"")))))</f>
        <v>0</v>
      </c>
      <c r="U136">
        <f>IF($S136="","",IF($T136&lt;&gt;"","paid","unpaid"))</f>
        <v>0</v>
      </c>
      <c r="V136">
        <f>IF(OR($S136="",$T136=""),"",IFERROR(MATCH(1,INDEX((Calc!$A$2:$A$2001=INDEX(Calc!$A:$A,$S136))*(Calc!$D$2:$D$2001&gt;0)*(Calc!$I$2:$I$2001&gt;INDEX(Calc!$J:$J,$S136))*(Calc!$T$2:$T$2001&lt;INDEX(Calc!$H:$H,$S136))*(ROW(Calc!$A$2:$A$2001)&gt;$T136),0),0)+1,""))</f>
        <v>0</v>
      </c>
      <c r="W136" s="8">
        <f>IF($S136="","",MAX(0,INDEX(Calc!$H:$H,$S136)-MAX(INDEX(Calc!$K:$K,$S136),INDEX(Calc!$J:$J,$S136))))</f>
        <v>0</v>
      </c>
      <c r="X136" s="8">
        <f>IF($S136="","",INDEX(Calc!$E:$E,$S136)-$W136)</f>
        <v>0</v>
      </c>
    </row>
    <row r="137" spans="1:24">
      <c r="A137">
        <f>IF($S137="","",INDEX(Calc!$A:$A,$S137))</f>
        <v>0</v>
      </c>
      <c r="B137">
        <f>IF($S137="","",INDEX(Calc!$U:$U,$S137))</f>
        <v>0</v>
      </c>
      <c r="C137" s="7">
        <f>IF($S137="","",INDEX(Calc!$B:$B,$S137))</f>
        <v>0</v>
      </c>
      <c r="D137">
        <f>IF($S137="","",INDEX(Calc!$C:$C,$S137))</f>
        <v>0</v>
      </c>
      <c r="E137" s="8">
        <f>IF($S137="","",INDEX(Calc!$E:$E,$S137))</f>
        <v>0</v>
      </c>
      <c r="F137" s="9">
        <f>IF($S137="","",INDEX(Calc!$G:$G,$S137))</f>
        <v>0</v>
      </c>
      <c r="G137" s="8">
        <f>IF($S137="","",INDEX(Calc!$L:$L,$S137))</f>
        <v>0</v>
      </c>
      <c r="H137" s="8">
        <f>IF($S137="","",INDEX(Calc!$M:$M,$S137))</f>
        <v>0</v>
      </c>
      <c r="I137" s="7">
        <f>IF($T137="","",INDEX(Calc!$B:$B,$T137))</f>
        <v>0</v>
      </c>
      <c r="J137" s="8">
        <f>IF($S137="","",IF($U137&lt;&gt;"paid",0,MAX(0,MIN(INDEX(Calc!$H:$H,$S137),INDEX(Calc!$I:$I,$T137))-MAX(INDEX(Calc!$J:$J,$S137),INDEX(Calc!$T:$T,$T137)))))</f>
        <v>0</v>
      </c>
      <c r="K137" s="8">
        <f>IF($S137="","",IF($U137&lt;&gt;"paid",0,$J137/(1+$F137)*$F137))</f>
        <v>0</v>
      </c>
      <c r="L137" s="8">
        <f>IF($S137="","",IF($U137="paid",MAX(0,$E137-MAX(0,MIN(INDEX(Calc!$H:$H,$S137),INDEX(Calc!$I:$I,$T137))-INDEX(Calc!$J:$J,$S137))),$W137))</f>
        <v>0</v>
      </c>
      <c r="M137" s="8">
        <f>IF($S137="","",IF($U137="paid",$L137/(1+$F137)*$F137,$Q137))</f>
        <v>0</v>
      </c>
      <c r="N137">
        <f>IF(OR($S137="",$U137&lt;&gt;"paid"),"",$I137-$C137)</f>
        <v>0</v>
      </c>
      <c r="O137" s="8">
        <f>IF($S137="","",IF(AND($U137="paid",$N137&gt;Settings!$B$4),$K137*Settings!$B$3*$N137/365,0))</f>
        <v>0</v>
      </c>
      <c r="P137" s="8">
        <f>IF($S137="","",IF($U137="unpaid",$W137,0))</f>
        <v>0</v>
      </c>
      <c r="Q137" s="8">
        <f>IF($S137="","",IF(AND($U137="unpaid",$C137&lt;=Settings!$B$2),$W137/(1+$F137)*$F137,0))</f>
        <v>0</v>
      </c>
      <c r="R137">
        <f>IF($S137="","","FY "&amp;IF(MONTH($C137)&gt;=4,YEAR($C137),YEAR($C137)-1)&amp;"-"&amp;TEXT(MOD(IF(MONTH($C137)&gt;=4,YEAR($C137)+1,YEAR($C137)),100),"00"))</f>
        <v>0</v>
      </c>
      <c r="S137">
        <f>IF($S136="","",IF($U136="paid",IF($V136&lt;&gt;"",$S136,IF(AND($W136&gt;0,OR(INDEX(Calc!$B:$B,$S136)&lt;=Settings!$B$2,$X136=0)),$S136,IFERROR(MATCH(1,INDEX((Calc!$A$2:$A$2001&lt;&gt;"")*(Calc!$E$2:$E$2001&gt;0)*(ROW(Calc!$A$2:$A$2001)&gt;$S136),0),0)+1,""))),IFERROR(MATCH(1,INDEX((Calc!$A$2:$A$2001&lt;&gt;"")*(Calc!$E$2:$E$2001&gt;0)*(ROW(Calc!$A$2:$A$2001)&gt;$S136),0),0)+1,"")))</f>
        <v>0</v>
      </c>
      <c r="T137">
        <f>IF($S137="","",IF(AND($S137=$S136,$U136="paid",$V136=""),"",IF(AND($S137=$S136,$U136="paid",$V136&lt;&gt;""),$V136,IF($S137="","",IFERROR(MATCH(1,INDEX((Calc!$A$2:$A$2001=INDEX(Calc!$A:$A,$S137))*(Calc!$D$2:$D$2001&gt;0)*(Calc!$I$2:$I$2001&gt;INDEX(Calc!$J:$J,$S137))*(Calc!$T$2:$T$2001&lt;INDEX(Calc!$H:$H,$S137)),0),0)+1,"")))))</f>
        <v>0</v>
      </c>
      <c r="U137">
        <f>IF($S137="","",IF($T137&lt;&gt;"","paid","unpaid"))</f>
        <v>0</v>
      </c>
      <c r="V137">
        <f>IF(OR($S137="",$T137=""),"",IFERROR(MATCH(1,INDEX((Calc!$A$2:$A$2001=INDEX(Calc!$A:$A,$S137))*(Calc!$D$2:$D$2001&gt;0)*(Calc!$I$2:$I$2001&gt;INDEX(Calc!$J:$J,$S137))*(Calc!$T$2:$T$2001&lt;INDEX(Calc!$H:$H,$S137))*(ROW(Calc!$A$2:$A$2001)&gt;$T137),0),0)+1,""))</f>
        <v>0</v>
      </c>
      <c r="W137" s="8">
        <f>IF($S137="","",MAX(0,INDEX(Calc!$H:$H,$S137)-MAX(INDEX(Calc!$K:$K,$S137),INDEX(Calc!$J:$J,$S137))))</f>
        <v>0</v>
      </c>
      <c r="X137" s="8">
        <f>IF($S137="","",INDEX(Calc!$E:$E,$S137)-$W137)</f>
        <v>0</v>
      </c>
    </row>
    <row r="138" spans="1:24">
      <c r="A138">
        <f>IF($S138="","",INDEX(Calc!$A:$A,$S138))</f>
        <v>0</v>
      </c>
      <c r="B138">
        <f>IF($S138="","",INDEX(Calc!$U:$U,$S138))</f>
        <v>0</v>
      </c>
      <c r="C138" s="7">
        <f>IF($S138="","",INDEX(Calc!$B:$B,$S138))</f>
        <v>0</v>
      </c>
      <c r="D138">
        <f>IF($S138="","",INDEX(Calc!$C:$C,$S138))</f>
        <v>0</v>
      </c>
      <c r="E138" s="8">
        <f>IF($S138="","",INDEX(Calc!$E:$E,$S138))</f>
        <v>0</v>
      </c>
      <c r="F138" s="9">
        <f>IF($S138="","",INDEX(Calc!$G:$G,$S138))</f>
        <v>0</v>
      </c>
      <c r="G138" s="8">
        <f>IF($S138="","",INDEX(Calc!$L:$L,$S138))</f>
        <v>0</v>
      </c>
      <c r="H138" s="8">
        <f>IF($S138="","",INDEX(Calc!$M:$M,$S138))</f>
        <v>0</v>
      </c>
      <c r="I138" s="7">
        <f>IF($T138="","",INDEX(Calc!$B:$B,$T138))</f>
        <v>0</v>
      </c>
      <c r="J138" s="8">
        <f>IF($S138="","",IF($U138&lt;&gt;"paid",0,MAX(0,MIN(INDEX(Calc!$H:$H,$S138),INDEX(Calc!$I:$I,$T138))-MAX(INDEX(Calc!$J:$J,$S138),INDEX(Calc!$T:$T,$T138)))))</f>
        <v>0</v>
      </c>
      <c r="K138" s="8">
        <f>IF($S138="","",IF($U138&lt;&gt;"paid",0,$J138/(1+$F138)*$F138))</f>
        <v>0</v>
      </c>
      <c r="L138" s="8">
        <f>IF($S138="","",IF($U138="paid",MAX(0,$E138-MAX(0,MIN(INDEX(Calc!$H:$H,$S138),INDEX(Calc!$I:$I,$T138))-INDEX(Calc!$J:$J,$S138))),$W138))</f>
        <v>0</v>
      </c>
      <c r="M138" s="8">
        <f>IF($S138="","",IF($U138="paid",$L138/(1+$F138)*$F138,$Q138))</f>
        <v>0</v>
      </c>
      <c r="N138">
        <f>IF(OR($S138="",$U138&lt;&gt;"paid"),"",$I138-$C138)</f>
        <v>0</v>
      </c>
      <c r="O138" s="8">
        <f>IF($S138="","",IF(AND($U138="paid",$N138&gt;Settings!$B$4),$K138*Settings!$B$3*$N138/365,0))</f>
        <v>0</v>
      </c>
      <c r="P138" s="8">
        <f>IF($S138="","",IF($U138="unpaid",$W138,0))</f>
        <v>0</v>
      </c>
      <c r="Q138" s="8">
        <f>IF($S138="","",IF(AND($U138="unpaid",$C138&lt;=Settings!$B$2),$W138/(1+$F138)*$F138,0))</f>
        <v>0</v>
      </c>
      <c r="R138">
        <f>IF($S138="","","FY "&amp;IF(MONTH($C138)&gt;=4,YEAR($C138),YEAR($C138)-1)&amp;"-"&amp;TEXT(MOD(IF(MONTH($C138)&gt;=4,YEAR($C138)+1,YEAR($C138)),100),"00"))</f>
        <v>0</v>
      </c>
      <c r="S138">
        <f>IF($S137="","",IF($U137="paid",IF($V137&lt;&gt;"",$S137,IF(AND($W137&gt;0,OR(INDEX(Calc!$B:$B,$S137)&lt;=Settings!$B$2,$X137=0)),$S137,IFERROR(MATCH(1,INDEX((Calc!$A$2:$A$2001&lt;&gt;"")*(Calc!$E$2:$E$2001&gt;0)*(ROW(Calc!$A$2:$A$2001)&gt;$S137),0),0)+1,""))),IFERROR(MATCH(1,INDEX((Calc!$A$2:$A$2001&lt;&gt;"")*(Calc!$E$2:$E$2001&gt;0)*(ROW(Calc!$A$2:$A$2001)&gt;$S137),0),0)+1,"")))</f>
        <v>0</v>
      </c>
      <c r="T138">
        <f>IF($S138="","",IF(AND($S138=$S137,$U137="paid",$V137=""),"",IF(AND($S138=$S137,$U137="paid",$V137&lt;&gt;""),$V137,IF($S138="","",IFERROR(MATCH(1,INDEX((Calc!$A$2:$A$2001=INDEX(Calc!$A:$A,$S138))*(Calc!$D$2:$D$2001&gt;0)*(Calc!$I$2:$I$2001&gt;INDEX(Calc!$J:$J,$S138))*(Calc!$T$2:$T$2001&lt;INDEX(Calc!$H:$H,$S138)),0),0)+1,"")))))</f>
        <v>0</v>
      </c>
      <c r="U138">
        <f>IF($S138="","",IF($T138&lt;&gt;"","paid","unpaid"))</f>
        <v>0</v>
      </c>
      <c r="V138">
        <f>IF(OR($S138="",$T138=""),"",IFERROR(MATCH(1,INDEX((Calc!$A$2:$A$2001=INDEX(Calc!$A:$A,$S138))*(Calc!$D$2:$D$2001&gt;0)*(Calc!$I$2:$I$2001&gt;INDEX(Calc!$J:$J,$S138))*(Calc!$T$2:$T$2001&lt;INDEX(Calc!$H:$H,$S138))*(ROW(Calc!$A$2:$A$2001)&gt;$T138),0),0)+1,""))</f>
        <v>0</v>
      </c>
      <c r="W138" s="8">
        <f>IF($S138="","",MAX(0,INDEX(Calc!$H:$H,$S138)-MAX(INDEX(Calc!$K:$K,$S138),INDEX(Calc!$J:$J,$S138))))</f>
        <v>0</v>
      </c>
      <c r="X138" s="8">
        <f>IF($S138="","",INDEX(Calc!$E:$E,$S138)-$W138)</f>
        <v>0</v>
      </c>
    </row>
    <row r="139" spans="1:24">
      <c r="A139">
        <f>IF($S139="","",INDEX(Calc!$A:$A,$S139))</f>
        <v>0</v>
      </c>
      <c r="B139">
        <f>IF($S139="","",INDEX(Calc!$U:$U,$S139))</f>
        <v>0</v>
      </c>
      <c r="C139" s="7">
        <f>IF($S139="","",INDEX(Calc!$B:$B,$S139))</f>
        <v>0</v>
      </c>
      <c r="D139">
        <f>IF($S139="","",INDEX(Calc!$C:$C,$S139))</f>
        <v>0</v>
      </c>
      <c r="E139" s="8">
        <f>IF($S139="","",INDEX(Calc!$E:$E,$S139))</f>
        <v>0</v>
      </c>
      <c r="F139" s="9">
        <f>IF($S139="","",INDEX(Calc!$G:$G,$S139))</f>
        <v>0</v>
      </c>
      <c r="G139" s="8">
        <f>IF($S139="","",INDEX(Calc!$L:$L,$S139))</f>
        <v>0</v>
      </c>
      <c r="H139" s="8">
        <f>IF($S139="","",INDEX(Calc!$M:$M,$S139))</f>
        <v>0</v>
      </c>
      <c r="I139" s="7">
        <f>IF($T139="","",INDEX(Calc!$B:$B,$T139))</f>
        <v>0</v>
      </c>
      <c r="J139" s="8">
        <f>IF($S139="","",IF($U139&lt;&gt;"paid",0,MAX(0,MIN(INDEX(Calc!$H:$H,$S139),INDEX(Calc!$I:$I,$T139))-MAX(INDEX(Calc!$J:$J,$S139),INDEX(Calc!$T:$T,$T139)))))</f>
        <v>0</v>
      </c>
      <c r="K139" s="8">
        <f>IF($S139="","",IF($U139&lt;&gt;"paid",0,$J139/(1+$F139)*$F139))</f>
        <v>0</v>
      </c>
      <c r="L139" s="8">
        <f>IF($S139="","",IF($U139="paid",MAX(0,$E139-MAX(0,MIN(INDEX(Calc!$H:$H,$S139),INDEX(Calc!$I:$I,$T139))-INDEX(Calc!$J:$J,$S139))),$W139))</f>
        <v>0</v>
      </c>
      <c r="M139" s="8">
        <f>IF($S139="","",IF($U139="paid",$L139/(1+$F139)*$F139,$Q139))</f>
        <v>0</v>
      </c>
      <c r="N139">
        <f>IF(OR($S139="",$U139&lt;&gt;"paid"),"",$I139-$C139)</f>
        <v>0</v>
      </c>
      <c r="O139" s="8">
        <f>IF($S139="","",IF(AND($U139="paid",$N139&gt;Settings!$B$4),$K139*Settings!$B$3*$N139/365,0))</f>
        <v>0</v>
      </c>
      <c r="P139" s="8">
        <f>IF($S139="","",IF($U139="unpaid",$W139,0))</f>
        <v>0</v>
      </c>
      <c r="Q139" s="8">
        <f>IF($S139="","",IF(AND($U139="unpaid",$C139&lt;=Settings!$B$2),$W139/(1+$F139)*$F139,0))</f>
        <v>0</v>
      </c>
      <c r="R139">
        <f>IF($S139="","","FY "&amp;IF(MONTH($C139)&gt;=4,YEAR($C139),YEAR($C139)-1)&amp;"-"&amp;TEXT(MOD(IF(MONTH($C139)&gt;=4,YEAR($C139)+1,YEAR($C139)),100),"00"))</f>
        <v>0</v>
      </c>
      <c r="S139">
        <f>IF($S138="","",IF($U138="paid",IF($V138&lt;&gt;"",$S138,IF(AND($W138&gt;0,OR(INDEX(Calc!$B:$B,$S138)&lt;=Settings!$B$2,$X138=0)),$S138,IFERROR(MATCH(1,INDEX((Calc!$A$2:$A$2001&lt;&gt;"")*(Calc!$E$2:$E$2001&gt;0)*(ROW(Calc!$A$2:$A$2001)&gt;$S138),0),0)+1,""))),IFERROR(MATCH(1,INDEX((Calc!$A$2:$A$2001&lt;&gt;"")*(Calc!$E$2:$E$2001&gt;0)*(ROW(Calc!$A$2:$A$2001)&gt;$S138),0),0)+1,"")))</f>
        <v>0</v>
      </c>
      <c r="T139">
        <f>IF($S139="","",IF(AND($S139=$S138,$U138="paid",$V138=""),"",IF(AND($S139=$S138,$U138="paid",$V138&lt;&gt;""),$V138,IF($S139="","",IFERROR(MATCH(1,INDEX((Calc!$A$2:$A$2001=INDEX(Calc!$A:$A,$S139))*(Calc!$D$2:$D$2001&gt;0)*(Calc!$I$2:$I$2001&gt;INDEX(Calc!$J:$J,$S139))*(Calc!$T$2:$T$2001&lt;INDEX(Calc!$H:$H,$S139)),0),0)+1,"")))))</f>
        <v>0</v>
      </c>
      <c r="U139">
        <f>IF($S139="","",IF($T139&lt;&gt;"","paid","unpaid"))</f>
        <v>0</v>
      </c>
      <c r="V139">
        <f>IF(OR($S139="",$T139=""),"",IFERROR(MATCH(1,INDEX((Calc!$A$2:$A$2001=INDEX(Calc!$A:$A,$S139))*(Calc!$D$2:$D$2001&gt;0)*(Calc!$I$2:$I$2001&gt;INDEX(Calc!$J:$J,$S139))*(Calc!$T$2:$T$2001&lt;INDEX(Calc!$H:$H,$S139))*(ROW(Calc!$A$2:$A$2001)&gt;$T139),0),0)+1,""))</f>
        <v>0</v>
      </c>
      <c r="W139" s="8">
        <f>IF($S139="","",MAX(0,INDEX(Calc!$H:$H,$S139)-MAX(INDEX(Calc!$K:$K,$S139),INDEX(Calc!$J:$J,$S139))))</f>
        <v>0</v>
      </c>
      <c r="X139" s="8">
        <f>IF($S139="","",INDEX(Calc!$E:$E,$S139)-$W139)</f>
        <v>0</v>
      </c>
    </row>
    <row r="140" spans="1:24">
      <c r="A140">
        <f>IF($S140="","",INDEX(Calc!$A:$A,$S140))</f>
        <v>0</v>
      </c>
      <c r="B140">
        <f>IF($S140="","",INDEX(Calc!$U:$U,$S140))</f>
        <v>0</v>
      </c>
      <c r="C140" s="7">
        <f>IF($S140="","",INDEX(Calc!$B:$B,$S140))</f>
        <v>0</v>
      </c>
      <c r="D140">
        <f>IF($S140="","",INDEX(Calc!$C:$C,$S140))</f>
        <v>0</v>
      </c>
      <c r="E140" s="8">
        <f>IF($S140="","",INDEX(Calc!$E:$E,$S140))</f>
        <v>0</v>
      </c>
      <c r="F140" s="9">
        <f>IF($S140="","",INDEX(Calc!$G:$G,$S140))</f>
        <v>0</v>
      </c>
      <c r="G140" s="8">
        <f>IF($S140="","",INDEX(Calc!$L:$L,$S140))</f>
        <v>0</v>
      </c>
      <c r="H140" s="8">
        <f>IF($S140="","",INDEX(Calc!$M:$M,$S140))</f>
        <v>0</v>
      </c>
      <c r="I140" s="7">
        <f>IF($T140="","",INDEX(Calc!$B:$B,$T140))</f>
        <v>0</v>
      </c>
      <c r="J140" s="8">
        <f>IF($S140="","",IF($U140&lt;&gt;"paid",0,MAX(0,MIN(INDEX(Calc!$H:$H,$S140),INDEX(Calc!$I:$I,$T140))-MAX(INDEX(Calc!$J:$J,$S140),INDEX(Calc!$T:$T,$T140)))))</f>
        <v>0</v>
      </c>
      <c r="K140" s="8">
        <f>IF($S140="","",IF($U140&lt;&gt;"paid",0,$J140/(1+$F140)*$F140))</f>
        <v>0</v>
      </c>
      <c r="L140" s="8">
        <f>IF($S140="","",IF($U140="paid",MAX(0,$E140-MAX(0,MIN(INDEX(Calc!$H:$H,$S140),INDEX(Calc!$I:$I,$T140))-INDEX(Calc!$J:$J,$S140))),$W140))</f>
        <v>0</v>
      </c>
      <c r="M140" s="8">
        <f>IF($S140="","",IF($U140="paid",$L140/(1+$F140)*$F140,$Q140))</f>
        <v>0</v>
      </c>
      <c r="N140">
        <f>IF(OR($S140="",$U140&lt;&gt;"paid"),"",$I140-$C140)</f>
        <v>0</v>
      </c>
      <c r="O140" s="8">
        <f>IF($S140="","",IF(AND($U140="paid",$N140&gt;Settings!$B$4),$K140*Settings!$B$3*$N140/365,0))</f>
        <v>0</v>
      </c>
      <c r="P140" s="8">
        <f>IF($S140="","",IF($U140="unpaid",$W140,0))</f>
        <v>0</v>
      </c>
      <c r="Q140" s="8">
        <f>IF($S140="","",IF(AND($U140="unpaid",$C140&lt;=Settings!$B$2),$W140/(1+$F140)*$F140,0))</f>
        <v>0</v>
      </c>
      <c r="R140">
        <f>IF($S140="","","FY "&amp;IF(MONTH($C140)&gt;=4,YEAR($C140),YEAR($C140)-1)&amp;"-"&amp;TEXT(MOD(IF(MONTH($C140)&gt;=4,YEAR($C140)+1,YEAR($C140)),100),"00"))</f>
        <v>0</v>
      </c>
      <c r="S140">
        <f>IF($S139="","",IF($U139="paid",IF($V139&lt;&gt;"",$S139,IF(AND($W139&gt;0,OR(INDEX(Calc!$B:$B,$S139)&lt;=Settings!$B$2,$X139=0)),$S139,IFERROR(MATCH(1,INDEX((Calc!$A$2:$A$2001&lt;&gt;"")*(Calc!$E$2:$E$2001&gt;0)*(ROW(Calc!$A$2:$A$2001)&gt;$S139),0),0)+1,""))),IFERROR(MATCH(1,INDEX((Calc!$A$2:$A$2001&lt;&gt;"")*(Calc!$E$2:$E$2001&gt;0)*(ROW(Calc!$A$2:$A$2001)&gt;$S139),0),0)+1,"")))</f>
        <v>0</v>
      </c>
      <c r="T140">
        <f>IF($S140="","",IF(AND($S140=$S139,$U139="paid",$V139=""),"",IF(AND($S140=$S139,$U139="paid",$V139&lt;&gt;""),$V139,IF($S140="","",IFERROR(MATCH(1,INDEX((Calc!$A$2:$A$2001=INDEX(Calc!$A:$A,$S140))*(Calc!$D$2:$D$2001&gt;0)*(Calc!$I$2:$I$2001&gt;INDEX(Calc!$J:$J,$S140))*(Calc!$T$2:$T$2001&lt;INDEX(Calc!$H:$H,$S140)),0),0)+1,"")))))</f>
        <v>0</v>
      </c>
      <c r="U140">
        <f>IF($S140="","",IF($T140&lt;&gt;"","paid","unpaid"))</f>
        <v>0</v>
      </c>
      <c r="V140">
        <f>IF(OR($S140="",$T140=""),"",IFERROR(MATCH(1,INDEX((Calc!$A$2:$A$2001=INDEX(Calc!$A:$A,$S140))*(Calc!$D$2:$D$2001&gt;0)*(Calc!$I$2:$I$2001&gt;INDEX(Calc!$J:$J,$S140))*(Calc!$T$2:$T$2001&lt;INDEX(Calc!$H:$H,$S140))*(ROW(Calc!$A$2:$A$2001)&gt;$T140),0),0)+1,""))</f>
        <v>0</v>
      </c>
      <c r="W140" s="8">
        <f>IF($S140="","",MAX(0,INDEX(Calc!$H:$H,$S140)-MAX(INDEX(Calc!$K:$K,$S140),INDEX(Calc!$J:$J,$S140))))</f>
        <v>0</v>
      </c>
      <c r="X140" s="8">
        <f>IF($S140="","",INDEX(Calc!$E:$E,$S140)-$W140)</f>
        <v>0</v>
      </c>
    </row>
    <row r="141" spans="1:24">
      <c r="A141">
        <f>IF($S141="","",INDEX(Calc!$A:$A,$S141))</f>
        <v>0</v>
      </c>
      <c r="B141">
        <f>IF($S141="","",INDEX(Calc!$U:$U,$S141))</f>
        <v>0</v>
      </c>
      <c r="C141" s="7">
        <f>IF($S141="","",INDEX(Calc!$B:$B,$S141))</f>
        <v>0</v>
      </c>
      <c r="D141">
        <f>IF($S141="","",INDEX(Calc!$C:$C,$S141))</f>
        <v>0</v>
      </c>
      <c r="E141" s="8">
        <f>IF($S141="","",INDEX(Calc!$E:$E,$S141))</f>
        <v>0</v>
      </c>
      <c r="F141" s="9">
        <f>IF($S141="","",INDEX(Calc!$G:$G,$S141))</f>
        <v>0</v>
      </c>
      <c r="G141" s="8">
        <f>IF($S141="","",INDEX(Calc!$L:$L,$S141))</f>
        <v>0</v>
      </c>
      <c r="H141" s="8">
        <f>IF($S141="","",INDEX(Calc!$M:$M,$S141))</f>
        <v>0</v>
      </c>
      <c r="I141" s="7">
        <f>IF($T141="","",INDEX(Calc!$B:$B,$T141))</f>
        <v>0</v>
      </c>
      <c r="J141" s="8">
        <f>IF($S141="","",IF($U141&lt;&gt;"paid",0,MAX(0,MIN(INDEX(Calc!$H:$H,$S141),INDEX(Calc!$I:$I,$T141))-MAX(INDEX(Calc!$J:$J,$S141),INDEX(Calc!$T:$T,$T141)))))</f>
        <v>0</v>
      </c>
      <c r="K141" s="8">
        <f>IF($S141="","",IF($U141&lt;&gt;"paid",0,$J141/(1+$F141)*$F141))</f>
        <v>0</v>
      </c>
      <c r="L141" s="8">
        <f>IF($S141="","",IF($U141="paid",MAX(0,$E141-MAX(0,MIN(INDEX(Calc!$H:$H,$S141),INDEX(Calc!$I:$I,$T141))-INDEX(Calc!$J:$J,$S141))),$W141))</f>
        <v>0</v>
      </c>
      <c r="M141" s="8">
        <f>IF($S141="","",IF($U141="paid",$L141/(1+$F141)*$F141,$Q141))</f>
        <v>0</v>
      </c>
      <c r="N141">
        <f>IF(OR($S141="",$U141&lt;&gt;"paid"),"",$I141-$C141)</f>
        <v>0</v>
      </c>
      <c r="O141" s="8">
        <f>IF($S141="","",IF(AND($U141="paid",$N141&gt;Settings!$B$4),$K141*Settings!$B$3*$N141/365,0))</f>
        <v>0</v>
      </c>
      <c r="P141" s="8">
        <f>IF($S141="","",IF($U141="unpaid",$W141,0))</f>
        <v>0</v>
      </c>
      <c r="Q141" s="8">
        <f>IF($S141="","",IF(AND($U141="unpaid",$C141&lt;=Settings!$B$2),$W141/(1+$F141)*$F141,0))</f>
        <v>0</v>
      </c>
      <c r="R141">
        <f>IF($S141="","","FY "&amp;IF(MONTH($C141)&gt;=4,YEAR($C141),YEAR($C141)-1)&amp;"-"&amp;TEXT(MOD(IF(MONTH($C141)&gt;=4,YEAR($C141)+1,YEAR($C141)),100),"00"))</f>
        <v>0</v>
      </c>
      <c r="S141">
        <f>IF($S140="","",IF($U140="paid",IF($V140&lt;&gt;"",$S140,IF(AND($W140&gt;0,OR(INDEX(Calc!$B:$B,$S140)&lt;=Settings!$B$2,$X140=0)),$S140,IFERROR(MATCH(1,INDEX((Calc!$A$2:$A$2001&lt;&gt;"")*(Calc!$E$2:$E$2001&gt;0)*(ROW(Calc!$A$2:$A$2001)&gt;$S140),0),0)+1,""))),IFERROR(MATCH(1,INDEX((Calc!$A$2:$A$2001&lt;&gt;"")*(Calc!$E$2:$E$2001&gt;0)*(ROW(Calc!$A$2:$A$2001)&gt;$S140),0),0)+1,"")))</f>
        <v>0</v>
      </c>
      <c r="T141">
        <f>IF($S141="","",IF(AND($S141=$S140,$U140="paid",$V140=""),"",IF(AND($S141=$S140,$U140="paid",$V140&lt;&gt;""),$V140,IF($S141="","",IFERROR(MATCH(1,INDEX((Calc!$A$2:$A$2001=INDEX(Calc!$A:$A,$S141))*(Calc!$D$2:$D$2001&gt;0)*(Calc!$I$2:$I$2001&gt;INDEX(Calc!$J:$J,$S141))*(Calc!$T$2:$T$2001&lt;INDEX(Calc!$H:$H,$S141)),0),0)+1,"")))))</f>
        <v>0</v>
      </c>
      <c r="U141">
        <f>IF($S141="","",IF($T141&lt;&gt;"","paid","unpaid"))</f>
        <v>0</v>
      </c>
      <c r="V141">
        <f>IF(OR($S141="",$T141=""),"",IFERROR(MATCH(1,INDEX((Calc!$A$2:$A$2001=INDEX(Calc!$A:$A,$S141))*(Calc!$D$2:$D$2001&gt;0)*(Calc!$I$2:$I$2001&gt;INDEX(Calc!$J:$J,$S141))*(Calc!$T$2:$T$2001&lt;INDEX(Calc!$H:$H,$S141))*(ROW(Calc!$A$2:$A$2001)&gt;$T141),0),0)+1,""))</f>
        <v>0</v>
      </c>
      <c r="W141" s="8">
        <f>IF($S141="","",MAX(0,INDEX(Calc!$H:$H,$S141)-MAX(INDEX(Calc!$K:$K,$S141),INDEX(Calc!$J:$J,$S141))))</f>
        <v>0</v>
      </c>
      <c r="X141" s="8">
        <f>IF($S141="","",INDEX(Calc!$E:$E,$S141)-$W141)</f>
        <v>0</v>
      </c>
    </row>
    <row r="142" spans="1:24">
      <c r="A142">
        <f>IF($S142="","",INDEX(Calc!$A:$A,$S142))</f>
        <v>0</v>
      </c>
      <c r="B142">
        <f>IF($S142="","",INDEX(Calc!$U:$U,$S142))</f>
        <v>0</v>
      </c>
      <c r="C142" s="7">
        <f>IF($S142="","",INDEX(Calc!$B:$B,$S142))</f>
        <v>0</v>
      </c>
      <c r="D142">
        <f>IF($S142="","",INDEX(Calc!$C:$C,$S142))</f>
        <v>0</v>
      </c>
      <c r="E142" s="8">
        <f>IF($S142="","",INDEX(Calc!$E:$E,$S142))</f>
        <v>0</v>
      </c>
      <c r="F142" s="9">
        <f>IF($S142="","",INDEX(Calc!$G:$G,$S142))</f>
        <v>0</v>
      </c>
      <c r="G142" s="8">
        <f>IF($S142="","",INDEX(Calc!$L:$L,$S142))</f>
        <v>0</v>
      </c>
      <c r="H142" s="8">
        <f>IF($S142="","",INDEX(Calc!$M:$M,$S142))</f>
        <v>0</v>
      </c>
      <c r="I142" s="7">
        <f>IF($T142="","",INDEX(Calc!$B:$B,$T142))</f>
        <v>0</v>
      </c>
      <c r="J142" s="8">
        <f>IF($S142="","",IF($U142&lt;&gt;"paid",0,MAX(0,MIN(INDEX(Calc!$H:$H,$S142),INDEX(Calc!$I:$I,$T142))-MAX(INDEX(Calc!$J:$J,$S142),INDEX(Calc!$T:$T,$T142)))))</f>
        <v>0</v>
      </c>
      <c r="K142" s="8">
        <f>IF($S142="","",IF($U142&lt;&gt;"paid",0,$J142/(1+$F142)*$F142))</f>
        <v>0</v>
      </c>
      <c r="L142" s="8">
        <f>IF($S142="","",IF($U142="paid",MAX(0,$E142-MAX(0,MIN(INDEX(Calc!$H:$H,$S142),INDEX(Calc!$I:$I,$T142))-INDEX(Calc!$J:$J,$S142))),$W142))</f>
        <v>0</v>
      </c>
      <c r="M142" s="8">
        <f>IF($S142="","",IF($U142="paid",$L142/(1+$F142)*$F142,$Q142))</f>
        <v>0</v>
      </c>
      <c r="N142">
        <f>IF(OR($S142="",$U142&lt;&gt;"paid"),"",$I142-$C142)</f>
        <v>0</v>
      </c>
      <c r="O142" s="8">
        <f>IF($S142="","",IF(AND($U142="paid",$N142&gt;Settings!$B$4),$K142*Settings!$B$3*$N142/365,0))</f>
        <v>0</v>
      </c>
      <c r="P142" s="8">
        <f>IF($S142="","",IF($U142="unpaid",$W142,0))</f>
        <v>0</v>
      </c>
      <c r="Q142" s="8">
        <f>IF($S142="","",IF(AND($U142="unpaid",$C142&lt;=Settings!$B$2),$W142/(1+$F142)*$F142,0))</f>
        <v>0</v>
      </c>
      <c r="R142">
        <f>IF($S142="","","FY "&amp;IF(MONTH($C142)&gt;=4,YEAR($C142),YEAR($C142)-1)&amp;"-"&amp;TEXT(MOD(IF(MONTH($C142)&gt;=4,YEAR($C142)+1,YEAR($C142)),100),"00"))</f>
        <v>0</v>
      </c>
      <c r="S142">
        <f>IF($S141="","",IF($U141="paid",IF($V141&lt;&gt;"",$S141,IF(AND($W141&gt;0,OR(INDEX(Calc!$B:$B,$S141)&lt;=Settings!$B$2,$X141=0)),$S141,IFERROR(MATCH(1,INDEX((Calc!$A$2:$A$2001&lt;&gt;"")*(Calc!$E$2:$E$2001&gt;0)*(ROW(Calc!$A$2:$A$2001)&gt;$S141),0),0)+1,""))),IFERROR(MATCH(1,INDEX((Calc!$A$2:$A$2001&lt;&gt;"")*(Calc!$E$2:$E$2001&gt;0)*(ROW(Calc!$A$2:$A$2001)&gt;$S141),0),0)+1,"")))</f>
        <v>0</v>
      </c>
      <c r="T142">
        <f>IF($S142="","",IF(AND($S142=$S141,$U141="paid",$V141=""),"",IF(AND($S142=$S141,$U141="paid",$V141&lt;&gt;""),$V141,IF($S142="","",IFERROR(MATCH(1,INDEX((Calc!$A$2:$A$2001=INDEX(Calc!$A:$A,$S142))*(Calc!$D$2:$D$2001&gt;0)*(Calc!$I$2:$I$2001&gt;INDEX(Calc!$J:$J,$S142))*(Calc!$T$2:$T$2001&lt;INDEX(Calc!$H:$H,$S142)),0),0)+1,"")))))</f>
        <v>0</v>
      </c>
      <c r="U142">
        <f>IF($S142="","",IF($T142&lt;&gt;"","paid","unpaid"))</f>
        <v>0</v>
      </c>
      <c r="V142">
        <f>IF(OR($S142="",$T142=""),"",IFERROR(MATCH(1,INDEX((Calc!$A$2:$A$2001=INDEX(Calc!$A:$A,$S142))*(Calc!$D$2:$D$2001&gt;0)*(Calc!$I$2:$I$2001&gt;INDEX(Calc!$J:$J,$S142))*(Calc!$T$2:$T$2001&lt;INDEX(Calc!$H:$H,$S142))*(ROW(Calc!$A$2:$A$2001)&gt;$T142),0),0)+1,""))</f>
        <v>0</v>
      </c>
      <c r="W142" s="8">
        <f>IF($S142="","",MAX(0,INDEX(Calc!$H:$H,$S142)-MAX(INDEX(Calc!$K:$K,$S142),INDEX(Calc!$J:$J,$S142))))</f>
        <v>0</v>
      </c>
      <c r="X142" s="8">
        <f>IF($S142="","",INDEX(Calc!$E:$E,$S142)-$W142)</f>
        <v>0</v>
      </c>
    </row>
    <row r="143" spans="1:24">
      <c r="A143">
        <f>IF($S143="","",INDEX(Calc!$A:$A,$S143))</f>
        <v>0</v>
      </c>
      <c r="B143">
        <f>IF($S143="","",INDEX(Calc!$U:$U,$S143))</f>
        <v>0</v>
      </c>
      <c r="C143" s="7">
        <f>IF($S143="","",INDEX(Calc!$B:$B,$S143))</f>
        <v>0</v>
      </c>
      <c r="D143">
        <f>IF($S143="","",INDEX(Calc!$C:$C,$S143))</f>
        <v>0</v>
      </c>
      <c r="E143" s="8">
        <f>IF($S143="","",INDEX(Calc!$E:$E,$S143))</f>
        <v>0</v>
      </c>
      <c r="F143" s="9">
        <f>IF($S143="","",INDEX(Calc!$G:$G,$S143))</f>
        <v>0</v>
      </c>
      <c r="G143" s="8">
        <f>IF($S143="","",INDEX(Calc!$L:$L,$S143))</f>
        <v>0</v>
      </c>
      <c r="H143" s="8">
        <f>IF($S143="","",INDEX(Calc!$M:$M,$S143))</f>
        <v>0</v>
      </c>
      <c r="I143" s="7">
        <f>IF($T143="","",INDEX(Calc!$B:$B,$T143))</f>
        <v>0</v>
      </c>
      <c r="J143" s="8">
        <f>IF($S143="","",IF($U143&lt;&gt;"paid",0,MAX(0,MIN(INDEX(Calc!$H:$H,$S143),INDEX(Calc!$I:$I,$T143))-MAX(INDEX(Calc!$J:$J,$S143),INDEX(Calc!$T:$T,$T143)))))</f>
        <v>0</v>
      </c>
      <c r="K143" s="8">
        <f>IF($S143="","",IF($U143&lt;&gt;"paid",0,$J143/(1+$F143)*$F143))</f>
        <v>0</v>
      </c>
      <c r="L143" s="8">
        <f>IF($S143="","",IF($U143="paid",MAX(0,$E143-MAX(0,MIN(INDEX(Calc!$H:$H,$S143),INDEX(Calc!$I:$I,$T143))-INDEX(Calc!$J:$J,$S143))),$W143))</f>
        <v>0</v>
      </c>
      <c r="M143" s="8">
        <f>IF($S143="","",IF($U143="paid",$L143/(1+$F143)*$F143,$Q143))</f>
        <v>0</v>
      </c>
      <c r="N143">
        <f>IF(OR($S143="",$U143&lt;&gt;"paid"),"",$I143-$C143)</f>
        <v>0</v>
      </c>
      <c r="O143" s="8">
        <f>IF($S143="","",IF(AND($U143="paid",$N143&gt;Settings!$B$4),$K143*Settings!$B$3*$N143/365,0))</f>
        <v>0</v>
      </c>
      <c r="P143" s="8">
        <f>IF($S143="","",IF($U143="unpaid",$W143,0))</f>
        <v>0</v>
      </c>
      <c r="Q143" s="8">
        <f>IF($S143="","",IF(AND($U143="unpaid",$C143&lt;=Settings!$B$2),$W143/(1+$F143)*$F143,0))</f>
        <v>0</v>
      </c>
      <c r="R143">
        <f>IF($S143="","","FY "&amp;IF(MONTH($C143)&gt;=4,YEAR($C143),YEAR($C143)-1)&amp;"-"&amp;TEXT(MOD(IF(MONTH($C143)&gt;=4,YEAR($C143)+1,YEAR($C143)),100),"00"))</f>
        <v>0</v>
      </c>
      <c r="S143">
        <f>IF($S142="","",IF($U142="paid",IF($V142&lt;&gt;"",$S142,IF(AND($W142&gt;0,OR(INDEX(Calc!$B:$B,$S142)&lt;=Settings!$B$2,$X142=0)),$S142,IFERROR(MATCH(1,INDEX((Calc!$A$2:$A$2001&lt;&gt;"")*(Calc!$E$2:$E$2001&gt;0)*(ROW(Calc!$A$2:$A$2001)&gt;$S142),0),0)+1,""))),IFERROR(MATCH(1,INDEX((Calc!$A$2:$A$2001&lt;&gt;"")*(Calc!$E$2:$E$2001&gt;0)*(ROW(Calc!$A$2:$A$2001)&gt;$S142),0),0)+1,"")))</f>
        <v>0</v>
      </c>
      <c r="T143">
        <f>IF($S143="","",IF(AND($S143=$S142,$U142="paid",$V142=""),"",IF(AND($S143=$S142,$U142="paid",$V142&lt;&gt;""),$V142,IF($S143="","",IFERROR(MATCH(1,INDEX((Calc!$A$2:$A$2001=INDEX(Calc!$A:$A,$S143))*(Calc!$D$2:$D$2001&gt;0)*(Calc!$I$2:$I$2001&gt;INDEX(Calc!$J:$J,$S143))*(Calc!$T$2:$T$2001&lt;INDEX(Calc!$H:$H,$S143)),0),0)+1,"")))))</f>
        <v>0</v>
      </c>
      <c r="U143">
        <f>IF($S143="","",IF($T143&lt;&gt;"","paid","unpaid"))</f>
        <v>0</v>
      </c>
      <c r="V143">
        <f>IF(OR($S143="",$T143=""),"",IFERROR(MATCH(1,INDEX((Calc!$A$2:$A$2001=INDEX(Calc!$A:$A,$S143))*(Calc!$D$2:$D$2001&gt;0)*(Calc!$I$2:$I$2001&gt;INDEX(Calc!$J:$J,$S143))*(Calc!$T$2:$T$2001&lt;INDEX(Calc!$H:$H,$S143))*(ROW(Calc!$A$2:$A$2001)&gt;$T143),0),0)+1,""))</f>
        <v>0</v>
      </c>
      <c r="W143" s="8">
        <f>IF($S143="","",MAX(0,INDEX(Calc!$H:$H,$S143)-MAX(INDEX(Calc!$K:$K,$S143),INDEX(Calc!$J:$J,$S143))))</f>
        <v>0</v>
      </c>
      <c r="X143" s="8">
        <f>IF($S143="","",INDEX(Calc!$E:$E,$S143)-$W143)</f>
        <v>0</v>
      </c>
    </row>
    <row r="144" spans="1:24">
      <c r="A144">
        <f>IF($S144="","",INDEX(Calc!$A:$A,$S144))</f>
        <v>0</v>
      </c>
      <c r="B144">
        <f>IF($S144="","",INDEX(Calc!$U:$U,$S144))</f>
        <v>0</v>
      </c>
      <c r="C144" s="7">
        <f>IF($S144="","",INDEX(Calc!$B:$B,$S144))</f>
        <v>0</v>
      </c>
      <c r="D144">
        <f>IF($S144="","",INDEX(Calc!$C:$C,$S144))</f>
        <v>0</v>
      </c>
      <c r="E144" s="8">
        <f>IF($S144="","",INDEX(Calc!$E:$E,$S144))</f>
        <v>0</v>
      </c>
      <c r="F144" s="9">
        <f>IF($S144="","",INDEX(Calc!$G:$G,$S144))</f>
        <v>0</v>
      </c>
      <c r="G144" s="8">
        <f>IF($S144="","",INDEX(Calc!$L:$L,$S144))</f>
        <v>0</v>
      </c>
      <c r="H144" s="8">
        <f>IF($S144="","",INDEX(Calc!$M:$M,$S144))</f>
        <v>0</v>
      </c>
      <c r="I144" s="7">
        <f>IF($T144="","",INDEX(Calc!$B:$B,$T144))</f>
        <v>0</v>
      </c>
      <c r="J144" s="8">
        <f>IF($S144="","",IF($U144&lt;&gt;"paid",0,MAX(0,MIN(INDEX(Calc!$H:$H,$S144),INDEX(Calc!$I:$I,$T144))-MAX(INDEX(Calc!$J:$J,$S144),INDEX(Calc!$T:$T,$T144)))))</f>
        <v>0</v>
      </c>
      <c r="K144" s="8">
        <f>IF($S144="","",IF($U144&lt;&gt;"paid",0,$J144/(1+$F144)*$F144))</f>
        <v>0</v>
      </c>
      <c r="L144" s="8">
        <f>IF($S144="","",IF($U144="paid",MAX(0,$E144-MAX(0,MIN(INDEX(Calc!$H:$H,$S144),INDEX(Calc!$I:$I,$T144))-INDEX(Calc!$J:$J,$S144))),$W144))</f>
        <v>0</v>
      </c>
      <c r="M144" s="8">
        <f>IF($S144="","",IF($U144="paid",$L144/(1+$F144)*$F144,$Q144))</f>
        <v>0</v>
      </c>
      <c r="N144">
        <f>IF(OR($S144="",$U144&lt;&gt;"paid"),"",$I144-$C144)</f>
        <v>0</v>
      </c>
      <c r="O144" s="8">
        <f>IF($S144="","",IF(AND($U144="paid",$N144&gt;Settings!$B$4),$K144*Settings!$B$3*$N144/365,0))</f>
        <v>0</v>
      </c>
      <c r="P144" s="8">
        <f>IF($S144="","",IF($U144="unpaid",$W144,0))</f>
        <v>0</v>
      </c>
      <c r="Q144" s="8">
        <f>IF($S144="","",IF(AND($U144="unpaid",$C144&lt;=Settings!$B$2),$W144/(1+$F144)*$F144,0))</f>
        <v>0</v>
      </c>
      <c r="R144">
        <f>IF($S144="","","FY "&amp;IF(MONTH($C144)&gt;=4,YEAR($C144),YEAR($C144)-1)&amp;"-"&amp;TEXT(MOD(IF(MONTH($C144)&gt;=4,YEAR($C144)+1,YEAR($C144)),100),"00"))</f>
        <v>0</v>
      </c>
      <c r="S144">
        <f>IF($S143="","",IF($U143="paid",IF($V143&lt;&gt;"",$S143,IF(AND($W143&gt;0,OR(INDEX(Calc!$B:$B,$S143)&lt;=Settings!$B$2,$X143=0)),$S143,IFERROR(MATCH(1,INDEX((Calc!$A$2:$A$2001&lt;&gt;"")*(Calc!$E$2:$E$2001&gt;0)*(ROW(Calc!$A$2:$A$2001)&gt;$S143),0),0)+1,""))),IFERROR(MATCH(1,INDEX((Calc!$A$2:$A$2001&lt;&gt;"")*(Calc!$E$2:$E$2001&gt;0)*(ROW(Calc!$A$2:$A$2001)&gt;$S143),0),0)+1,"")))</f>
        <v>0</v>
      </c>
      <c r="T144">
        <f>IF($S144="","",IF(AND($S144=$S143,$U143="paid",$V143=""),"",IF(AND($S144=$S143,$U143="paid",$V143&lt;&gt;""),$V143,IF($S144="","",IFERROR(MATCH(1,INDEX((Calc!$A$2:$A$2001=INDEX(Calc!$A:$A,$S144))*(Calc!$D$2:$D$2001&gt;0)*(Calc!$I$2:$I$2001&gt;INDEX(Calc!$J:$J,$S144))*(Calc!$T$2:$T$2001&lt;INDEX(Calc!$H:$H,$S144)),0),0)+1,"")))))</f>
        <v>0</v>
      </c>
      <c r="U144">
        <f>IF($S144="","",IF($T144&lt;&gt;"","paid","unpaid"))</f>
        <v>0</v>
      </c>
      <c r="V144">
        <f>IF(OR($S144="",$T144=""),"",IFERROR(MATCH(1,INDEX((Calc!$A$2:$A$2001=INDEX(Calc!$A:$A,$S144))*(Calc!$D$2:$D$2001&gt;0)*(Calc!$I$2:$I$2001&gt;INDEX(Calc!$J:$J,$S144))*(Calc!$T$2:$T$2001&lt;INDEX(Calc!$H:$H,$S144))*(ROW(Calc!$A$2:$A$2001)&gt;$T144),0),0)+1,""))</f>
        <v>0</v>
      </c>
      <c r="W144" s="8">
        <f>IF($S144="","",MAX(0,INDEX(Calc!$H:$H,$S144)-MAX(INDEX(Calc!$K:$K,$S144),INDEX(Calc!$J:$J,$S144))))</f>
        <v>0</v>
      </c>
      <c r="X144" s="8">
        <f>IF($S144="","",INDEX(Calc!$E:$E,$S144)-$W144)</f>
        <v>0</v>
      </c>
    </row>
    <row r="145" spans="1:24">
      <c r="A145">
        <f>IF($S145="","",INDEX(Calc!$A:$A,$S145))</f>
        <v>0</v>
      </c>
      <c r="B145">
        <f>IF($S145="","",INDEX(Calc!$U:$U,$S145))</f>
        <v>0</v>
      </c>
      <c r="C145" s="7">
        <f>IF($S145="","",INDEX(Calc!$B:$B,$S145))</f>
        <v>0</v>
      </c>
      <c r="D145">
        <f>IF($S145="","",INDEX(Calc!$C:$C,$S145))</f>
        <v>0</v>
      </c>
      <c r="E145" s="8">
        <f>IF($S145="","",INDEX(Calc!$E:$E,$S145))</f>
        <v>0</v>
      </c>
      <c r="F145" s="9">
        <f>IF($S145="","",INDEX(Calc!$G:$G,$S145))</f>
        <v>0</v>
      </c>
      <c r="G145" s="8">
        <f>IF($S145="","",INDEX(Calc!$L:$L,$S145))</f>
        <v>0</v>
      </c>
      <c r="H145" s="8">
        <f>IF($S145="","",INDEX(Calc!$M:$M,$S145))</f>
        <v>0</v>
      </c>
      <c r="I145" s="7">
        <f>IF($T145="","",INDEX(Calc!$B:$B,$T145))</f>
        <v>0</v>
      </c>
      <c r="J145" s="8">
        <f>IF($S145="","",IF($U145&lt;&gt;"paid",0,MAX(0,MIN(INDEX(Calc!$H:$H,$S145),INDEX(Calc!$I:$I,$T145))-MAX(INDEX(Calc!$J:$J,$S145),INDEX(Calc!$T:$T,$T145)))))</f>
        <v>0</v>
      </c>
      <c r="K145" s="8">
        <f>IF($S145="","",IF($U145&lt;&gt;"paid",0,$J145/(1+$F145)*$F145))</f>
        <v>0</v>
      </c>
      <c r="L145" s="8">
        <f>IF($S145="","",IF($U145="paid",MAX(0,$E145-MAX(0,MIN(INDEX(Calc!$H:$H,$S145),INDEX(Calc!$I:$I,$T145))-INDEX(Calc!$J:$J,$S145))),$W145))</f>
        <v>0</v>
      </c>
      <c r="M145" s="8">
        <f>IF($S145="","",IF($U145="paid",$L145/(1+$F145)*$F145,$Q145))</f>
        <v>0</v>
      </c>
      <c r="N145">
        <f>IF(OR($S145="",$U145&lt;&gt;"paid"),"",$I145-$C145)</f>
        <v>0</v>
      </c>
      <c r="O145" s="8">
        <f>IF($S145="","",IF(AND($U145="paid",$N145&gt;Settings!$B$4),$K145*Settings!$B$3*$N145/365,0))</f>
        <v>0</v>
      </c>
      <c r="P145" s="8">
        <f>IF($S145="","",IF($U145="unpaid",$W145,0))</f>
        <v>0</v>
      </c>
      <c r="Q145" s="8">
        <f>IF($S145="","",IF(AND($U145="unpaid",$C145&lt;=Settings!$B$2),$W145/(1+$F145)*$F145,0))</f>
        <v>0</v>
      </c>
      <c r="R145">
        <f>IF($S145="","","FY "&amp;IF(MONTH($C145)&gt;=4,YEAR($C145),YEAR($C145)-1)&amp;"-"&amp;TEXT(MOD(IF(MONTH($C145)&gt;=4,YEAR($C145)+1,YEAR($C145)),100),"00"))</f>
        <v>0</v>
      </c>
      <c r="S145">
        <f>IF($S144="","",IF($U144="paid",IF($V144&lt;&gt;"",$S144,IF(AND($W144&gt;0,OR(INDEX(Calc!$B:$B,$S144)&lt;=Settings!$B$2,$X144=0)),$S144,IFERROR(MATCH(1,INDEX((Calc!$A$2:$A$2001&lt;&gt;"")*(Calc!$E$2:$E$2001&gt;0)*(ROW(Calc!$A$2:$A$2001)&gt;$S144),0),0)+1,""))),IFERROR(MATCH(1,INDEX((Calc!$A$2:$A$2001&lt;&gt;"")*(Calc!$E$2:$E$2001&gt;0)*(ROW(Calc!$A$2:$A$2001)&gt;$S144),0),0)+1,"")))</f>
        <v>0</v>
      </c>
      <c r="T145">
        <f>IF($S145="","",IF(AND($S145=$S144,$U144="paid",$V144=""),"",IF(AND($S145=$S144,$U144="paid",$V144&lt;&gt;""),$V144,IF($S145="","",IFERROR(MATCH(1,INDEX((Calc!$A$2:$A$2001=INDEX(Calc!$A:$A,$S145))*(Calc!$D$2:$D$2001&gt;0)*(Calc!$I$2:$I$2001&gt;INDEX(Calc!$J:$J,$S145))*(Calc!$T$2:$T$2001&lt;INDEX(Calc!$H:$H,$S145)),0),0)+1,"")))))</f>
        <v>0</v>
      </c>
      <c r="U145">
        <f>IF($S145="","",IF($T145&lt;&gt;"","paid","unpaid"))</f>
        <v>0</v>
      </c>
      <c r="V145">
        <f>IF(OR($S145="",$T145=""),"",IFERROR(MATCH(1,INDEX((Calc!$A$2:$A$2001=INDEX(Calc!$A:$A,$S145))*(Calc!$D$2:$D$2001&gt;0)*(Calc!$I$2:$I$2001&gt;INDEX(Calc!$J:$J,$S145))*(Calc!$T$2:$T$2001&lt;INDEX(Calc!$H:$H,$S145))*(ROW(Calc!$A$2:$A$2001)&gt;$T145),0),0)+1,""))</f>
        <v>0</v>
      </c>
      <c r="W145" s="8">
        <f>IF($S145="","",MAX(0,INDEX(Calc!$H:$H,$S145)-MAX(INDEX(Calc!$K:$K,$S145),INDEX(Calc!$J:$J,$S145))))</f>
        <v>0</v>
      </c>
      <c r="X145" s="8">
        <f>IF($S145="","",INDEX(Calc!$E:$E,$S145)-$W145)</f>
        <v>0</v>
      </c>
    </row>
    <row r="146" spans="1:24">
      <c r="A146">
        <f>IF($S146="","",INDEX(Calc!$A:$A,$S146))</f>
        <v>0</v>
      </c>
      <c r="B146">
        <f>IF($S146="","",INDEX(Calc!$U:$U,$S146))</f>
        <v>0</v>
      </c>
      <c r="C146" s="7">
        <f>IF($S146="","",INDEX(Calc!$B:$B,$S146))</f>
        <v>0</v>
      </c>
      <c r="D146">
        <f>IF($S146="","",INDEX(Calc!$C:$C,$S146))</f>
        <v>0</v>
      </c>
      <c r="E146" s="8">
        <f>IF($S146="","",INDEX(Calc!$E:$E,$S146))</f>
        <v>0</v>
      </c>
      <c r="F146" s="9">
        <f>IF($S146="","",INDEX(Calc!$G:$G,$S146))</f>
        <v>0</v>
      </c>
      <c r="G146" s="8">
        <f>IF($S146="","",INDEX(Calc!$L:$L,$S146))</f>
        <v>0</v>
      </c>
      <c r="H146" s="8">
        <f>IF($S146="","",INDEX(Calc!$M:$M,$S146))</f>
        <v>0</v>
      </c>
      <c r="I146" s="7">
        <f>IF($T146="","",INDEX(Calc!$B:$B,$T146))</f>
        <v>0</v>
      </c>
      <c r="J146" s="8">
        <f>IF($S146="","",IF($U146&lt;&gt;"paid",0,MAX(0,MIN(INDEX(Calc!$H:$H,$S146),INDEX(Calc!$I:$I,$T146))-MAX(INDEX(Calc!$J:$J,$S146),INDEX(Calc!$T:$T,$T146)))))</f>
        <v>0</v>
      </c>
      <c r="K146" s="8">
        <f>IF($S146="","",IF($U146&lt;&gt;"paid",0,$J146/(1+$F146)*$F146))</f>
        <v>0</v>
      </c>
      <c r="L146" s="8">
        <f>IF($S146="","",IF($U146="paid",MAX(0,$E146-MAX(0,MIN(INDEX(Calc!$H:$H,$S146),INDEX(Calc!$I:$I,$T146))-INDEX(Calc!$J:$J,$S146))),$W146))</f>
        <v>0</v>
      </c>
      <c r="M146" s="8">
        <f>IF($S146="","",IF($U146="paid",$L146/(1+$F146)*$F146,$Q146))</f>
        <v>0</v>
      </c>
      <c r="N146">
        <f>IF(OR($S146="",$U146&lt;&gt;"paid"),"",$I146-$C146)</f>
        <v>0</v>
      </c>
      <c r="O146" s="8">
        <f>IF($S146="","",IF(AND($U146="paid",$N146&gt;Settings!$B$4),$K146*Settings!$B$3*$N146/365,0))</f>
        <v>0</v>
      </c>
      <c r="P146" s="8">
        <f>IF($S146="","",IF($U146="unpaid",$W146,0))</f>
        <v>0</v>
      </c>
      <c r="Q146" s="8">
        <f>IF($S146="","",IF(AND($U146="unpaid",$C146&lt;=Settings!$B$2),$W146/(1+$F146)*$F146,0))</f>
        <v>0</v>
      </c>
      <c r="R146">
        <f>IF($S146="","","FY "&amp;IF(MONTH($C146)&gt;=4,YEAR($C146),YEAR($C146)-1)&amp;"-"&amp;TEXT(MOD(IF(MONTH($C146)&gt;=4,YEAR($C146)+1,YEAR($C146)),100),"00"))</f>
        <v>0</v>
      </c>
      <c r="S146">
        <f>IF($S145="","",IF($U145="paid",IF($V145&lt;&gt;"",$S145,IF(AND($W145&gt;0,OR(INDEX(Calc!$B:$B,$S145)&lt;=Settings!$B$2,$X145=0)),$S145,IFERROR(MATCH(1,INDEX((Calc!$A$2:$A$2001&lt;&gt;"")*(Calc!$E$2:$E$2001&gt;0)*(ROW(Calc!$A$2:$A$2001)&gt;$S145),0),0)+1,""))),IFERROR(MATCH(1,INDEX((Calc!$A$2:$A$2001&lt;&gt;"")*(Calc!$E$2:$E$2001&gt;0)*(ROW(Calc!$A$2:$A$2001)&gt;$S145),0),0)+1,"")))</f>
        <v>0</v>
      </c>
      <c r="T146">
        <f>IF($S146="","",IF(AND($S146=$S145,$U145="paid",$V145=""),"",IF(AND($S146=$S145,$U145="paid",$V145&lt;&gt;""),$V145,IF($S146="","",IFERROR(MATCH(1,INDEX((Calc!$A$2:$A$2001=INDEX(Calc!$A:$A,$S146))*(Calc!$D$2:$D$2001&gt;0)*(Calc!$I$2:$I$2001&gt;INDEX(Calc!$J:$J,$S146))*(Calc!$T$2:$T$2001&lt;INDEX(Calc!$H:$H,$S146)),0),0)+1,"")))))</f>
        <v>0</v>
      </c>
      <c r="U146">
        <f>IF($S146="","",IF($T146&lt;&gt;"","paid","unpaid"))</f>
        <v>0</v>
      </c>
      <c r="V146">
        <f>IF(OR($S146="",$T146=""),"",IFERROR(MATCH(1,INDEX((Calc!$A$2:$A$2001=INDEX(Calc!$A:$A,$S146))*(Calc!$D$2:$D$2001&gt;0)*(Calc!$I$2:$I$2001&gt;INDEX(Calc!$J:$J,$S146))*(Calc!$T$2:$T$2001&lt;INDEX(Calc!$H:$H,$S146))*(ROW(Calc!$A$2:$A$2001)&gt;$T146),0),0)+1,""))</f>
        <v>0</v>
      </c>
      <c r="W146" s="8">
        <f>IF($S146="","",MAX(0,INDEX(Calc!$H:$H,$S146)-MAX(INDEX(Calc!$K:$K,$S146),INDEX(Calc!$J:$J,$S146))))</f>
        <v>0</v>
      </c>
      <c r="X146" s="8">
        <f>IF($S146="","",INDEX(Calc!$E:$E,$S146)-$W146)</f>
        <v>0</v>
      </c>
    </row>
    <row r="147" spans="1:24">
      <c r="A147">
        <f>IF($S147="","",INDEX(Calc!$A:$A,$S147))</f>
        <v>0</v>
      </c>
      <c r="B147">
        <f>IF($S147="","",INDEX(Calc!$U:$U,$S147))</f>
        <v>0</v>
      </c>
      <c r="C147" s="7">
        <f>IF($S147="","",INDEX(Calc!$B:$B,$S147))</f>
        <v>0</v>
      </c>
      <c r="D147">
        <f>IF($S147="","",INDEX(Calc!$C:$C,$S147))</f>
        <v>0</v>
      </c>
      <c r="E147" s="8">
        <f>IF($S147="","",INDEX(Calc!$E:$E,$S147))</f>
        <v>0</v>
      </c>
      <c r="F147" s="9">
        <f>IF($S147="","",INDEX(Calc!$G:$G,$S147))</f>
        <v>0</v>
      </c>
      <c r="G147" s="8">
        <f>IF($S147="","",INDEX(Calc!$L:$L,$S147))</f>
        <v>0</v>
      </c>
      <c r="H147" s="8">
        <f>IF($S147="","",INDEX(Calc!$M:$M,$S147))</f>
        <v>0</v>
      </c>
      <c r="I147" s="7">
        <f>IF($T147="","",INDEX(Calc!$B:$B,$T147))</f>
        <v>0</v>
      </c>
      <c r="J147" s="8">
        <f>IF($S147="","",IF($U147&lt;&gt;"paid",0,MAX(0,MIN(INDEX(Calc!$H:$H,$S147),INDEX(Calc!$I:$I,$T147))-MAX(INDEX(Calc!$J:$J,$S147),INDEX(Calc!$T:$T,$T147)))))</f>
        <v>0</v>
      </c>
      <c r="K147" s="8">
        <f>IF($S147="","",IF($U147&lt;&gt;"paid",0,$J147/(1+$F147)*$F147))</f>
        <v>0</v>
      </c>
      <c r="L147" s="8">
        <f>IF($S147="","",IF($U147="paid",MAX(0,$E147-MAX(0,MIN(INDEX(Calc!$H:$H,$S147),INDEX(Calc!$I:$I,$T147))-INDEX(Calc!$J:$J,$S147))),$W147))</f>
        <v>0</v>
      </c>
      <c r="M147" s="8">
        <f>IF($S147="","",IF($U147="paid",$L147/(1+$F147)*$F147,$Q147))</f>
        <v>0</v>
      </c>
      <c r="N147">
        <f>IF(OR($S147="",$U147&lt;&gt;"paid"),"",$I147-$C147)</f>
        <v>0</v>
      </c>
      <c r="O147" s="8">
        <f>IF($S147="","",IF(AND($U147="paid",$N147&gt;Settings!$B$4),$K147*Settings!$B$3*$N147/365,0))</f>
        <v>0</v>
      </c>
      <c r="P147" s="8">
        <f>IF($S147="","",IF($U147="unpaid",$W147,0))</f>
        <v>0</v>
      </c>
      <c r="Q147" s="8">
        <f>IF($S147="","",IF(AND($U147="unpaid",$C147&lt;=Settings!$B$2),$W147/(1+$F147)*$F147,0))</f>
        <v>0</v>
      </c>
      <c r="R147">
        <f>IF($S147="","","FY "&amp;IF(MONTH($C147)&gt;=4,YEAR($C147),YEAR($C147)-1)&amp;"-"&amp;TEXT(MOD(IF(MONTH($C147)&gt;=4,YEAR($C147)+1,YEAR($C147)),100),"00"))</f>
        <v>0</v>
      </c>
      <c r="S147">
        <f>IF($S146="","",IF($U146="paid",IF($V146&lt;&gt;"",$S146,IF(AND($W146&gt;0,OR(INDEX(Calc!$B:$B,$S146)&lt;=Settings!$B$2,$X146=0)),$S146,IFERROR(MATCH(1,INDEX((Calc!$A$2:$A$2001&lt;&gt;"")*(Calc!$E$2:$E$2001&gt;0)*(ROW(Calc!$A$2:$A$2001)&gt;$S146),0),0)+1,""))),IFERROR(MATCH(1,INDEX((Calc!$A$2:$A$2001&lt;&gt;"")*(Calc!$E$2:$E$2001&gt;0)*(ROW(Calc!$A$2:$A$2001)&gt;$S146),0),0)+1,"")))</f>
        <v>0</v>
      </c>
      <c r="T147">
        <f>IF($S147="","",IF(AND($S147=$S146,$U146="paid",$V146=""),"",IF(AND($S147=$S146,$U146="paid",$V146&lt;&gt;""),$V146,IF($S147="","",IFERROR(MATCH(1,INDEX((Calc!$A$2:$A$2001=INDEX(Calc!$A:$A,$S147))*(Calc!$D$2:$D$2001&gt;0)*(Calc!$I$2:$I$2001&gt;INDEX(Calc!$J:$J,$S147))*(Calc!$T$2:$T$2001&lt;INDEX(Calc!$H:$H,$S147)),0),0)+1,"")))))</f>
        <v>0</v>
      </c>
      <c r="U147">
        <f>IF($S147="","",IF($T147&lt;&gt;"","paid","unpaid"))</f>
        <v>0</v>
      </c>
      <c r="V147">
        <f>IF(OR($S147="",$T147=""),"",IFERROR(MATCH(1,INDEX((Calc!$A$2:$A$2001=INDEX(Calc!$A:$A,$S147))*(Calc!$D$2:$D$2001&gt;0)*(Calc!$I$2:$I$2001&gt;INDEX(Calc!$J:$J,$S147))*(Calc!$T$2:$T$2001&lt;INDEX(Calc!$H:$H,$S147))*(ROW(Calc!$A$2:$A$2001)&gt;$T147),0),0)+1,""))</f>
        <v>0</v>
      </c>
      <c r="W147" s="8">
        <f>IF($S147="","",MAX(0,INDEX(Calc!$H:$H,$S147)-MAX(INDEX(Calc!$K:$K,$S147),INDEX(Calc!$J:$J,$S147))))</f>
        <v>0</v>
      </c>
      <c r="X147" s="8">
        <f>IF($S147="","",INDEX(Calc!$E:$E,$S147)-$W147)</f>
        <v>0</v>
      </c>
    </row>
    <row r="148" spans="1:24">
      <c r="A148">
        <f>IF($S148="","",INDEX(Calc!$A:$A,$S148))</f>
        <v>0</v>
      </c>
      <c r="B148">
        <f>IF($S148="","",INDEX(Calc!$U:$U,$S148))</f>
        <v>0</v>
      </c>
      <c r="C148" s="7">
        <f>IF($S148="","",INDEX(Calc!$B:$B,$S148))</f>
        <v>0</v>
      </c>
      <c r="D148">
        <f>IF($S148="","",INDEX(Calc!$C:$C,$S148))</f>
        <v>0</v>
      </c>
      <c r="E148" s="8">
        <f>IF($S148="","",INDEX(Calc!$E:$E,$S148))</f>
        <v>0</v>
      </c>
      <c r="F148" s="9">
        <f>IF($S148="","",INDEX(Calc!$G:$G,$S148))</f>
        <v>0</v>
      </c>
      <c r="G148" s="8">
        <f>IF($S148="","",INDEX(Calc!$L:$L,$S148))</f>
        <v>0</v>
      </c>
      <c r="H148" s="8">
        <f>IF($S148="","",INDEX(Calc!$M:$M,$S148))</f>
        <v>0</v>
      </c>
      <c r="I148" s="7">
        <f>IF($T148="","",INDEX(Calc!$B:$B,$T148))</f>
        <v>0</v>
      </c>
      <c r="J148" s="8">
        <f>IF($S148="","",IF($U148&lt;&gt;"paid",0,MAX(0,MIN(INDEX(Calc!$H:$H,$S148),INDEX(Calc!$I:$I,$T148))-MAX(INDEX(Calc!$J:$J,$S148),INDEX(Calc!$T:$T,$T148)))))</f>
        <v>0</v>
      </c>
      <c r="K148" s="8">
        <f>IF($S148="","",IF($U148&lt;&gt;"paid",0,$J148/(1+$F148)*$F148))</f>
        <v>0</v>
      </c>
      <c r="L148" s="8">
        <f>IF($S148="","",IF($U148="paid",MAX(0,$E148-MAX(0,MIN(INDEX(Calc!$H:$H,$S148),INDEX(Calc!$I:$I,$T148))-INDEX(Calc!$J:$J,$S148))),$W148))</f>
        <v>0</v>
      </c>
      <c r="M148" s="8">
        <f>IF($S148="","",IF($U148="paid",$L148/(1+$F148)*$F148,$Q148))</f>
        <v>0</v>
      </c>
      <c r="N148">
        <f>IF(OR($S148="",$U148&lt;&gt;"paid"),"",$I148-$C148)</f>
        <v>0</v>
      </c>
      <c r="O148" s="8">
        <f>IF($S148="","",IF(AND($U148="paid",$N148&gt;Settings!$B$4),$K148*Settings!$B$3*$N148/365,0))</f>
        <v>0</v>
      </c>
      <c r="P148" s="8">
        <f>IF($S148="","",IF($U148="unpaid",$W148,0))</f>
        <v>0</v>
      </c>
      <c r="Q148" s="8">
        <f>IF($S148="","",IF(AND($U148="unpaid",$C148&lt;=Settings!$B$2),$W148/(1+$F148)*$F148,0))</f>
        <v>0</v>
      </c>
      <c r="R148">
        <f>IF($S148="","","FY "&amp;IF(MONTH($C148)&gt;=4,YEAR($C148),YEAR($C148)-1)&amp;"-"&amp;TEXT(MOD(IF(MONTH($C148)&gt;=4,YEAR($C148)+1,YEAR($C148)),100),"00"))</f>
        <v>0</v>
      </c>
      <c r="S148">
        <f>IF($S147="","",IF($U147="paid",IF($V147&lt;&gt;"",$S147,IF(AND($W147&gt;0,OR(INDEX(Calc!$B:$B,$S147)&lt;=Settings!$B$2,$X147=0)),$S147,IFERROR(MATCH(1,INDEX((Calc!$A$2:$A$2001&lt;&gt;"")*(Calc!$E$2:$E$2001&gt;0)*(ROW(Calc!$A$2:$A$2001)&gt;$S147),0),0)+1,""))),IFERROR(MATCH(1,INDEX((Calc!$A$2:$A$2001&lt;&gt;"")*(Calc!$E$2:$E$2001&gt;0)*(ROW(Calc!$A$2:$A$2001)&gt;$S147),0),0)+1,"")))</f>
        <v>0</v>
      </c>
      <c r="T148">
        <f>IF($S148="","",IF(AND($S148=$S147,$U147="paid",$V147=""),"",IF(AND($S148=$S147,$U147="paid",$V147&lt;&gt;""),$V147,IF($S148="","",IFERROR(MATCH(1,INDEX((Calc!$A$2:$A$2001=INDEX(Calc!$A:$A,$S148))*(Calc!$D$2:$D$2001&gt;0)*(Calc!$I$2:$I$2001&gt;INDEX(Calc!$J:$J,$S148))*(Calc!$T$2:$T$2001&lt;INDEX(Calc!$H:$H,$S148)),0),0)+1,"")))))</f>
        <v>0</v>
      </c>
      <c r="U148">
        <f>IF($S148="","",IF($T148&lt;&gt;"","paid","unpaid"))</f>
        <v>0</v>
      </c>
      <c r="V148">
        <f>IF(OR($S148="",$T148=""),"",IFERROR(MATCH(1,INDEX((Calc!$A$2:$A$2001=INDEX(Calc!$A:$A,$S148))*(Calc!$D$2:$D$2001&gt;0)*(Calc!$I$2:$I$2001&gt;INDEX(Calc!$J:$J,$S148))*(Calc!$T$2:$T$2001&lt;INDEX(Calc!$H:$H,$S148))*(ROW(Calc!$A$2:$A$2001)&gt;$T148),0),0)+1,""))</f>
        <v>0</v>
      </c>
      <c r="W148" s="8">
        <f>IF($S148="","",MAX(0,INDEX(Calc!$H:$H,$S148)-MAX(INDEX(Calc!$K:$K,$S148),INDEX(Calc!$J:$J,$S148))))</f>
        <v>0</v>
      </c>
      <c r="X148" s="8">
        <f>IF($S148="","",INDEX(Calc!$E:$E,$S148)-$W148)</f>
        <v>0</v>
      </c>
    </row>
    <row r="149" spans="1:24">
      <c r="A149">
        <f>IF($S149="","",INDEX(Calc!$A:$A,$S149))</f>
        <v>0</v>
      </c>
      <c r="B149">
        <f>IF($S149="","",INDEX(Calc!$U:$U,$S149))</f>
        <v>0</v>
      </c>
      <c r="C149" s="7">
        <f>IF($S149="","",INDEX(Calc!$B:$B,$S149))</f>
        <v>0</v>
      </c>
      <c r="D149">
        <f>IF($S149="","",INDEX(Calc!$C:$C,$S149))</f>
        <v>0</v>
      </c>
      <c r="E149" s="8">
        <f>IF($S149="","",INDEX(Calc!$E:$E,$S149))</f>
        <v>0</v>
      </c>
      <c r="F149" s="9">
        <f>IF($S149="","",INDEX(Calc!$G:$G,$S149))</f>
        <v>0</v>
      </c>
      <c r="G149" s="8">
        <f>IF($S149="","",INDEX(Calc!$L:$L,$S149))</f>
        <v>0</v>
      </c>
      <c r="H149" s="8">
        <f>IF($S149="","",INDEX(Calc!$M:$M,$S149))</f>
        <v>0</v>
      </c>
      <c r="I149" s="7">
        <f>IF($T149="","",INDEX(Calc!$B:$B,$T149))</f>
        <v>0</v>
      </c>
      <c r="J149" s="8">
        <f>IF($S149="","",IF($U149&lt;&gt;"paid",0,MAX(0,MIN(INDEX(Calc!$H:$H,$S149),INDEX(Calc!$I:$I,$T149))-MAX(INDEX(Calc!$J:$J,$S149),INDEX(Calc!$T:$T,$T149)))))</f>
        <v>0</v>
      </c>
      <c r="K149" s="8">
        <f>IF($S149="","",IF($U149&lt;&gt;"paid",0,$J149/(1+$F149)*$F149))</f>
        <v>0</v>
      </c>
      <c r="L149" s="8">
        <f>IF($S149="","",IF($U149="paid",MAX(0,$E149-MAX(0,MIN(INDEX(Calc!$H:$H,$S149),INDEX(Calc!$I:$I,$T149))-INDEX(Calc!$J:$J,$S149))),$W149))</f>
        <v>0</v>
      </c>
      <c r="M149" s="8">
        <f>IF($S149="","",IF($U149="paid",$L149/(1+$F149)*$F149,$Q149))</f>
        <v>0</v>
      </c>
      <c r="N149">
        <f>IF(OR($S149="",$U149&lt;&gt;"paid"),"",$I149-$C149)</f>
        <v>0</v>
      </c>
      <c r="O149" s="8">
        <f>IF($S149="","",IF(AND($U149="paid",$N149&gt;Settings!$B$4),$K149*Settings!$B$3*$N149/365,0))</f>
        <v>0</v>
      </c>
      <c r="P149" s="8">
        <f>IF($S149="","",IF($U149="unpaid",$W149,0))</f>
        <v>0</v>
      </c>
      <c r="Q149" s="8">
        <f>IF($S149="","",IF(AND($U149="unpaid",$C149&lt;=Settings!$B$2),$W149/(1+$F149)*$F149,0))</f>
        <v>0</v>
      </c>
      <c r="R149">
        <f>IF($S149="","","FY "&amp;IF(MONTH($C149)&gt;=4,YEAR($C149),YEAR($C149)-1)&amp;"-"&amp;TEXT(MOD(IF(MONTH($C149)&gt;=4,YEAR($C149)+1,YEAR($C149)),100),"00"))</f>
        <v>0</v>
      </c>
      <c r="S149">
        <f>IF($S148="","",IF($U148="paid",IF($V148&lt;&gt;"",$S148,IF(AND($W148&gt;0,OR(INDEX(Calc!$B:$B,$S148)&lt;=Settings!$B$2,$X148=0)),$S148,IFERROR(MATCH(1,INDEX((Calc!$A$2:$A$2001&lt;&gt;"")*(Calc!$E$2:$E$2001&gt;0)*(ROW(Calc!$A$2:$A$2001)&gt;$S148),0),0)+1,""))),IFERROR(MATCH(1,INDEX((Calc!$A$2:$A$2001&lt;&gt;"")*(Calc!$E$2:$E$2001&gt;0)*(ROW(Calc!$A$2:$A$2001)&gt;$S148),0),0)+1,"")))</f>
        <v>0</v>
      </c>
      <c r="T149">
        <f>IF($S149="","",IF(AND($S149=$S148,$U148="paid",$V148=""),"",IF(AND($S149=$S148,$U148="paid",$V148&lt;&gt;""),$V148,IF($S149="","",IFERROR(MATCH(1,INDEX((Calc!$A$2:$A$2001=INDEX(Calc!$A:$A,$S149))*(Calc!$D$2:$D$2001&gt;0)*(Calc!$I$2:$I$2001&gt;INDEX(Calc!$J:$J,$S149))*(Calc!$T$2:$T$2001&lt;INDEX(Calc!$H:$H,$S149)),0),0)+1,"")))))</f>
        <v>0</v>
      </c>
      <c r="U149">
        <f>IF($S149="","",IF($T149&lt;&gt;"","paid","unpaid"))</f>
        <v>0</v>
      </c>
      <c r="V149">
        <f>IF(OR($S149="",$T149=""),"",IFERROR(MATCH(1,INDEX((Calc!$A$2:$A$2001=INDEX(Calc!$A:$A,$S149))*(Calc!$D$2:$D$2001&gt;0)*(Calc!$I$2:$I$2001&gt;INDEX(Calc!$J:$J,$S149))*(Calc!$T$2:$T$2001&lt;INDEX(Calc!$H:$H,$S149))*(ROW(Calc!$A$2:$A$2001)&gt;$T149),0),0)+1,""))</f>
        <v>0</v>
      </c>
      <c r="W149" s="8">
        <f>IF($S149="","",MAX(0,INDEX(Calc!$H:$H,$S149)-MAX(INDEX(Calc!$K:$K,$S149),INDEX(Calc!$J:$J,$S149))))</f>
        <v>0</v>
      </c>
      <c r="X149" s="8">
        <f>IF($S149="","",INDEX(Calc!$E:$E,$S149)-$W149)</f>
        <v>0</v>
      </c>
    </row>
    <row r="150" spans="1:24">
      <c r="A150">
        <f>IF($S150="","",INDEX(Calc!$A:$A,$S150))</f>
        <v>0</v>
      </c>
      <c r="B150">
        <f>IF($S150="","",INDEX(Calc!$U:$U,$S150))</f>
        <v>0</v>
      </c>
      <c r="C150" s="7">
        <f>IF($S150="","",INDEX(Calc!$B:$B,$S150))</f>
        <v>0</v>
      </c>
      <c r="D150">
        <f>IF($S150="","",INDEX(Calc!$C:$C,$S150))</f>
        <v>0</v>
      </c>
      <c r="E150" s="8">
        <f>IF($S150="","",INDEX(Calc!$E:$E,$S150))</f>
        <v>0</v>
      </c>
      <c r="F150" s="9">
        <f>IF($S150="","",INDEX(Calc!$G:$G,$S150))</f>
        <v>0</v>
      </c>
      <c r="G150" s="8">
        <f>IF($S150="","",INDEX(Calc!$L:$L,$S150))</f>
        <v>0</v>
      </c>
      <c r="H150" s="8">
        <f>IF($S150="","",INDEX(Calc!$M:$M,$S150))</f>
        <v>0</v>
      </c>
      <c r="I150" s="7">
        <f>IF($T150="","",INDEX(Calc!$B:$B,$T150))</f>
        <v>0</v>
      </c>
      <c r="J150" s="8">
        <f>IF($S150="","",IF($U150&lt;&gt;"paid",0,MAX(0,MIN(INDEX(Calc!$H:$H,$S150),INDEX(Calc!$I:$I,$T150))-MAX(INDEX(Calc!$J:$J,$S150),INDEX(Calc!$T:$T,$T150)))))</f>
        <v>0</v>
      </c>
      <c r="K150" s="8">
        <f>IF($S150="","",IF($U150&lt;&gt;"paid",0,$J150/(1+$F150)*$F150))</f>
        <v>0</v>
      </c>
      <c r="L150" s="8">
        <f>IF($S150="","",IF($U150="paid",MAX(0,$E150-MAX(0,MIN(INDEX(Calc!$H:$H,$S150),INDEX(Calc!$I:$I,$T150))-INDEX(Calc!$J:$J,$S150))),$W150))</f>
        <v>0</v>
      </c>
      <c r="M150" s="8">
        <f>IF($S150="","",IF($U150="paid",$L150/(1+$F150)*$F150,$Q150))</f>
        <v>0</v>
      </c>
      <c r="N150">
        <f>IF(OR($S150="",$U150&lt;&gt;"paid"),"",$I150-$C150)</f>
        <v>0</v>
      </c>
      <c r="O150" s="8">
        <f>IF($S150="","",IF(AND($U150="paid",$N150&gt;Settings!$B$4),$K150*Settings!$B$3*$N150/365,0))</f>
        <v>0</v>
      </c>
      <c r="P150" s="8">
        <f>IF($S150="","",IF($U150="unpaid",$W150,0))</f>
        <v>0</v>
      </c>
      <c r="Q150" s="8">
        <f>IF($S150="","",IF(AND($U150="unpaid",$C150&lt;=Settings!$B$2),$W150/(1+$F150)*$F150,0))</f>
        <v>0</v>
      </c>
      <c r="R150">
        <f>IF($S150="","","FY "&amp;IF(MONTH($C150)&gt;=4,YEAR($C150),YEAR($C150)-1)&amp;"-"&amp;TEXT(MOD(IF(MONTH($C150)&gt;=4,YEAR($C150)+1,YEAR($C150)),100),"00"))</f>
        <v>0</v>
      </c>
      <c r="S150">
        <f>IF($S149="","",IF($U149="paid",IF($V149&lt;&gt;"",$S149,IF(AND($W149&gt;0,OR(INDEX(Calc!$B:$B,$S149)&lt;=Settings!$B$2,$X149=0)),$S149,IFERROR(MATCH(1,INDEX((Calc!$A$2:$A$2001&lt;&gt;"")*(Calc!$E$2:$E$2001&gt;0)*(ROW(Calc!$A$2:$A$2001)&gt;$S149),0),0)+1,""))),IFERROR(MATCH(1,INDEX((Calc!$A$2:$A$2001&lt;&gt;"")*(Calc!$E$2:$E$2001&gt;0)*(ROW(Calc!$A$2:$A$2001)&gt;$S149),0),0)+1,"")))</f>
        <v>0</v>
      </c>
      <c r="T150">
        <f>IF($S150="","",IF(AND($S150=$S149,$U149="paid",$V149=""),"",IF(AND($S150=$S149,$U149="paid",$V149&lt;&gt;""),$V149,IF($S150="","",IFERROR(MATCH(1,INDEX((Calc!$A$2:$A$2001=INDEX(Calc!$A:$A,$S150))*(Calc!$D$2:$D$2001&gt;0)*(Calc!$I$2:$I$2001&gt;INDEX(Calc!$J:$J,$S150))*(Calc!$T$2:$T$2001&lt;INDEX(Calc!$H:$H,$S150)),0),0)+1,"")))))</f>
        <v>0</v>
      </c>
      <c r="U150">
        <f>IF($S150="","",IF($T150&lt;&gt;"","paid","unpaid"))</f>
        <v>0</v>
      </c>
      <c r="V150">
        <f>IF(OR($S150="",$T150=""),"",IFERROR(MATCH(1,INDEX((Calc!$A$2:$A$2001=INDEX(Calc!$A:$A,$S150))*(Calc!$D$2:$D$2001&gt;0)*(Calc!$I$2:$I$2001&gt;INDEX(Calc!$J:$J,$S150))*(Calc!$T$2:$T$2001&lt;INDEX(Calc!$H:$H,$S150))*(ROW(Calc!$A$2:$A$2001)&gt;$T150),0),0)+1,""))</f>
        <v>0</v>
      </c>
      <c r="W150" s="8">
        <f>IF($S150="","",MAX(0,INDEX(Calc!$H:$H,$S150)-MAX(INDEX(Calc!$K:$K,$S150),INDEX(Calc!$J:$J,$S150))))</f>
        <v>0</v>
      </c>
      <c r="X150" s="8">
        <f>IF($S150="","",INDEX(Calc!$E:$E,$S150)-$W150)</f>
        <v>0</v>
      </c>
    </row>
    <row r="151" spans="1:24">
      <c r="A151">
        <f>IF($S151="","",INDEX(Calc!$A:$A,$S151))</f>
        <v>0</v>
      </c>
      <c r="B151">
        <f>IF($S151="","",INDEX(Calc!$U:$U,$S151))</f>
        <v>0</v>
      </c>
      <c r="C151" s="7">
        <f>IF($S151="","",INDEX(Calc!$B:$B,$S151))</f>
        <v>0</v>
      </c>
      <c r="D151">
        <f>IF($S151="","",INDEX(Calc!$C:$C,$S151))</f>
        <v>0</v>
      </c>
      <c r="E151" s="8">
        <f>IF($S151="","",INDEX(Calc!$E:$E,$S151))</f>
        <v>0</v>
      </c>
      <c r="F151" s="9">
        <f>IF($S151="","",INDEX(Calc!$G:$G,$S151))</f>
        <v>0</v>
      </c>
      <c r="G151" s="8">
        <f>IF($S151="","",INDEX(Calc!$L:$L,$S151))</f>
        <v>0</v>
      </c>
      <c r="H151" s="8">
        <f>IF($S151="","",INDEX(Calc!$M:$M,$S151))</f>
        <v>0</v>
      </c>
      <c r="I151" s="7">
        <f>IF($T151="","",INDEX(Calc!$B:$B,$T151))</f>
        <v>0</v>
      </c>
      <c r="J151" s="8">
        <f>IF($S151="","",IF($U151&lt;&gt;"paid",0,MAX(0,MIN(INDEX(Calc!$H:$H,$S151),INDEX(Calc!$I:$I,$T151))-MAX(INDEX(Calc!$J:$J,$S151),INDEX(Calc!$T:$T,$T151)))))</f>
        <v>0</v>
      </c>
      <c r="K151" s="8">
        <f>IF($S151="","",IF($U151&lt;&gt;"paid",0,$J151/(1+$F151)*$F151))</f>
        <v>0</v>
      </c>
      <c r="L151" s="8">
        <f>IF($S151="","",IF($U151="paid",MAX(0,$E151-MAX(0,MIN(INDEX(Calc!$H:$H,$S151),INDEX(Calc!$I:$I,$T151))-INDEX(Calc!$J:$J,$S151))),$W151))</f>
        <v>0</v>
      </c>
      <c r="M151" s="8">
        <f>IF($S151="","",IF($U151="paid",$L151/(1+$F151)*$F151,$Q151))</f>
        <v>0</v>
      </c>
      <c r="N151">
        <f>IF(OR($S151="",$U151&lt;&gt;"paid"),"",$I151-$C151)</f>
        <v>0</v>
      </c>
      <c r="O151" s="8">
        <f>IF($S151="","",IF(AND($U151="paid",$N151&gt;Settings!$B$4),$K151*Settings!$B$3*$N151/365,0))</f>
        <v>0</v>
      </c>
      <c r="P151" s="8">
        <f>IF($S151="","",IF($U151="unpaid",$W151,0))</f>
        <v>0</v>
      </c>
      <c r="Q151" s="8">
        <f>IF($S151="","",IF(AND($U151="unpaid",$C151&lt;=Settings!$B$2),$W151/(1+$F151)*$F151,0))</f>
        <v>0</v>
      </c>
      <c r="R151">
        <f>IF($S151="","","FY "&amp;IF(MONTH($C151)&gt;=4,YEAR($C151),YEAR($C151)-1)&amp;"-"&amp;TEXT(MOD(IF(MONTH($C151)&gt;=4,YEAR($C151)+1,YEAR($C151)),100),"00"))</f>
        <v>0</v>
      </c>
      <c r="S151">
        <f>IF($S150="","",IF($U150="paid",IF($V150&lt;&gt;"",$S150,IF(AND($W150&gt;0,OR(INDEX(Calc!$B:$B,$S150)&lt;=Settings!$B$2,$X150=0)),$S150,IFERROR(MATCH(1,INDEX((Calc!$A$2:$A$2001&lt;&gt;"")*(Calc!$E$2:$E$2001&gt;0)*(ROW(Calc!$A$2:$A$2001)&gt;$S150),0),0)+1,""))),IFERROR(MATCH(1,INDEX((Calc!$A$2:$A$2001&lt;&gt;"")*(Calc!$E$2:$E$2001&gt;0)*(ROW(Calc!$A$2:$A$2001)&gt;$S150),0),0)+1,"")))</f>
        <v>0</v>
      </c>
      <c r="T151">
        <f>IF($S151="","",IF(AND($S151=$S150,$U150="paid",$V150=""),"",IF(AND($S151=$S150,$U150="paid",$V150&lt;&gt;""),$V150,IF($S151="","",IFERROR(MATCH(1,INDEX((Calc!$A$2:$A$2001=INDEX(Calc!$A:$A,$S151))*(Calc!$D$2:$D$2001&gt;0)*(Calc!$I$2:$I$2001&gt;INDEX(Calc!$J:$J,$S151))*(Calc!$T$2:$T$2001&lt;INDEX(Calc!$H:$H,$S151)),0),0)+1,"")))))</f>
        <v>0</v>
      </c>
      <c r="U151">
        <f>IF($S151="","",IF($T151&lt;&gt;"","paid","unpaid"))</f>
        <v>0</v>
      </c>
      <c r="V151">
        <f>IF(OR($S151="",$T151=""),"",IFERROR(MATCH(1,INDEX((Calc!$A$2:$A$2001=INDEX(Calc!$A:$A,$S151))*(Calc!$D$2:$D$2001&gt;0)*(Calc!$I$2:$I$2001&gt;INDEX(Calc!$J:$J,$S151))*(Calc!$T$2:$T$2001&lt;INDEX(Calc!$H:$H,$S151))*(ROW(Calc!$A$2:$A$2001)&gt;$T151),0),0)+1,""))</f>
        <v>0</v>
      </c>
      <c r="W151" s="8">
        <f>IF($S151="","",MAX(0,INDEX(Calc!$H:$H,$S151)-MAX(INDEX(Calc!$K:$K,$S151),INDEX(Calc!$J:$J,$S151))))</f>
        <v>0</v>
      </c>
      <c r="X151" s="8">
        <f>IF($S151="","",INDEX(Calc!$E:$E,$S151)-$W151)</f>
        <v>0</v>
      </c>
    </row>
    <row r="152" spans="1:24">
      <c r="A152">
        <f>IF($S152="","",INDEX(Calc!$A:$A,$S152))</f>
        <v>0</v>
      </c>
      <c r="B152">
        <f>IF($S152="","",INDEX(Calc!$U:$U,$S152))</f>
        <v>0</v>
      </c>
      <c r="C152" s="7">
        <f>IF($S152="","",INDEX(Calc!$B:$B,$S152))</f>
        <v>0</v>
      </c>
      <c r="D152">
        <f>IF($S152="","",INDEX(Calc!$C:$C,$S152))</f>
        <v>0</v>
      </c>
      <c r="E152" s="8">
        <f>IF($S152="","",INDEX(Calc!$E:$E,$S152))</f>
        <v>0</v>
      </c>
      <c r="F152" s="9">
        <f>IF($S152="","",INDEX(Calc!$G:$G,$S152))</f>
        <v>0</v>
      </c>
      <c r="G152" s="8">
        <f>IF($S152="","",INDEX(Calc!$L:$L,$S152))</f>
        <v>0</v>
      </c>
      <c r="H152" s="8">
        <f>IF($S152="","",INDEX(Calc!$M:$M,$S152))</f>
        <v>0</v>
      </c>
      <c r="I152" s="7">
        <f>IF($T152="","",INDEX(Calc!$B:$B,$T152))</f>
        <v>0</v>
      </c>
      <c r="J152" s="8">
        <f>IF($S152="","",IF($U152&lt;&gt;"paid",0,MAX(0,MIN(INDEX(Calc!$H:$H,$S152),INDEX(Calc!$I:$I,$T152))-MAX(INDEX(Calc!$J:$J,$S152),INDEX(Calc!$T:$T,$T152)))))</f>
        <v>0</v>
      </c>
      <c r="K152" s="8">
        <f>IF($S152="","",IF($U152&lt;&gt;"paid",0,$J152/(1+$F152)*$F152))</f>
        <v>0</v>
      </c>
      <c r="L152" s="8">
        <f>IF($S152="","",IF($U152="paid",MAX(0,$E152-MAX(0,MIN(INDEX(Calc!$H:$H,$S152),INDEX(Calc!$I:$I,$T152))-INDEX(Calc!$J:$J,$S152))),$W152))</f>
        <v>0</v>
      </c>
      <c r="M152" s="8">
        <f>IF($S152="","",IF($U152="paid",$L152/(1+$F152)*$F152,$Q152))</f>
        <v>0</v>
      </c>
      <c r="N152">
        <f>IF(OR($S152="",$U152&lt;&gt;"paid"),"",$I152-$C152)</f>
        <v>0</v>
      </c>
      <c r="O152" s="8">
        <f>IF($S152="","",IF(AND($U152="paid",$N152&gt;Settings!$B$4),$K152*Settings!$B$3*$N152/365,0))</f>
        <v>0</v>
      </c>
      <c r="P152" s="8">
        <f>IF($S152="","",IF($U152="unpaid",$W152,0))</f>
        <v>0</v>
      </c>
      <c r="Q152" s="8">
        <f>IF($S152="","",IF(AND($U152="unpaid",$C152&lt;=Settings!$B$2),$W152/(1+$F152)*$F152,0))</f>
        <v>0</v>
      </c>
      <c r="R152">
        <f>IF($S152="","","FY "&amp;IF(MONTH($C152)&gt;=4,YEAR($C152),YEAR($C152)-1)&amp;"-"&amp;TEXT(MOD(IF(MONTH($C152)&gt;=4,YEAR($C152)+1,YEAR($C152)),100),"00"))</f>
        <v>0</v>
      </c>
      <c r="S152">
        <f>IF($S151="","",IF($U151="paid",IF($V151&lt;&gt;"",$S151,IF(AND($W151&gt;0,OR(INDEX(Calc!$B:$B,$S151)&lt;=Settings!$B$2,$X151=0)),$S151,IFERROR(MATCH(1,INDEX((Calc!$A$2:$A$2001&lt;&gt;"")*(Calc!$E$2:$E$2001&gt;0)*(ROW(Calc!$A$2:$A$2001)&gt;$S151),0),0)+1,""))),IFERROR(MATCH(1,INDEX((Calc!$A$2:$A$2001&lt;&gt;"")*(Calc!$E$2:$E$2001&gt;0)*(ROW(Calc!$A$2:$A$2001)&gt;$S151),0),0)+1,"")))</f>
        <v>0</v>
      </c>
      <c r="T152">
        <f>IF($S152="","",IF(AND($S152=$S151,$U151="paid",$V151=""),"",IF(AND($S152=$S151,$U151="paid",$V151&lt;&gt;""),$V151,IF($S152="","",IFERROR(MATCH(1,INDEX((Calc!$A$2:$A$2001=INDEX(Calc!$A:$A,$S152))*(Calc!$D$2:$D$2001&gt;0)*(Calc!$I$2:$I$2001&gt;INDEX(Calc!$J:$J,$S152))*(Calc!$T$2:$T$2001&lt;INDEX(Calc!$H:$H,$S152)),0),0)+1,"")))))</f>
        <v>0</v>
      </c>
      <c r="U152">
        <f>IF($S152="","",IF($T152&lt;&gt;"","paid","unpaid"))</f>
        <v>0</v>
      </c>
      <c r="V152">
        <f>IF(OR($S152="",$T152=""),"",IFERROR(MATCH(1,INDEX((Calc!$A$2:$A$2001=INDEX(Calc!$A:$A,$S152))*(Calc!$D$2:$D$2001&gt;0)*(Calc!$I$2:$I$2001&gt;INDEX(Calc!$J:$J,$S152))*(Calc!$T$2:$T$2001&lt;INDEX(Calc!$H:$H,$S152))*(ROW(Calc!$A$2:$A$2001)&gt;$T152),0),0)+1,""))</f>
        <v>0</v>
      </c>
      <c r="W152" s="8">
        <f>IF($S152="","",MAX(0,INDEX(Calc!$H:$H,$S152)-MAX(INDEX(Calc!$K:$K,$S152),INDEX(Calc!$J:$J,$S152))))</f>
        <v>0</v>
      </c>
      <c r="X152" s="8">
        <f>IF($S152="","",INDEX(Calc!$E:$E,$S152)-$W152)</f>
        <v>0</v>
      </c>
    </row>
    <row r="153" spans="1:24">
      <c r="A153">
        <f>IF($S153="","",INDEX(Calc!$A:$A,$S153))</f>
        <v>0</v>
      </c>
      <c r="B153">
        <f>IF($S153="","",INDEX(Calc!$U:$U,$S153))</f>
        <v>0</v>
      </c>
      <c r="C153" s="7">
        <f>IF($S153="","",INDEX(Calc!$B:$B,$S153))</f>
        <v>0</v>
      </c>
      <c r="D153">
        <f>IF($S153="","",INDEX(Calc!$C:$C,$S153))</f>
        <v>0</v>
      </c>
      <c r="E153" s="8">
        <f>IF($S153="","",INDEX(Calc!$E:$E,$S153))</f>
        <v>0</v>
      </c>
      <c r="F153" s="9">
        <f>IF($S153="","",INDEX(Calc!$G:$G,$S153))</f>
        <v>0</v>
      </c>
      <c r="G153" s="8">
        <f>IF($S153="","",INDEX(Calc!$L:$L,$S153))</f>
        <v>0</v>
      </c>
      <c r="H153" s="8">
        <f>IF($S153="","",INDEX(Calc!$M:$M,$S153))</f>
        <v>0</v>
      </c>
      <c r="I153" s="7">
        <f>IF($T153="","",INDEX(Calc!$B:$B,$T153))</f>
        <v>0</v>
      </c>
      <c r="J153" s="8">
        <f>IF($S153="","",IF($U153&lt;&gt;"paid",0,MAX(0,MIN(INDEX(Calc!$H:$H,$S153),INDEX(Calc!$I:$I,$T153))-MAX(INDEX(Calc!$J:$J,$S153),INDEX(Calc!$T:$T,$T153)))))</f>
        <v>0</v>
      </c>
      <c r="K153" s="8">
        <f>IF($S153="","",IF($U153&lt;&gt;"paid",0,$J153/(1+$F153)*$F153))</f>
        <v>0</v>
      </c>
      <c r="L153" s="8">
        <f>IF($S153="","",IF($U153="paid",MAX(0,$E153-MAX(0,MIN(INDEX(Calc!$H:$H,$S153),INDEX(Calc!$I:$I,$T153))-INDEX(Calc!$J:$J,$S153))),$W153))</f>
        <v>0</v>
      </c>
      <c r="M153" s="8">
        <f>IF($S153="","",IF($U153="paid",$L153/(1+$F153)*$F153,$Q153))</f>
        <v>0</v>
      </c>
      <c r="N153">
        <f>IF(OR($S153="",$U153&lt;&gt;"paid"),"",$I153-$C153)</f>
        <v>0</v>
      </c>
      <c r="O153" s="8">
        <f>IF($S153="","",IF(AND($U153="paid",$N153&gt;Settings!$B$4),$K153*Settings!$B$3*$N153/365,0))</f>
        <v>0</v>
      </c>
      <c r="P153" s="8">
        <f>IF($S153="","",IF($U153="unpaid",$W153,0))</f>
        <v>0</v>
      </c>
      <c r="Q153" s="8">
        <f>IF($S153="","",IF(AND($U153="unpaid",$C153&lt;=Settings!$B$2),$W153/(1+$F153)*$F153,0))</f>
        <v>0</v>
      </c>
      <c r="R153">
        <f>IF($S153="","","FY "&amp;IF(MONTH($C153)&gt;=4,YEAR($C153),YEAR($C153)-1)&amp;"-"&amp;TEXT(MOD(IF(MONTH($C153)&gt;=4,YEAR($C153)+1,YEAR($C153)),100),"00"))</f>
        <v>0</v>
      </c>
      <c r="S153">
        <f>IF($S152="","",IF($U152="paid",IF($V152&lt;&gt;"",$S152,IF(AND($W152&gt;0,OR(INDEX(Calc!$B:$B,$S152)&lt;=Settings!$B$2,$X152=0)),$S152,IFERROR(MATCH(1,INDEX((Calc!$A$2:$A$2001&lt;&gt;"")*(Calc!$E$2:$E$2001&gt;0)*(ROW(Calc!$A$2:$A$2001)&gt;$S152),0),0)+1,""))),IFERROR(MATCH(1,INDEX((Calc!$A$2:$A$2001&lt;&gt;"")*(Calc!$E$2:$E$2001&gt;0)*(ROW(Calc!$A$2:$A$2001)&gt;$S152),0),0)+1,"")))</f>
        <v>0</v>
      </c>
      <c r="T153">
        <f>IF($S153="","",IF(AND($S153=$S152,$U152="paid",$V152=""),"",IF(AND($S153=$S152,$U152="paid",$V152&lt;&gt;""),$V152,IF($S153="","",IFERROR(MATCH(1,INDEX((Calc!$A$2:$A$2001=INDEX(Calc!$A:$A,$S153))*(Calc!$D$2:$D$2001&gt;0)*(Calc!$I$2:$I$2001&gt;INDEX(Calc!$J:$J,$S153))*(Calc!$T$2:$T$2001&lt;INDEX(Calc!$H:$H,$S153)),0),0)+1,"")))))</f>
        <v>0</v>
      </c>
      <c r="U153">
        <f>IF($S153="","",IF($T153&lt;&gt;"","paid","unpaid"))</f>
        <v>0</v>
      </c>
      <c r="V153">
        <f>IF(OR($S153="",$T153=""),"",IFERROR(MATCH(1,INDEX((Calc!$A$2:$A$2001=INDEX(Calc!$A:$A,$S153))*(Calc!$D$2:$D$2001&gt;0)*(Calc!$I$2:$I$2001&gt;INDEX(Calc!$J:$J,$S153))*(Calc!$T$2:$T$2001&lt;INDEX(Calc!$H:$H,$S153))*(ROW(Calc!$A$2:$A$2001)&gt;$T153),0),0)+1,""))</f>
        <v>0</v>
      </c>
      <c r="W153" s="8">
        <f>IF($S153="","",MAX(0,INDEX(Calc!$H:$H,$S153)-MAX(INDEX(Calc!$K:$K,$S153),INDEX(Calc!$J:$J,$S153))))</f>
        <v>0</v>
      </c>
      <c r="X153" s="8">
        <f>IF($S153="","",INDEX(Calc!$E:$E,$S153)-$W153)</f>
        <v>0</v>
      </c>
    </row>
    <row r="154" spans="1:24">
      <c r="A154">
        <f>IF($S154="","",INDEX(Calc!$A:$A,$S154))</f>
        <v>0</v>
      </c>
      <c r="B154">
        <f>IF($S154="","",INDEX(Calc!$U:$U,$S154))</f>
        <v>0</v>
      </c>
      <c r="C154" s="7">
        <f>IF($S154="","",INDEX(Calc!$B:$B,$S154))</f>
        <v>0</v>
      </c>
      <c r="D154">
        <f>IF($S154="","",INDEX(Calc!$C:$C,$S154))</f>
        <v>0</v>
      </c>
      <c r="E154" s="8">
        <f>IF($S154="","",INDEX(Calc!$E:$E,$S154))</f>
        <v>0</v>
      </c>
      <c r="F154" s="9">
        <f>IF($S154="","",INDEX(Calc!$G:$G,$S154))</f>
        <v>0</v>
      </c>
      <c r="G154" s="8">
        <f>IF($S154="","",INDEX(Calc!$L:$L,$S154))</f>
        <v>0</v>
      </c>
      <c r="H154" s="8">
        <f>IF($S154="","",INDEX(Calc!$M:$M,$S154))</f>
        <v>0</v>
      </c>
      <c r="I154" s="7">
        <f>IF($T154="","",INDEX(Calc!$B:$B,$T154))</f>
        <v>0</v>
      </c>
      <c r="J154" s="8">
        <f>IF($S154="","",IF($U154&lt;&gt;"paid",0,MAX(0,MIN(INDEX(Calc!$H:$H,$S154),INDEX(Calc!$I:$I,$T154))-MAX(INDEX(Calc!$J:$J,$S154),INDEX(Calc!$T:$T,$T154)))))</f>
        <v>0</v>
      </c>
      <c r="K154" s="8">
        <f>IF($S154="","",IF($U154&lt;&gt;"paid",0,$J154/(1+$F154)*$F154))</f>
        <v>0</v>
      </c>
      <c r="L154" s="8">
        <f>IF($S154="","",IF($U154="paid",MAX(0,$E154-MAX(0,MIN(INDEX(Calc!$H:$H,$S154),INDEX(Calc!$I:$I,$T154))-INDEX(Calc!$J:$J,$S154))),$W154))</f>
        <v>0</v>
      </c>
      <c r="M154" s="8">
        <f>IF($S154="","",IF($U154="paid",$L154/(1+$F154)*$F154,$Q154))</f>
        <v>0</v>
      </c>
      <c r="N154">
        <f>IF(OR($S154="",$U154&lt;&gt;"paid"),"",$I154-$C154)</f>
        <v>0</v>
      </c>
      <c r="O154" s="8">
        <f>IF($S154="","",IF(AND($U154="paid",$N154&gt;Settings!$B$4),$K154*Settings!$B$3*$N154/365,0))</f>
        <v>0</v>
      </c>
      <c r="P154" s="8">
        <f>IF($S154="","",IF($U154="unpaid",$W154,0))</f>
        <v>0</v>
      </c>
      <c r="Q154" s="8">
        <f>IF($S154="","",IF(AND($U154="unpaid",$C154&lt;=Settings!$B$2),$W154/(1+$F154)*$F154,0))</f>
        <v>0</v>
      </c>
      <c r="R154">
        <f>IF($S154="","","FY "&amp;IF(MONTH($C154)&gt;=4,YEAR($C154),YEAR($C154)-1)&amp;"-"&amp;TEXT(MOD(IF(MONTH($C154)&gt;=4,YEAR($C154)+1,YEAR($C154)),100),"00"))</f>
        <v>0</v>
      </c>
      <c r="S154">
        <f>IF($S153="","",IF($U153="paid",IF($V153&lt;&gt;"",$S153,IF(AND($W153&gt;0,OR(INDEX(Calc!$B:$B,$S153)&lt;=Settings!$B$2,$X153=0)),$S153,IFERROR(MATCH(1,INDEX((Calc!$A$2:$A$2001&lt;&gt;"")*(Calc!$E$2:$E$2001&gt;0)*(ROW(Calc!$A$2:$A$2001)&gt;$S153),0),0)+1,""))),IFERROR(MATCH(1,INDEX((Calc!$A$2:$A$2001&lt;&gt;"")*(Calc!$E$2:$E$2001&gt;0)*(ROW(Calc!$A$2:$A$2001)&gt;$S153),0),0)+1,"")))</f>
        <v>0</v>
      </c>
      <c r="T154">
        <f>IF($S154="","",IF(AND($S154=$S153,$U153="paid",$V153=""),"",IF(AND($S154=$S153,$U153="paid",$V153&lt;&gt;""),$V153,IF($S154="","",IFERROR(MATCH(1,INDEX((Calc!$A$2:$A$2001=INDEX(Calc!$A:$A,$S154))*(Calc!$D$2:$D$2001&gt;0)*(Calc!$I$2:$I$2001&gt;INDEX(Calc!$J:$J,$S154))*(Calc!$T$2:$T$2001&lt;INDEX(Calc!$H:$H,$S154)),0),0)+1,"")))))</f>
        <v>0</v>
      </c>
      <c r="U154">
        <f>IF($S154="","",IF($T154&lt;&gt;"","paid","unpaid"))</f>
        <v>0</v>
      </c>
      <c r="V154">
        <f>IF(OR($S154="",$T154=""),"",IFERROR(MATCH(1,INDEX((Calc!$A$2:$A$2001=INDEX(Calc!$A:$A,$S154))*(Calc!$D$2:$D$2001&gt;0)*(Calc!$I$2:$I$2001&gt;INDEX(Calc!$J:$J,$S154))*(Calc!$T$2:$T$2001&lt;INDEX(Calc!$H:$H,$S154))*(ROW(Calc!$A$2:$A$2001)&gt;$T154),0),0)+1,""))</f>
        <v>0</v>
      </c>
      <c r="W154" s="8">
        <f>IF($S154="","",MAX(0,INDEX(Calc!$H:$H,$S154)-MAX(INDEX(Calc!$K:$K,$S154),INDEX(Calc!$J:$J,$S154))))</f>
        <v>0</v>
      </c>
      <c r="X154" s="8">
        <f>IF($S154="","",INDEX(Calc!$E:$E,$S154)-$W154)</f>
        <v>0</v>
      </c>
    </row>
    <row r="155" spans="1:24">
      <c r="A155">
        <f>IF($S155="","",INDEX(Calc!$A:$A,$S155))</f>
        <v>0</v>
      </c>
      <c r="B155">
        <f>IF($S155="","",INDEX(Calc!$U:$U,$S155))</f>
        <v>0</v>
      </c>
      <c r="C155" s="7">
        <f>IF($S155="","",INDEX(Calc!$B:$B,$S155))</f>
        <v>0</v>
      </c>
      <c r="D155">
        <f>IF($S155="","",INDEX(Calc!$C:$C,$S155))</f>
        <v>0</v>
      </c>
      <c r="E155" s="8">
        <f>IF($S155="","",INDEX(Calc!$E:$E,$S155))</f>
        <v>0</v>
      </c>
      <c r="F155" s="9">
        <f>IF($S155="","",INDEX(Calc!$G:$G,$S155))</f>
        <v>0</v>
      </c>
      <c r="G155" s="8">
        <f>IF($S155="","",INDEX(Calc!$L:$L,$S155))</f>
        <v>0</v>
      </c>
      <c r="H155" s="8">
        <f>IF($S155="","",INDEX(Calc!$M:$M,$S155))</f>
        <v>0</v>
      </c>
      <c r="I155" s="7">
        <f>IF($T155="","",INDEX(Calc!$B:$B,$T155))</f>
        <v>0</v>
      </c>
      <c r="J155" s="8">
        <f>IF($S155="","",IF($U155&lt;&gt;"paid",0,MAX(0,MIN(INDEX(Calc!$H:$H,$S155),INDEX(Calc!$I:$I,$T155))-MAX(INDEX(Calc!$J:$J,$S155),INDEX(Calc!$T:$T,$T155)))))</f>
        <v>0</v>
      </c>
      <c r="K155" s="8">
        <f>IF($S155="","",IF($U155&lt;&gt;"paid",0,$J155/(1+$F155)*$F155))</f>
        <v>0</v>
      </c>
      <c r="L155" s="8">
        <f>IF($S155="","",IF($U155="paid",MAX(0,$E155-MAX(0,MIN(INDEX(Calc!$H:$H,$S155),INDEX(Calc!$I:$I,$T155))-INDEX(Calc!$J:$J,$S155))),$W155))</f>
        <v>0</v>
      </c>
      <c r="M155" s="8">
        <f>IF($S155="","",IF($U155="paid",$L155/(1+$F155)*$F155,$Q155))</f>
        <v>0</v>
      </c>
      <c r="N155">
        <f>IF(OR($S155="",$U155&lt;&gt;"paid"),"",$I155-$C155)</f>
        <v>0</v>
      </c>
      <c r="O155" s="8">
        <f>IF($S155="","",IF(AND($U155="paid",$N155&gt;Settings!$B$4),$K155*Settings!$B$3*$N155/365,0))</f>
        <v>0</v>
      </c>
      <c r="P155" s="8">
        <f>IF($S155="","",IF($U155="unpaid",$W155,0))</f>
        <v>0</v>
      </c>
      <c r="Q155" s="8">
        <f>IF($S155="","",IF(AND($U155="unpaid",$C155&lt;=Settings!$B$2),$W155/(1+$F155)*$F155,0))</f>
        <v>0</v>
      </c>
      <c r="R155">
        <f>IF($S155="","","FY "&amp;IF(MONTH($C155)&gt;=4,YEAR($C155),YEAR($C155)-1)&amp;"-"&amp;TEXT(MOD(IF(MONTH($C155)&gt;=4,YEAR($C155)+1,YEAR($C155)),100),"00"))</f>
        <v>0</v>
      </c>
      <c r="S155">
        <f>IF($S154="","",IF($U154="paid",IF($V154&lt;&gt;"",$S154,IF(AND($W154&gt;0,OR(INDEX(Calc!$B:$B,$S154)&lt;=Settings!$B$2,$X154=0)),$S154,IFERROR(MATCH(1,INDEX((Calc!$A$2:$A$2001&lt;&gt;"")*(Calc!$E$2:$E$2001&gt;0)*(ROW(Calc!$A$2:$A$2001)&gt;$S154),0),0)+1,""))),IFERROR(MATCH(1,INDEX((Calc!$A$2:$A$2001&lt;&gt;"")*(Calc!$E$2:$E$2001&gt;0)*(ROW(Calc!$A$2:$A$2001)&gt;$S154),0),0)+1,"")))</f>
        <v>0</v>
      </c>
      <c r="T155">
        <f>IF($S155="","",IF(AND($S155=$S154,$U154="paid",$V154=""),"",IF(AND($S155=$S154,$U154="paid",$V154&lt;&gt;""),$V154,IF($S155="","",IFERROR(MATCH(1,INDEX((Calc!$A$2:$A$2001=INDEX(Calc!$A:$A,$S155))*(Calc!$D$2:$D$2001&gt;0)*(Calc!$I$2:$I$2001&gt;INDEX(Calc!$J:$J,$S155))*(Calc!$T$2:$T$2001&lt;INDEX(Calc!$H:$H,$S155)),0),0)+1,"")))))</f>
        <v>0</v>
      </c>
      <c r="U155">
        <f>IF($S155="","",IF($T155&lt;&gt;"","paid","unpaid"))</f>
        <v>0</v>
      </c>
      <c r="V155">
        <f>IF(OR($S155="",$T155=""),"",IFERROR(MATCH(1,INDEX((Calc!$A$2:$A$2001=INDEX(Calc!$A:$A,$S155))*(Calc!$D$2:$D$2001&gt;0)*(Calc!$I$2:$I$2001&gt;INDEX(Calc!$J:$J,$S155))*(Calc!$T$2:$T$2001&lt;INDEX(Calc!$H:$H,$S155))*(ROW(Calc!$A$2:$A$2001)&gt;$T155),0),0)+1,""))</f>
        <v>0</v>
      </c>
      <c r="W155" s="8">
        <f>IF($S155="","",MAX(0,INDEX(Calc!$H:$H,$S155)-MAX(INDEX(Calc!$K:$K,$S155),INDEX(Calc!$J:$J,$S155))))</f>
        <v>0</v>
      </c>
      <c r="X155" s="8">
        <f>IF($S155="","",INDEX(Calc!$E:$E,$S155)-$W155)</f>
        <v>0</v>
      </c>
    </row>
    <row r="156" spans="1:24">
      <c r="A156">
        <f>IF($S156="","",INDEX(Calc!$A:$A,$S156))</f>
        <v>0</v>
      </c>
      <c r="B156">
        <f>IF($S156="","",INDEX(Calc!$U:$U,$S156))</f>
        <v>0</v>
      </c>
      <c r="C156" s="7">
        <f>IF($S156="","",INDEX(Calc!$B:$B,$S156))</f>
        <v>0</v>
      </c>
      <c r="D156">
        <f>IF($S156="","",INDEX(Calc!$C:$C,$S156))</f>
        <v>0</v>
      </c>
      <c r="E156" s="8">
        <f>IF($S156="","",INDEX(Calc!$E:$E,$S156))</f>
        <v>0</v>
      </c>
      <c r="F156" s="9">
        <f>IF($S156="","",INDEX(Calc!$G:$G,$S156))</f>
        <v>0</v>
      </c>
      <c r="G156" s="8">
        <f>IF($S156="","",INDEX(Calc!$L:$L,$S156))</f>
        <v>0</v>
      </c>
      <c r="H156" s="8">
        <f>IF($S156="","",INDEX(Calc!$M:$M,$S156))</f>
        <v>0</v>
      </c>
      <c r="I156" s="7">
        <f>IF($T156="","",INDEX(Calc!$B:$B,$T156))</f>
        <v>0</v>
      </c>
      <c r="J156" s="8">
        <f>IF($S156="","",IF($U156&lt;&gt;"paid",0,MAX(0,MIN(INDEX(Calc!$H:$H,$S156),INDEX(Calc!$I:$I,$T156))-MAX(INDEX(Calc!$J:$J,$S156),INDEX(Calc!$T:$T,$T156)))))</f>
        <v>0</v>
      </c>
      <c r="K156" s="8">
        <f>IF($S156="","",IF($U156&lt;&gt;"paid",0,$J156/(1+$F156)*$F156))</f>
        <v>0</v>
      </c>
      <c r="L156" s="8">
        <f>IF($S156="","",IF($U156="paid",MAX(0,$E156-MAX(0,MIN(INDEX(Calc!$H:$H,$S156),INDEX(Calc!$I:$I,$T156))-INDEX(Calc!$J:$J,$S156))),$W156))</f>
        <v>0</v>
      </c>
      <c r="M156" s="8">
        <f>IF($S156="","",IF($U156="paid",$L156/(1+$F156)*$F156,$Q156))</f>
        <v>0</v>
      </c>
      <c r="N156">
        <f>IF(OR($S156="",$U156&lt;&gt;"paid"),"",$I156-$C156)</f>
        <v>0</v>
      </c>
      <c r="O156" s="8">
        <f>IF($S156="","",IF(AND($U156="paid",$N156&gt;Settings!$B$4),$K156*Settings!$B$3*$N156/365,0))</f>
        <v>0</v>
      </c>
      <c r="P156" s="8">
        <f>IF($S156="","",IF($U156="unpaid",$W156,0))</f>
        <v>0</v>
      </c>
      <c r="Q156" s="8">
        <f>IF($S156="","",IF(AND($U156="unpaid",$C156&lt;=Settings!$B$2),$W156/(1+$F156)*$F156,0))</f>
        <v>0</v>
      </c>
      <c r="R156">
        <f>IF($S156="","","FY "&amp;IF(MONTH($C156)&gt;=4,YEAR($C156),YEAR($C156)-1)&amp;"-"&amp;TEXT(MOD(IF(MONTH($C156)&gt;=4,YEAR($C156)+1,YEAR($C156)),100),"00"))</f>
        <v>0</v>
      </c>
      <c r="S156">
        <f>IF($S155="","",IF($U155="paid",IF($V155&lt;&gt;"",$S155,IF(AND($W155&gt;0,OR(INDEX(Calc!$B:$B,$S155)&lt;=Settings!$B$2,$X155=0)),$S155,IFERROR(MATCH(1,INDEX((Calc!$A$2:$A$2001&lt;&gt;"")*(Calc!$E$2:$E$2001&gt;0)*(ROW(Calc!$A$2:$A$2001)&gt;$S155),0),0)+1,""))),IFERROR(MATCH(1,INDEX((Calc!$A$2:$A$2001&lt;&gt;"")*(Calc!$E$2:$E$2001&gt;0)*(ROW(Calc!$A$2:$A$2001)&gt;$S155),0),0)+1,"")))</f>
        <v>0</v>
      </c>
      <c r="T156">
        <f>IF($S156="","",IF(AND($S156=$S155,$U155="paid",$V155=""),"",IF(AND($S156=$S155,$U155="paid",$V155&lt;&gt;""),$V155,IF($S156="","",IFERROR(MATCH(1,INDEX((Calc!$A$2:$A$2001=INDEX(Calc!$A:$A,$S156))*(Calc!$D$2:$D$2001&gt;0)*(Calc!$I$2:$I$2001&gt;INDEX(Calc!$J:$J,$S156))*(Calc!$T$2:$T$2001&lt;INDEX(Calc!$H:$H,$S156)),0),0)+1,"")))))</f>
        <v>0</v>
      </c>
      <c r="U156">
        <f>IF($S156="","",IF($T156&lt;&gt;"","paid","unpaid"))</f>
        <v>0</v>
      </c>
      <c r="V156">
        <f>IF(OR($S156="",$T156=""),"",IFERROR(MATCH(1,INDEX((Calc!$A$2:$A$2001=INDEX(Calc!$A:$A,$S156))*(Calc!$D$2:$D$2001&gt;0)*(Calc!$I$2:$I$2001&gt;INDEX(Calc!$J:$J,$S156))*(Calc!$T$2:$T$2001&lt;INDEX(Calc!$H:$H,$S156))*(ROW(Calc!$A$2:$A$2001)&gt;$T156),0),0)+1,""))</f>
        <v>0</v>
      </c>
      <c r="W156" s="8">
        <f>IF($S156="","",MAX(0,INDEX(Calc!$H:$H,$S156)-MAX(INDEX(Calc!$K:$K,$S156),INDEX(Calc!$J:$J,$S156))))</f>
        <v>0</v>
      </c>
      <c r="X156" s="8">
        <f>IF($S156="","",INDEX(Calc!$E:$E,$S156)-$W156)</f>
        <v>0</v>
      </c>
    </row>
    <row r="157" spans="1:24">
      <c r="A157">
        <f>IF($S157="","",INDEX(Calc!$A:$A,$S157))</f>
        <v>0</v>
      </c>
      <c r="B157">
        <f>IF($S157="","",INDEX(Calc!$U:$U,$S157))</f>
        <v>0</v>
      </c>
      <c r="C157" s="7">
        <f>IF($S157="","",INDEX(Calc!$B:$B,$S157))</f>
        <v>0</v>
      </c>
      <c r="D157">
        <f>IF($S157="","",INDEX(Calc!$C:$C,$S157))</f>
        <v>0</v>
      </c>
      <c r="E157" s="8">
        <f>IF($S157="","",INDEX(Calc!$E:$E,$S157))</f>
        <v>0</v>
      </c>
      <c r="F157" s="9">
        <f>IF($S157="","",INDEX(Calc!$G:$G,$S157))</f>
        <v>0</v>
      </c>
      <c r="G157" s="8">
        <f>IF($S157="","",INDEX(Calc!$L:$L,$S157))</f>
        <v>0</v>
      </c>
      <c r="H157" s="8">
        <f>IF($S157="","",INDEX(Calc!$M:$M,$S157))</f>
        <v>0</v>
      </c>
      <c r="I157" s="7">
        <f>IF($T157="","",INDEX(Calc!$B:$B,$T157))</f>
        <v>0</v>
      </c>
      <c r="J157" s="8">
        <f>IF($S157="","",IF($U157&lt;&gt;"paid",0,MAX(0,MIN(INDEX(Calc!$H:$H,$S157),INDEX(Calc!$I:$I,$T157))-MAX(INDEX(Calc!$J:$J,$S157),INDEX(Calc!$T:$T,$T157)))))</f>
        <v>0</v>
      </c>
      <c r="K157" s="8">
        <f>IF($S157="","",IF($U157&lt;&gt;"paid",0,$J157/(1+$F157)*$F157))</f>
        <v>0</v>
      </c>
      <c r="L157" s="8">
        <f>IF($S157="","",IF($U157="paid",MAX(0,$E157-MAX(0,MIN(INDEX(Calc!$H:$H,$S157),INDEX(Calc!$I:$I,$T157))-INDEX(Calc!$J:$J,$S157))),$W157))</f>
        <v>0</v>
      </c>
      <c r="M157" s="8">
        <f>IF($S157="","",IF($U157="paid",$L157/(1+$F157)*$F157,$Q157))</f>
        <v>0</v>
      </c>
      <c r="N157">
        <f>IF(OR($S157="",$U157&lt;&gt;"paid"),"",$I157-$C157)</f>
        <v>0</v>
      </c>
      <c r="O157" s="8">
        <f>IF($S157="","",IF(AND($U157="paid",$N157&gt;Settings!$B$4),$K157*Settings!$B$3*$N157/365,0))</f>
        <v>0</v>
      </c>
      <c r="P157" s="8">
        <f>IF($S157="","",IF($U157="unpaid",$W157,0))</f>
        <v>0</v>
      </c>
      <c r="Q157" s="8">
        <f>IF($S157="","",IF(AND($U157="unpaid",$C157&lt;=Settings!$B$2),$W157/(1+$F157)*$F157,0))</f>
        <v>0</v>
      </c>
      <c r="R157">
        <f>IF($S157="","","FY "&amp;IF(MONTH($C157)&gt;=4,YEAR($C157),YEAR($C157)-1)&amp;"-"&amp;TEXT(MOD(IF(MONTH($C157)&gt;=4,YEAR($C157)+1,YEAR($C157)),100),"00"))</f>
        <v>0</v>
      </c>
      <c r="S157">
        <f>IF($S156="","",IF($U156="paid",IF($V156&lt;&gt;"",$S156,IF(AND($W156&gt;0,OR(INDEX(Calc!$B:$B,$S156)&lt;=Settings!$B$2,$X156=0)),$S156,IFERROR(MATCH(1,INDEX((Calc!$A$2:$A$2001&lt;&gt;"")*(Calc!$E$2:$E$2001&gt;0)*(ROW(Calc!$A$2:$A$2001)&gt;$S156),0),0)+1,""))),IFERROR(MATCH(1,INDEX((Calc!$A$2:$A$2001&lt;&gt;"")*(Calc!$E$2:$E$2001&gt;0)*(ROW(Calc!$A$2:$A$2001)&gt;$S156),0),0)+1,"")))</f>
        <v>0</v>
      </c>
      <c r="T157">
        <f>IF($S157="","",IF(AND($S157=$S156,$U156="paid",$V156=""),"",IF(AND($S157=$S156,$U156="paid",$V156&lt;&gt;""),$V156,IF($S157="","",IFERROR(MATCH(1,INDEX((Calc!$A$2:$A$2001=INDEX(Calc!$A:$A,$S157))*(Calc!$D$2:$D$2001&gt;0)*(Calc!$I$2:$I$2001&gt;INDEX(Calc!$J:$J,$S157))*(Calc!$T$2:$T$2001&lt;INDEX(Calc!$H:$H,$S157)),0),0)+1,"")))))</f>
        <v>0</v>
      </c>
      <c r="U157">
        <f>IF($S157="","",IF($T157&lt;&gt;"","paid","unpaid"))</f>
        <v>0</v>
      </c>
      <c r="V157">
        <f>IF(OR($S157="",$T157=""),"",IFERROR(MATCH(1,INDEX((Calc!$A$2:$A$2001=INDEX(Calc!$A:$A,$S157))*(Calc!$D$2:$D$2001&gt;0)*(Calc!$I$2:$I$2001&gt;INDEX(Calc!$J:$J,$S157))*(Calc!$T$2:$T$2001&lt;INDEX(Calc!$H:$H,$S157))*(ROW(Calc!$A$2:$A$2001)&gt;$T157),0),0)+1,""))</f>
        <v>0</v>
      </c>
      <c r="W157" s="8">
        <f>IF($S157="","",MAX(0,INDEX(Calc!$H:$H,$S157)-MAX(INDEX(Calc!$K:$K,$S157),INDEX(Calc!$J:$J,$S157))))</f>
        <v>0</v>
      </c>
      <c r="X157" s="8">
        <f>IF($S157="","",INDEX(Calc!$E:$E,$S157)-$W157)</f>
        <v>0</v>
      </c>
    </row>
    <row r="158" spans="1:24">
      <c r="A158">
        <f>IF($S158="","",INDEX(Calc!$A:$A,$S158))</f>
        <v>0</v>
      </c>
      <c r="B158">
        <f>IF($S158="","",INDEX(Calc!$U:$U,$S158))</f>
        <v>0</v>
      </c>
      <c r="C158" s="7">
        <f>IF($S158="","",INDEX(Calc!$B:$B,$S158))</f>
        <v>0</v>
      </c>
      <c r="D158">
        <f>IF($S158="","",INDEX(Calc!$C:$C,$S158))</f>
        <v>0</v>
      </c>
      <c r="E158" s="8">
        <f>IF($S158="","",INDEX(Calc!$E:$E,$S158))</f>
        <v>0</v>
      </c>
      <c r="F158" s="9">
        <f>IF($S158="","",INDEX(Calc!$G:$G,$S158))</f>
        <v>0</v>
      </c>
      <c r="G158" s="8">
        <f>IF($S158="","",INDEX(Calc!$L:$L,$S158))</f>
        <v>0</v>
      </c>
      <c r="H158" s="8">
        <f>IF($S158="","",INDEX(Calc!$M:$M,$S158))</f>
        <v>0</v>
      </c>
      <c r="I158" s="7">
        <f>IF($T158="","",INDEX(Calc!$B:$B,$T158))</f>
        <v>0</v>
      </c>
      <c r="J158" s="8">
        <f>IF($S158="","",IF($U158&lt;&gt;"paid",0,MAX(0,MIN(INDEX(Calc!$H:$H,$S158),INDEX(Calc!$I:$I,$T158))-MAX(INDEX(Calc!$J:$J,$S158),INDEX(Calc!$T:$T,$T158)))))</f>
        <v>0</v>
      </c>
      <c r="K158" s="8">
        <f>IF($S158="","",IF($U158&lt;&gt;"paid",0,$J158/(1+$F158)*$F158))</f>
        <v>0</v>
      </c>
      <c r="L158" s="8">
        <f>IF($S158="","",IF($U158="paid",MAX(0,$E158-MAX(0,MIN(INDEX(Calc!$H:$H,$S158),INDEX(Calc!$I:$I,$T158))-INDEX(Calc!$J:$J,$S158))),$W158))</f>
        <v>0</v>
      </c>
      <c r="M158" s="8">
        <f>IF($S158="","",IF($U158="paid",$L158/(1+$F158)*$F158,$Q158))</f>
        <v>0</v>
      </c>
      <c r="N158">
        <f>IF(OR($S158="",$U158&lt;&gt;"paid"),"",$I158-$C158)</f>
        <v>0</v>
      </c>
      <c r="O158" s="8">
        <f>IF($S158="","",IF(AND($U158="paid",$N158&gt;Settings!$B$4),$K158*Settings!$B$3*$N158/365,0))</f>
        <v>0</v>
      </c>
      <c r="P158" s="8">
        <f>IF($S158="","",IF($U158="unpaid",$W158,0))</f>
        <v>0</v>
      </c>
      <c r="Q158" s="8">
        <f>IF($S158="","",IF(AND($U158="unpaid",$C158&lt;=Settings!$B$2),$W158/(1+$F158)*$F158,0))</f>
        <v>0</v>
      </c>
      <c r="R158">
        <f>IF($S158="","","FY "&amp;IF(MONTH($C158)&gt;=4,YEAR($C158),YEAR($C158)-1)&amp;"-"&amp;TEXT(MOD(IF(MONTH($C158)&gt;=4,YEAR($C158)+1,YEAR($C158)),100),"00"))</f>
        <v>0</v>
      </c>
      <c r="S158">
        <f>IF($S157="","",IF($U157="paid",IF($V157&lt;&gt;"",$S157,IF(AND($W157&gt;0,OR(INDEX(Calc!$B:$B,$S157)&lt;=Settings!$B$2,$X157=0)),$S157,IFERROR(MATCH(1,INDEX((Calc!$A$2:$A$2001&lt;&gt;"")*(Calc!$E$2:$E$2001&gt;0)*(ROW(Calc!$A$2:$A$2001)&gt;$S157),0),0)+1,""))),IFERROR(MATCH(1,INDEX((Calc!$A$2:$A$2001&lt;&gt;"")*(Calc!$E$2:$E$2001&gt;0)*(ROW(Calc!$A$2:$A$2001)&gt;$S157),0),0)+1,"")))</f>
        <v>0</v>
      </c>
      <c r="T158">
        <f>IF($S158="","",IF(AND($S158=$S157,$U157="paid",$V157=""),"",IF(AND($S158=$S157,$U157="paid",$V157&lt;&gt;""),$V157,IF($S158="","",IFERROR(MATCH(1,INDEX((Calc!$A$2:$A$2001=INDEX(Calc!$A:$A,$S158))*(Calc!$D$2:$D$2001&gt;0)*(Calc!$I$2:$I$2001&gt;INDEX(Calc!$J:$J,$S158))*(Calc!$T$2:$T$2001&lt;INDEX(Calc!$H:$H,$S158)),0),0)+1,"")))))</f>
        <v>0</v>
      </c>
      <c r="U158">
        <f>IF($S158="","",IF($T158&lt;&gt;"","paid","unpaid"))</f>
        <v>0</v>
      </c>
      <c r="V158">
        <f>IF(OR($S158="",$T158=""),"",IFERROR(MATCH(1,INDEX((Calc!$A$2:$A$2001=INDEX(Calc!$A:$A,$S158))*(Calc!$D$2:$D$2001&gt;0)*(Calc!$I$2:$I$2001&gt;INDEX(Calc!$J:$J,$S158))*(Calc!$T$2:$T$2001&lt;INDEX(Calc!$H:$H,$S158))*(ROW(Calc!$A$2:$A$2001)&gt;$T158),0),0)+1,""))</f>
        <v>0</v>
      </c>
      <c r="W158" s="8">
        <f>IF($S158="","",MAX(0,INDEX(Calc!$H:$H,$S158)-MAX(INDEX(Calc!$K:$K,$S158),INDEX(Calc!$J:$J,$S158))))</f>
        <v>0</v>
      </c>
      <c r="X158" s="8">
        <f>IF($S158="","",INDEX(Calc!$E:$E,$S158)-$W158)</f>
        <v>0</v>
      </c>
    </row>
    <row r="159" spans="1:24">
      <c r="A159">
        <f>IF($S159="","",INDEX(Calc!$A:$A,$S159))</f>
        <v>0</v>
      </c>
      <c r="B159">
        <f>IF($S159="","",INDEX(Calc!$U:$U,$S159))</f>
        <v>0</v>
      </c>
      <c r="C159" s="7">
        <f>IF($S159="","",INDEX(Calc!$B:$B,$S159))</f>
        <v>0</v>
      </c>
      <c r="D159">
        <f>IF($S159="","",INDEX(Calc!$C:$C,$S159))</f>
        <v>0</v>
      </c>
      <c r="E159" s="8">
        <f>IF($S159="","",INDEX(Calc!$E:$E,$S159))</f>
        <v>0</v>
      </c>
      <c r="F159" s="9">
        <f>IF($S159="","",INDEX(Calc!$G:$G,$S159))</f>
        <v>0</v>
      </c>
      <c r="G159" s="8">
        <f>IF($S159="","",INDEX(Calc!$L:$L,$S159))</f>
        <v>0</v>
      </c>
      <c r="H159" s="8">
        <f>IF($S159="","",INDEX(Calc!$M:$M,$S159))</f>
        <v>0</v>
      </c>
      <c r="I159" s="7">
        <f>IF($T159="","",INDEX(Calc!$B:$B,$T159))</f>
        <v>0</v>
      </c>
      <c r="J159" s="8">
        <f>IF($S159="","",IF($U159&lt;&gt;"paid",0,MAX(0,MIN(INDEX(Calc!$H:$H,$S159),INDEX(Calc!$I:$I,$T159))-MAX(INDEX(Calc!$J:$J,$S159),INDEX(Calc!$T:$T,$T159)))))</f>
        <v>0</v>
      </c>
      <c r="K159" s="8">
        <f>IF($S159="","",IF($U159&lt;&gt;"paid",0,$J159/(1+$F159)*$F159))</f>
        <v>0</v>
      </c>
      <c r="L159" s="8">
        <f>IF($S159="","",IF($U159="paid",MAX(0,$E159-MAX(0,MIN(INDEX(Calc!$H:$H,$S159),INDEX(Calc!$I:$I,$T159))-INDEX(Calc!$J:$J,$S159))),$W159))</f>
        <v>0</v>
      </c>
      <c r="M159" s="8">
        <f>IF($S159="","",IF($U159="paid",$L159/(1+$F159)*$F159,$Q159))</f>
        <v>0</v>
      </c>
      <c r="N159">
        <f>IF(OR($S159="",$U159&lt;&gt;"paid"),"",$I159-$C159)</f>
        <v>0</v>
      </c>
      <c r="O159" s="8">
        <f>IF($S159="","",IF(AND($U159="paid",$N159&gt;Settings!$B$4),$K159*Settings!$B$3*$N159/365,0))</f>
        <v>0</v>
      </c>
      <c r="P159" s="8">
        <f>IF($S159="","",IF($U159="unpaid",$W159,0))</f>
        <v>0</v>
      </c>
      <c r="Q159" s="8">
        <f>IF($S159="","",IF(AND($U159="unpaid",$C159&lt;=Settings!$B$2),$W159/(1+$F159)*$F159,0))</f>
        <v>0</v>
      </c>
      <c r="R159">
        <f>IF($S159="","","FY "&amp;IF(MONTH($C159)&gt;=4,YEAR($C159),YEAR($C159)-1)&amp;"-"&amp;TEXT(MOD(IF(MONTH($C159)&gt;=4,YEAR($C159)+1,YEAR($C159)),100),"00"))</f>
        <v>0</v>
      </c>
      <c r="S159">
        <f>IF($S158="","",IF($U158="paid",IF($V158&lt;&gt;"",$S158,IF(AND($W158&gt;0,OR(INDEX(Calc!$B:$B,$S158)&lt;=Settings!$B$2,$X158=0)),$S158,IFERROR(MATCH(1,INDEX((Calc!$A$2:$A$2001&lt;&gt;"")*(Calc!$E$2:$E$2001&gt;0)*(ROW(Calc!$A$2:$A$2001)&gt;$S158),0),0)+1,""))),IFERROR(MATCH(1,INDEX((Calc!$A$2:$A$2001&lt;&gt;"")*(Calc!$E$2:$E$2001&gt;0)*(ROW(Calc!$A$2:$A$2001)&gt;$S158),0),0)+1,"")))</f>
        <v>0</v>
      </c>
      <c r="T159">
        <f>IF($S159="","",IF(AND($S159=$S158,$U158="paid",$V158=""),"",IF(AND($S159=$S158,$U158="paid",$V158&lt;&gt;""),$V158,IF($S159="","",IFERROR(MATCH(1,INDEX((Calc!$A$2:$A$2001=INDEX(Calc!$A:$A,$S159))*(Calc!$D$2:$D$2001&gt;0)*(Calc!$I$2:$I$2001&gt;INDEX(Calc!$J:$J,$S159))*(Calc!$T$2:$T$2001&lt;INDEX(Calc!$H:$H,$S159)),0),0)+1,"")))))</f>
        <v>0</v>
      </c>
      <c r="U159">
        <f>IF($S159="","",IF($T159&lt;&gt;"","paid","unpaid"))</f>
        <v>0</v>
      </c>
      <c r="V159">
        <f>IF(OR($S159="",$T159=""),"",IFERROR(MATCH(1,INDEX((Calc!$A$2:$A$2001=INDEX(Calc!$A:$A,$S159))*(Calc!$D$2:$D$2001&gt;0)*(Calc!$I$2:$I$2001&gt;INDEX(Calc!$J:$J,$S159))*(Calc!$T$2:$T$2001&lt;INDEX(Calc!$H:$H,$S159))*(ROW(Calc!$A$2:$A$2001)&gt;$T159),0),0)+1,""))</f>
        <v>0</v>
      </c>
      <c r="W159" s="8">
        <f>IF($S159="","",MAX(0,INDEX(Calc!$H:$H,$S159)-MAX(INDEX(Calc!$K:$K,$S159),INDEX(Calc!$J:$J,$S159))))</f>
        <v>0</v>
      </c>
      <c r="X159" s="8">
        <f>IF($S159="","",INDEX(Calc!$E:$E,$S159)-$W159)</f>
        <v>0</v>
      </c>
    </row>
    <row r="160" spans="1:24">
      <c r="A160">
        <f>IF($S160="","",INDEX(Calc!$A:$A,$S160))</f>
        <v>0</v>
      </c>
      <c r="B160">
        <f>IF($S160="","",INDEX(Calc!$U:$U,$S160))</f>
        <v>0</v>
      </c>
      <c r="C160" s="7">
        <f>IF($S160="","",INDEX(Calc!$B:$B,$S160))</f>
        <v>0</v>
      </c>
      <c r="D160">
        <f>IF($S160="","",INDEX(Calc!$C:$C,$S160))</f>
        <v>0</v>
      </c>
      <c r="E160" s="8">
        <f>IF($S160="","",INDEX(Calc!$E:$E,$S160))</f>
        <v>0</v>
      </c>
      <c r="F160" s="9">
        <f>IF($S160="","",INDEX(Calc!$G:$G,$S160))</f>
        <v>0</v>
      </c>
      <c r="G160" s="8">
        <f>IF($S160="","",INDEX(Calc!$L:$L,$S160))</f>
        <v>0</v>
      </c>
      <c r="H160" s="8">
        <f>IF($S160="","",INDEX(Calc!$M:$M,$S160))</f>
        <v>0</v>
      </c>
      <c r="I160" s="7">
        <f>IF($T160="","",INDEX(Calc!$B:$B,$T160))</f>
        <v>0</v>
      </c>
      <c r="J160" s="8">
        <f>IF($S160="","",IF($U160&lt;&gt;"paid",0,MAX(0,MIN(INDEX(Calc!$H:$H,$S160),INDEX(Calc!$I:$I,$T160))-MAX(INDEX(Calc!$J:$J,$S160),INDEX(Calc!$T:$T,$T160)))))</f>
        <v>0</v>
      </c>
      <c r="K160" s="8">
        <f>IF($S160="","",IF($U160&lt;&gt;"paid",0,$J160/(1+$F160)*$F160))</f>
        <v>0</v>
      </c>
      <c r="L160" s="8">
        <f>IF($S160="","",IF($U160="paid",MAX(0,$E160-MAX(0,MIN(INDEX(Calc!$H:$H,$S160),INDEX(Calc!$I:$I,$T160))-INDEX(Calc!$J:$J,$S160))),$W160))</f>
        <v>0</v>
      </c>
      <c r="M160" s="8">
        <f>IF($S160="","",IF($U160="paid",$L160/(1+$F160)*$F160,$Q160))</f>
        <v>0</v>
      </c>
      <c r="N160">
        <f>IF(OR($S160="",$U160&lt;&gt;"paid"),"",$I160-$C160)</f>
        <v>0</v>
      </c>
      <c r="O160" s="8">
        <f>IF($S160="","",IF(AND($U160="paid",$N160&gt;Settings!$B$4),$K160*Settings!$B$3*$N160/365,0))</f>
        <v>0</v>
      </c>
      <c r="P160" s="8">
        <f>IF($S160="","",IF($U160="unpaid",$W160,0))</f>
        <v>0</v>
      </c>
      <c r="Q160" s="8">
        <f>IF($S160="","",IF(AND($U160="unpaid",$C160&lt;=Settings!$B$2),$W160/(1+$F160)*$F160,0))</f>
        <v>0</v>
      </c>
      <c r="R160">
        <f>IF($S160="","","FY "&amp;IF(MONTH($C160)&gt;=4,YEAR($C160),YEAR($C160)-1)&amp;"-"&amp;TEXT(MOD(IF(MONTH($C160)&gt;=4,YEAR($C160)+1,YEAR($C160)),100),"00"))</f>
        <v>0</v>
      </c>
      <c r="S160">
        <f>IF($S159="","",IF($U159="paid",IF($V159&lt;&gt;"",$S159,IF(AND($W159&gt;0,OR(INDEX(Calc!$B:$B,$S159)&lt;=Settings!$B$2,$X159=0)),$S159,IFERROR(MATCH(1,INDEX((Calc!$A$2:$A$2001&lt;&gt;"")*(Calc!$E$2:$E$2001&gt;0)*(ROW(Calc!$A$2:$A$2001)&gt;$S159),0),0)+1,""))),IFERROR(MATCH(1,INDEX((Calc!$A$2:$A$2001&lt;&gt;"")*(Calc!$E$2:$E$2001&gt;0)*(ROW(Calc!$A$2:$A$2001)&gt;$S159),0),0)+1,"")))</f>
        <v>0</v>
      </c>
      <c r="T160">
        <f>IF($S160="","",IF(AND($S160=$S159,$U159="paid",$V159=""),"",IF(AND($S160=$S159,$U159="paid",$V159&lt;&gt;""),$V159,IF($S160="","",IFERROR(MATCH(1,INDEX((Calc!$A$2:$A$2001=INDEX(Calc!$A:$A,$S160))*(Calc!$D$2:$D$2001&gt;0)*(Calc!$I$2:$I$2001&gt;INDEX(Calc!$J:$J,$S160))*(Calc!$T$2:$T$2001&lt;INDEX(Calc!$H:$H,$S160)),0),0)+1,"")))))</f>
        <v>0</v>
      </c>
      <c r="U160">
        <f>IF($S160="","",IF($T160&lt;&gt;"","paid","unpaid"))</f>
        <v>0</v>
      </c>
      <c r="V160">
        <f>IF(OR($S160="",$T160=""),"",IFERROR(MATCH(1,INDEX((Calc!$A$2:$A$2001=INDEX(Calc!$A:$A,$S160))*(Calc!$D$2:$D$2001&gt;0)*(Calc!$I$2:$I$2001&gt;INDEX(Calc!$J:$J,$S160))*(Calc!$T$2:$T$2001&lt;INDEX(Calc!$H:$H,$S160))*(ROW(Calc!$A$2:$A$2001)&gt;$T160),0),0)+1,""))</f>
        <v>0</v>
      </c>
      <c r="W160" s="8">
        <f>IF($S160="","",MAX(0,INDEX(Calc!$H:$H,$S160)-MAX(INDEX(Calc!$K:$K,$S160),INDEX(Calc!$J:$J,$S160))))</f>
        <v>0</v>
      </c>
      <c r="X160" s="8">
        <f>IF($S160="","",INDEX(Calc!$E:$E,$S160)-$W160)</f>
        <v>0</v>
      </c>
    </row>
    <row r="161" spans="1:24">
      <c r="A161">
        <f>IF($S161="","",INDEX(Calc!$A:$A,$S161))</f>
        <v>0</v>
      </c>
      <c r="B161">
        <f>IF($S161="","",INDEX(Calc!$U:$U,$S161))</f>
        <v>0</v>
      </c>
      <c r="C161" s="7">
        <f>IF($S161="","",INDEX(Calc!$B:$B,$S161))</f>
        <v>0</v>
      </c>
      <c r="D161">
        <f>IF($S161="","",INDEX(Calc!$C:$C,$S161))</f>
        <v>0</v>
      </c>
      <c r="E161" s="8">
        <f>IF($S161="","",INDEX(Calc!$E:$E,$S161))</f>
        <v>0</v>
      </c>
      <c r="F161" s="9">
        <f>IF($S161="","",INDEX(Calc!$G:$G,$S161))</f>
        <v>0</v>
      </c>
      <c r="G161" s="8">
        <f>IF($S161="","",INDEX(Calc!$L:$L,$S161))</f>
        <v>0</v>
      </c>
      <c r="H161" s="8">
        <f>IF($S161="","",INDEX(Calc!$M:$M,$S161))</f>
        <v>0</v>
      </c>
      <c r="I161" s="7">
        <f>IF($T161="","",INDEX(Calc!$B:$B,$T161))</f>
        <v>0</v>
      </c>
      <c r="J161" s="8">
        <f>IF($S161="","",IF($U161&lt;&gt;"paid",0,MAX(0,MIN(INDEX(Calc!$H:$H,$S161),INDEX(Calc!$I:$I,$T161))-MAX(INDEX(Calc!$J:$J,$S161),INDEX(Calc!$T:$T,$T161)))))</f>
        <v>0</v>
      </c>
      <c r="K161" s="8">
        <f>IF($S161="","",IF($U161&lt;&gt;"paid",0,$J161/(1+$F161)*$F161))</f>
        <v>0</v>
      </c>
      <c r="L161" s="8">
        <f>IF($S161="","",IF($U161="paid",MAX(0,$E161-MAX(0,MIN(INDEX(Calc!$H:$H,$S161),INDEX(Calc!$I:$I,$T161))-INDEX(Calc!$J:$J,$S161))),$W161))</f>
        <v>0</v>
      </c>
      <c r="M161" s="8">
        <f>IF($S161="","",IF($U161="paid",$L161/(1+$F161)*$F161,$Q161))</f>
        <v>0</v>
      </c>
      <c r="N161">
        <f>IF(OR($S161="",$U161&lt;&gt;"paid"),"",$I161-$C161)</f>
        <v>0</v>
      </c>
      <c r="O161" s="8">
        <f>IF($S161="","",IF(AND($U161="paid",$N161&gt;Settings!$B$4),$K161*Settings!$B$3*$N161/365,0))</f>
        <v>0</v>
      </c>
      <c r="P161" s="8">
        <f>IF($S161="","",IF($U161="unpaid",$W161,0))</f>
        <v>0</v>
      </c>
      <c r="Q161" s="8">
        <f>IF($S161="","",IF(AND($U161="unpaid",$C161&lt;=Settings!$B$2),$W161/(1+$F161)*$F161,0))</f>
        <v>0</v>
      </c>
      <c r="R161">
        <f>IF($S161="","","FY "&amp;IF(MONTH($C161)&gt;=4,YEAR($C161),YEAR($C161)-1)&amp;"-"&amp;TEXT(MOD(IF(MONTH($C161)&gt;=4,YEAR($C161)+1,YEAR($C161)),100),"00"))</f>
        <v>0</v>
      </c>
      <c r="S161">
        <f>IF($S160="","",IF($U160="paid",IF($V160&lt;&gt;"",$S160,IF(AND($W160&gt;0,OR(INDEX(Calc!$B:$B,$S160)&lt;=Settings!$B$2,$X160=0)),$S160,IFERROR(MATCH(1,INDEX((Calc!$A$2:$A$2001&lt;&gt;"")*(Calc!$E$2:$E$2001&gt;0)*(ROW(Calc!$A$2:$A$2001)&gt;$S160),0),0)+1,""))),IFERROR(MATCH(1,INDEX((Calc!$A$2:$A$2001&lt;&gt;"")*(Calc!$E$2:$E$2001&gt;0)*(ROW(Calc!$A$2:$A$2001)&gt;$S160),0),0)+1,"")))</f>
        <v>0</v>
      </c>
      <c r="T161">
        <f>IF($S161="","",IF(AND($S161=$S160,$U160="paid",$V160=""),"",IF(AND($S161=$S160,$U160="paid",$V160&lt;&gt;""),$V160,IF($S161="","",IFERROR(MATCH(1,INDEX((Calc!$A$2:$A$2001=INDEX(Calc!$A:$A,$S161))*(Calc!$D$2:$D$2001&gt;0)*(Calc!$I$2:$I$2001&gt;INDEX(Calc!$J:$J,$S161))*(Calc!$T$2:$T$2001&lt;INDEX(Calc!$H:$H,$S161)),0),0)+1,"")))))</f>
        <v>0</v>
      </c>
      <c r="U161">
        <f>IF($S161="","",IF($T161&lt;&gt;"","paid","unpaid"))</f>
        <v>0</v>
      </c>
      <c r="V161">
        <f>IF(OR($S161="",$T161=""),"",IFERROR(MATCH(1,INDEX((Calc!$A$2:$A$2001=INDEX(Calc!$A:$A,$S161))*(Calc!$D$2:$D$2001&gt;0)*(Calc!$I$2:$I$2001&gt;INDEX(Calc!$J:$J,$S161))*(Calc!$T$2:$T$2001&lt;INDEX(Calc!$H:$H,$S161))*(ROW(Calc!$A$2:$A$2001)&gt;$T161),0),0)+1,""))</f>
        <v>0</v>
      </c>
      <c r="W161" s="8">
        <f>IF($S161="","",MAX(0,INDEX(Calc!$H:$H,$S161)-MAX(INDEX(Calc!$K:$K,$S161),INDEX(Calc!$J:$J,$S161))))</f>
        <v>0</v>
      </c>
      <c r="X161" s="8">
        <f>IF($S161="","",INDEX(Calc!$E:$E,$S161)-$W161)</f>
        <v>0</v>
      </c>
    </row>
    <row r="162" spans="1:24">
      <c r="A162">
        <f>IF($S162="","",INDEX(Calc!$A:$A,$S162))</f>
        <v>0</v>
      </c>
      <c r="B162">
        <f>IF($S162="","",INDEX(Calc!$U:$U,$S162))</f>
        <v>0</v>
      </c>
      <c r="C162" s="7">
        <f>IF($S162="","",INDEX(Calc!$B:$B,$S162))</f>
        <v>0</v>
      </c>
      <c r="D162">
        <f>IF($S162="","",INDEX(Calc!$C:$C,$S162))</f>
        <v>0</v>
      </c>
      <c r="E162" s="8">
        <f>IF($S162="","",INDEX(Calc!$E:$E,$S162))</f>
        <v>0</v>
      </c>
      <c r="F162" s="9">
        <f>IF($S162="","",INDEX(Calc!$G:$G,$S162))</f>
        <v>0</v>
      </c>
      <c r="G162" s="8">
        <f>IF($S162="","",INDEX(Calc!$L:$L,$S162))</f>
        <v>0</v>
      </c>
      <c r="H162" s="8">
        <f>IF($S162="","",INDEX(Calc!$M:$M,$S162))</f>
        <v>0</v>
      </c>
      <c r="I162" s="7">
        <f>IF($T162="","",INDEX(Calc!$B:$B,$T162))</f>
        <v>0</v>
      </c>
      <c r="J162" s="8">
        <f>IF($S162="","",IF($U162&lt;&gt;"paid",0,MAX(0,MIN(INDEX(Calc!$H:$H,$S162),INDEX(Calc!$I:$I,$T162))-MAX(INDEX(Calc!$J:$J,$S162),INDEX(Calc!$T:$T,$T162)))))</f>
        <v>0</v>
      </c>
      <c r="K162" s="8">
        <f>IF($S162="","",IF($U162&lt;&gt;"paid",0,$J162/(1+$F162)*$F162))</f>
        <v>0</v>
      </c>
      <c r="L162" s="8">
        <f>IF($S162="","",IF($U162="paid",MAX(0,$E162-MAX(0,MIN(INDEX(Calc!$H:$H,$S162),INDEX(Calc!$I:$I,$T162))-INDEX(Calc!$J:$J,$S162))),$W162))</f>
        <v>0</v>
      </c>
      <c r="M162" s="8">
        <f>IF($S162="","",IF($U162="paid",$L162/(1+$F162)*$F162,$Q162))</f>
        <v>0</v>
      </c>
      <c r="N162">
        <f>IF(OR($S162="",$U162&lt;&gt;"paid"),"",$I162-$C162)</f>
        <v>0</v>
      </c>
      <c r="O162" s="8">
        <f>IF($S162="","",IF(AND($U162="paid",$N162&gt;Settings!$B$4),$K162*Settings!$B$3*$N162/365,0))</f>
        <v>0</v>
      </c>
      <c r="P162" s="8">
        <f>IF($S162="","",IF($U162="unpaid",$W162,0))</f>
        <v>0</v>
      </c>
      <c r="Q162" s="8">
        <f>IF($S162="","",IF(AND($U162="unpaid",$C162&lt;=Settings!$B$2),$W162/(1+$F162)*$F162,0))</f>
        <v>0</v>
      </c>
      <c r="R162">
        <f>IF($S162="","","FY "&amp;IF(MONTH($C162)&gt;=4,YEAR($C162),YEAR($C162)-1)&amp;"-"&amp;TEXT(MOD(IF(MONTH($C162)&gt;=4,YEAR($C162)+1,YEAR($C162)),100),"00"))</f>
        <v>0</v>
      </c>
      <c r="S162">
        <f>IF($S161="","",IF($U161="paid",IF($V161&lt;&gt;"",$S161,IF(AND($W161&gt;0,OR(INDEX(Calc!$B:$B,$S161)&lt;=Settings!$B$2,$X161=0)),$S161,IFERROR(MATCH(1,INDEX((Calc!$A$2:$A$2001&lt;&gt;"")*(Calc!$E$2:$E$2001&gt;0)*(ROW(Calc!$A$2:$A$2001)&gt;$S161),0),0)+1,""))),IFERROR(MATCH(1,INDEX((Calc!$A$2:$A$2001&lt;&gt;"")*(Calc!$E$2:$E$2001&gt;0)*(ROW(Calc!$A$2:$A$2001)&gt;$S161),0),0)+1,"")))</f>
        <v>0</v>
      </c>
      <c r="T162">
        <f>IF($S162="","",IF(AND($S162=$S161,$U161="paid",$V161=""),"",IF(AND($S162=$S161,$U161="paid",$V161&lt;&gt;""),$V161,IF($S162="","",IFERROR(MATCH(1,INDEX((Calc!$A$2:$A$2001=INDEX(Calc!$A:$A,$S162))*(Calc!$D$2:$D$2001&gt;0)*(Calc!$I$2:$I$2001&gt;INDEX(Calc!$J:$J,$S162))*(Calc!$T$2:$T$2001&lt;INDEX(Calc!$H:$H,$S162)),0),0)+1,"")))))</f>
        <v>0</v>
      </c>
      <c r="U162">
        <f>IF($S162="","",IF($T162&lt;&gt;"","paid","unpaid"))</f>
        <v>0</v>
      </c>
      <c r="V162">
        <f>IF(OR($S162="",$T162=""),"",IFERROR(MATCH(1,INDEX((Calc!$A$2:$A$2001=INDEX(Calc!$A:$A,$S162))*(Calc!$D$2:$D$2001&gt;0)*(Calc!$I$2:$I$2001&gt;INDEX(Calc!$J:$J,$S162))*(Calc!$T$2:$T$2001&lt;INDEX(Calc!$H:$H,$S162))*(ROW(Calc!$A$2:$A$2001)&gt;$T162),0),0)+1,""))</f>
        <v>0</v>
      </c>
      <c r="W162" s="8">
        <f>IF($S162="","",MAX(0,INDEX(Calc!$H:$H,$S162)-MAX(INDEX(Calc!$K:$K,$S162),INDEX(Calc!$J:$J,$S162))))</f>
        <v>0</v>
      </c>
      <c r="X162" s="8">
        <f>IF($S162="","",INDEX(Calc!$E:$E,$S162)-$W162)</f>
        <v>0</v>
      </c>
    </row>
    <row r="163" spans="1:24">
      <c r="A163">
        <f>IF($S163="","",INDEX(Calc!$A:$A,$S163))</f>
        <v>0</v>
      </c>
      <c r="B163">
        <f>IF($S163="","",INDEX(Calc!$U:$U,$S163))</f>
        <v>0</v>
      </c>
      <c r="C163" s="7">
        <f>IF($S163="","",INDEX(Calc!$B:$B,$S163))</f>
        <v>0</v>
      </c>
      <c r="D163">
        <f>IF($S163="","",INDEX(Calc!$C:$C,$S163))</f>
        <v>0</v>
      </c>
      <c r="E163" s="8">
        <f>IF($S163="","",INDEX(Calc!$E:$E,$S163))</f>
        <v>0</v>
      </c>
      <c r="F163" s="9">
        <f>IF($S163="","",INDEX(Calc!$G:$G,$S163))</f>
        <v>0</v>
      </c>
      <c r="G163" s="8">
        <f>IF($S163="","",INDEX(Calc!$L:$L,$S163))</f>
        <v>0</v>
      </c>
      <c r="H163" s="8">
        <f>IF($S163="","",INDEX(Calc!$M:$M,$S163))</f>
        <v>0</v>
      </c>
      <c r="I163" s="7">
        <f>IF($T163="","",INDEX(Calc!$B:$B,$T163))</f>
        <v>0</v>
      </c>
      <c r="J163" s="8">
        <f>IF($S163="","",IF($U163&lt;&gt;"paid",0,MAX(0,MIN(INDEX(Calc!$H:$H,$S163),INDEX(Calc!$I:$I,$T163))-MAX(INDEX(Calc!$J:$J,$S163),INDEX(Calc!$T:$T,$T163)))))</f>
        <v>0</v>
      </c>
      <c r="K163" s="8">
        <f>IF($S163="","",IF($U163&lt;&gt;"paid",0,$J163/(1+$F163)*$F163))</f>
        <v>0</v>
      </c>
      <c r="L163" s="8">
        <f>IF($S163="","",IF($U163="paid",MAX(0,$E163-MAX(0,MIN(INDEX(Calc!$H:$H,$S163),INDEX(Calc!$I:$I,$T163))-INDEX(Calc!$J:$J,$S163))),$W163))</f>
        <v>0</v>
      </c>
      <c r="M163" s="8">
        <f>IF($S163="","",IF($U163="paid",$L163/(1+$F163)*$F163,$Q163))</f>
        <v>0</v>
      </c>
      <c r="N163">
        <f>IF(OR($S163="",$U163&lt;&gt;"paid"),"",$I163-$C163)</f>
        <v>0</v>
      </c>
      <c r="O163" s="8">
        <f>IF($S163="","",IF(AND($U163="paid",$N163&gt;Settings!$B$4),$K163*Settings!$B$3*$N163/365,0))</f>
        <v>0</v>
      </c>
      <c r="P163" s="8">
        <f>IF($S163="","",IF($U163="unpaid",$W163,0))</f>
        <v>0</v>
      </c>
      <c r="Q163" s="8">
        <f>IF($S163="","",IF(AND($U163="unpaid",$C163&lt;=Settings!$B$2),$W163/(1+$F163)*$F163,0))</f>
        <v>0</v>
      </c>
      <c r="R163">
        <f>IF($S163="","","FY "&amp;IF(MONTH($C163)&gt;=4,YEAR($C163),YEAR($C163)-1)&amp;"-"&amp;TEXT(MOD(IF(MONTH($C163)&gt;=4,YEAR($C163)+1,YEAR($C163)),100),"00"))</f>
        <v>0</v>
      </c>
      <c r="S163">
        <f>IF($S162="","",IF($U162="paid",IF($V162&lt;&gt;"",$S162,IF(AND($W162&gt;0,OR(INDEX(Calc!$B:$B,$S162)&lt;=Settings!$B$2,$X162=0)),$S162,IFERROR(MATCH(1,INDEX((Calc!$A$2:$A$2001&lt;&gt;"")*(Calc!$E$2:$E$2001&gt;0)*(ROW(Calc!$A$2:$A$2001)&gt;$S162),0),0)+1,""))),IFERROR(MATCH(1,INDEX((Calc!$A$2:$A$2001&lt;&gt;"")*(Calc!$E$2:$E$2001&gt;0)*(ROW(Calc!$A$2:$A$2001)&gt;$S162),0),0)+1,"")))</f>
        <v>0</v>
      </c>
      <c r="T163">
        <f>IF($S163="","",IF(AND($S163=$S162,$U162="paid",$V162=""),"",IF(AND($S163=$S162,$U162="paid",$V162&lt;&gt;""),$V162,IF($S163="","",IFERROR(MATCH(1,INDEX((Calc!$A$2:$A$2001=INDEX(Calc!$A:$A,$S163))*(Calc!$D$2:$D$2001&gt;0)*(Calc!$I$2:$I$2001&gt;INDEX(Calc!$J:$J,$S163))*(Calc!$T$2:$T$2001&lt;INDEX(Calc!$H:$H,$S163)),0),0)+1,"")))))</f>
        <v>0</v>
      </c>
      <c r="U163">
        <f>IF($S163="","",IF($T163&lt;&gt;"","paid","unpaid"))</f>
        <v>0</v>
      </c>
      <c r="V163">
        <f>IF(OR($S163="",$T163=""),"",IFERROR(MATCH(1,INDEX((Calc!$A$2:$A$2001=INDEX(Calc!$A:$A,$S163))*(Calc!$D$2:$D$2001&gt;0)*(Calc!$I$2:$I$2001&gt;INDEX(Calc!$J:$J,$S163))*(Calc!$T$2:$T$2001&lt;INDEX(Calc!$H:$H,$S163))*(ROW(Calc!$A$2:$A$2001)&gt;$T163),0),0)+1,""))</f>
        <v>0</v>
      </c>
      <c r="W163" s="8">
        <f>IF($S163="","",MAX(0,INDEX(Calc!$H:$H,$S163)-MAX(INDEX(Calc!$K:$K,$S163),INDEX(Calc!$J:$J,$S163))))</f>
        <v>0</v>
      </c>
      <c r="X163" s="8">
        <f>IF($S163="","",INDEX(Calc!$E:$E,$S163)-$W163)</f>
        <v>0</v>
      </c>
    </row>
    <row r="164" spans="1:24">
      <c r="A164">
        <f>IF($S164="","",INDEX(Calc!$A:$A,$S164))</f>
        <v>0</v>
      </c>
      <c r="B164">
        <f>IF($S164="","",INDEX(Calc!$U:$U,$S164))</f>
        <v>0</v>
      </c>
      <c r="C164" s="7">
        <f>IF($S164="","",INDEX(Calc!$B:$B,$S164))</f>
        <v>0</v>
      </c>
      <c r="D164">
        <f>IF($S164="","",INDEX(Calc!$C:$C,$S164))</f>
        <v>0</v>
      </c>
      <c r="E164" s="8">
        <f>IF($S164="","",INDEX(Calc!$E:$E,$S164))</f>
        <v>0</v>
      </c>
      <c r="F164" s="9">
        <f>IF($S164="","",INDEX(Calc!$G:$G,$S164))</f>
        <v>0</v>
      </c>
      <c r="G164" s="8">
        <f>IF($S164="","",INDEX(Calc!$L:$L,$S164))</f>
        <v>0</v>
      </c>
      <c r="H164" s="8">
        <f>IF($S164="","",INDEX(Calc!$M:$M,$S164))</f>
        <v>0</v>
      </c>
      <c r="I164" s="7">
        <f>IF($T164="","",INDEX(Calc!$B:$B,$T164))</f>
        <v>0</v>
      </c>
      <c r="J164" s="8">
        <f>IF($S164="","",IF($U164&lt;&gt;"paid",0,MAX(0,MIN(INDEX(Calc!$H:$H,$S164),INDEX(Calc!$I:$I,$T164))-MAX(INDEX(Calc!$J:$J,$S164),INDEX(Calc!$T:$T,$T164)))))</f>
        <v>0</v>
      </c>
      <c r="K164" s="8">
        <f>IF($S164="","",IF($U164&lt;&gt;"paid",0,$J164/(1+$F164)*$F164))</f>
        <v>0</v>
      </c>
      <c r="L164" s="8">
        <f>IF($S164="","",IF($U164="paid",MAX(0,$E164-MAX(0,MIN(INDEX(Calc!$H:$H,$S164),INDEX(Calc!$I:$I,$T164))-INDEX(Calc!$J:$J,$S164))),$W164))</f>
        <v>0</v>
      </c>
      <c r="M164" s="8">
        <f>IF($S164="","",IF($U164="paid",$L164/(1+$F164)*$F164,$Q164))</f>
        <v>0</v>
      </c>
      <c r="N164">
        <f>IF(OR($S164="",$U164&lt;&gt;"paid"),"",$I164-$C164)</f>
        <v>0</v>
      </c>
      <c r="O164" s="8">
        <f>IF($S164="","",IF(AND($U164="paid",$N164&gt;Settings!$B$4),$K164*Settings!$B$3*$N164/365,0))</f>
        <v>0</v>
      </c>
      <c r="P164" s="8">
        <f>IF($S164="","",IF($U164="unpaid",$W164,0))</f>
        <v>0</v>
      </c>
      <c r="Q164" s="8">
        <f>IF($S164="","",IF(AND($U164="unpaid",$C164&lt;=Settings!$B$2),$W164/(1+$F164)*$F164,0))</f>
        <v>0</v>
      </c>
      <c r="R164">
        <f>IF($S164="","","FY "&amp;IF(MONTH($C164)&gt;=4,YEAR($C164),YEAR($C164)-1)&amp;"-"&amp;TEXT(MOD(IF(MONTH($C164)&gt;=4,YEAR($C164)+1,YEAR($C164)),100),"00"))</f>
        <v>0</v>
      </c>
      <c r="S164">
        <f>IF($S163="","",IF($U163="paid",IF($V163&lt;&gt;"",$S163,IF(AND($W163&gt;0,OR(INDEX(Calc!$B:$B,$S163)&lt;=Settings!$B$2,$X163=0)),$S163,IFERROR(MATCH(1,INDEX((Calc!$A$2:$A$2001&lt;&gt;"")*(Calc!$E$2:$E$2001&gt;0)*(ROW(Calc!$A$2:$A$2001)&gt;$S163),0),0)+1,""))),IFERROR(MATCH(1,INDEX((Calc!$A$2:$A$2001&lt;&gt;"")*(Calc!$E$2:$E$2001&gt;0)*(ROW(Calc!$A$2:$A$2001)&gt;$S163),0),0)+1,"")))</f>
        <v>0</v>
      </c>
      <c r="T164">
        <f>IF($S164="","",IF(AND($S164=$S163,$U163="paid",$V163=""),"",IF(AND($S164=$S163,$U163="paid",$V163&lt;&gt;""),$V163,IF($S164="","",IFERROR(MATCH(1,INDEX((Calc!$A$2:$A$2001=INDEX(Calc!$A:$A,$S164))*(Calc!$D$2:$D$2001&gt;0)*(Calc!$I$2:$I$2001&gt;INDEX(Calc!$J:$J,$S164))*(Calc!$T$2:$T$2001&lt;INDEX(Calc!$H:$H,$S164)),0),0)+1,"")))))</f>
        <v>0</v>
      </c>
      <c r="U164">
        <f>IF($S164="","",IF($T164&lt;&gt;"","paid","unpaid"))</f>
        <v>0</v>
      </c>
      <c r="V164">
        <f>IF(OR($S164="",$T164=""),"",IFERROR(MATCH(1,INDEX((Calc!$A$2:$A$2001=INDEX(Calc!$A:$A,$S164))*(Calc!$D$2:$D$2001&gt;0)*(Calc!$I$2:$I$2001&gt;INDEX(Calc!$J:$J,$S164))*(Calc!$T$2:$T$2001&lt;INDEX(Calc!$H:$H,$S164))*(ROW(Calc!$A$2:$A$2001)&gt;$T164),0),0)+1,""))</f>
        <v>0</v>
      </c>
      <c r="W164" s="8">
        <f>IF($S164="","",MAX(0,INDEX(Calc!$H:$H,$S164)-MAX(INDEX(Calc!$K:$K,$S164),INDEX(Calc!$J:$J,$S164))))</f>
        <v>0</v>
      </c>
      <c r="X164" s="8">
        <f>IF($S164="","",INDEX(Calc!$E:$E,$S164)-$W164)</f>
        <v>0</v>
      </c>
    </row>
    <row r="165" spans="1:24">
      <c r="A165">
        <f>IF($S165="","",INDEX(Calc!$A:$A,$S165))</f>
        <v>0</v>
      </c>
      <c r="B165">
        <f>IF($S165="","",INDEX(Calc!$U:$U,$S165))</f>
        <v>0</v>
      </c>
      <c r="C165" s="7">
        <f>IF($S165="","",INDEX(Calc!$B:$B,$S165))</f>
        <v>0</v>
      </c>
      <c r="D165">
        <f>IF($S165="","",INDEX(Calc!$C:$C,$S165))</f>
        <v>0</v>
      </c>
      <c r="E165" s="8">
        <f>IF($S165="","",INDEX(Calc!$E:$E,$S165))</f>
        <v>0</v>
      </c>
      <c r="F165" s="9">
        <f>IF($S165="","",INDEX(Calc!$G:$G,$S165))</f>
        <v>0</v>
      </c>
      <c r="G165" s="8">
        <f>IF($S165="","",INDEX(Calc!$L:$L,$S165))</f>
        <v>0</v>
      </c>
      <c r="H165" s="8">
        <f>IF($S165="","",INDEX(Calc!$M:$M,$S165))</f>
        <v>0</v>
      </c>
      <c r="I165" s="7">
        <f>IF($T165="","",INDEX(Calc!$B:$B,$T165))</f>
        <v>0</v>
      </c>
      <c r="J165" s="8">
        <f>IF($S165="","",IF($U165&lt;&gt;"paid",0,MAX(0,MIN(INDEX(Calc!$H:$H,$S165),INDEX(Calc!$I:$I,$T165))-MAX(INDEX(Calc!$J:$J,$S165),INDEX(Calc!$T:$T,$T165)))))</f>
        <v>0</v>
      </c>
      <c r="K165" s="8">
        <f>IF($S165="","",IF($U165&lt;&gt;"paid",0,$J165/(1+$F165)*$F165))</f>
        <v>0</v>
      </c>
      <c r="L165" s="8">
        <f>IF($S165="","",IF($U165="paid",MAX(0,$E165-MAX(0,MIN(INDEX(Calc!$H:$H,$S165),INDEX(Calc!$I:$I,$T165))-INDEX(Calc!$J:$J,$S165))),$W165))</f>
        <v>0</v>
      </c>
      <c r="M165" s="8">
        <f>IF($S165="","",IF($U165="paid",$L165/(1+$F165)*$F165,$Q165))</f>
        <v>0</v>
      </c>
      <c r="N165">
        <f>IF(OR($S165="",$U165&lt;&gt;"paid"),"",$I165-$C165)</f>
        <v>0</v>
      </c>
      <c r="O165" s="8">
        <f>IF($S165="","",IF(AND($U165="paid",$N165&gt;Settings!$B$4),$K165*Settings!$B$3*$N165/365,0))</f>
        <v>0</v>
      </c>
      <c r="P165" s="8">
        <f>IF($S165="","",IF($U165="unpaid",$W165,0))</f>
        <v>0</v>
      </c>
      <c r="Q165" s="8">
        <f>IF($S165="","",IF(AND($U165="unpaid",$C165&lt;=Settings!$B$2),$W165/(1+$F165)*$F165,0))</f>
        <v>0</v>
      </c>
      <c r="R165">
        <f>IF($S165="","","FY "&amp;IF(MONTH($C165)&gt;=4,YEAR($C165),YEAR($C165)-1)&amp;"-"&amp;TEXT(MOD(IF(MONTH($C165)&gt;=4,YEAR($C165)+1,YEAR($C165)),100),"00"))</f>
        <v>0</v>
      </c>
      <c r="S165">
        <f>IF($S164="","",IF($U164="paid",IF($V164&lt;&gt;"",$S164,IF(AND($W164&gt;0,OR(INDEX(Calc!$B:$B,$S164)&lt;=Settings!$B$2,$X164=0)),$S164,IFERROR(MATCH(1,INDEX((Calc!$A$2:$A$2001&lt;&gt;"")*(Calc!$E$2:$E$2001&gt;0)*(ROW(Calc!$A$2:$A$2001)&gt;$S164),0),0)+1,""))),IFERROR(MATCH(1,INDEX((Calc!$A$2:$A$2001&lt;&gt;"")*(Calc!$E$2:$E$2001&gt;0)*(ROW(Calc!$A$2:$A$2001)&gt;$S164),0),0)+1,"")))</f>
        <v>0</v>
      </c>
      <c r="T165">
        <f>IF($S165="","",IF(AND($S165=$S164,$U164="paid",$V164=""),"",IF(AND($S165=$S164,$U164="paid",$V164&lt;&gt;""),$V164,IF($S165="","",IFERROR(MATCH(1,INDEX((Calc!$A$2:$A$2001=INDEX(Calc!$A:$A,$S165))*(Calc!$D$2:$D$2001&gt;0)*(Calc!$I$2:$I$2001&gt;INDEX(Calc!$J:$J,$S165))*(Calc!$T$2:$T$2001&lt;INDEX(Calc!$H:$H,$S165)),0),0)+1,"")))))</f>
        <v>0</v>
      </c>
      <c r="U165">
        <f>IF($S165="","",IF($T165&lt;&gt;"","paid","unpaid"))</f>
        <v>0</v>
      </c>
      <c r="V165">
        <f>IF(OR($S165="",$T165=""),"",IFERROR(MATCH(1,INDEX((Calc!$A$2:$A$2001=INDEX(Calc!$A:$A,$S165))*(Calc!$D$2:$D$2001&gt;0)*(Calc!$I$2:$I$2001&gt;INDEX(Calc!$J:$J,$S165))*(Calc!$T$2:$T$2001&lt;INDEX(Calc!$H:$H,$S165))*(ROW(Calc!$A$2:$A$2001)&gt;$T165),0),0)+1,""))</f>
        <v>0</v>
      </c>
      <c r="W165" s="8">
        <f>IF($S165="","",MAX(0,INDEX(Calc!$H:$H,$S165)-MAX(INDEX(Calc!$K:$K,$S165),INDEX(Calc!$J:$J,$S165))))</f>
        <v>0</v>
      </c>
      <c r="X165" s="8">
        <f>IF($S165="","",INDEX(Calc!$E:$E,$S165)-$W165)</f>
        <v>0</v>
      </c>
    </row>
    <row r="166" spans="1:24">
      <c r="A166">
        <f>IF($S166="","",INDEX(Calc!$A:$A,$S166))</f>
        <v>0</v>
      </c>
      <c r="B166">
        <f>IF($S166="","",INDEX(Calc!$U:$U,$S166))</f>
        <v>0</v>
      </c>
      <c r="C166" s="7">
        <f>IF($S166="","",INDEX(Calc!$B:$B,$S166))</f>
        <v>0</v>
      </c>
      <c r="D166">
        <f>IF($S166="","",INDEX(Calc!$C:$C,$S166))</f>
        <v>0</v>
      </c>
      <c r="E166" s="8">
        <f>IF($S166="","",INDEX(Calc!$E:$E,$S166))</f>
        <v>0</v>
      </c>
      <c r="F166" s="9">
        <f>IF($S166="","",INDEX(Calc!$G:$G,$S166))</f>
        <v>0</v>
      </c>
      <c r="G166" s="8">
        <f>IF($S166="","",INDEX(Calc!$L:$L,$S166))</f>
        <v>0</v>
      </c>
      <c r="H166" s="8">
        <f>IF($S166="","",INDEX(Calc!$M:$M,$S166))</f>
        <v>0</v>
      </c>
      <c r="I166" s="7">
        <f>IF($T166="","",INDEX(Calc!$B:$B,$T166))</f>
        <v>0</v>
      </c>
      <c r="J166" s="8">
        <f>IF($S166="","",IF($U166&lt;&gt;"paid",0,MAX(0,MIN(INDEX(Calc!$H:$H,$S166),INDEX(Calc!$I:$I,$T166))-MAX(INDEX(Calc!$J:$J,$S166),INDEX(Calc!$T:$T,$T166)))))</f>
        <v>0</v>
      </c>
      <c r="K166" s="8">
        <f>IF($S166="","",IF($U166&lt;&gt;"paid",0,$J166/(1+$F166)*$F166))</f>
        <v>0</v>
      </c>
      <c r="L166" s="8">
        <f>IF($S166="","",IF($U166="paid",MAX(0,$E166-MAX(0,MIN(INDEX(Calc!$H:$H,$S166),INDEX(Calc!$I:$I,$T166))-INDEX(Calc!$J:$J,$S166))),$W166))</f>
        <v>0</v>
      </c>
      <c r="M166" s="8">
        <f>IF($S166="","",IF($U166="paid",$L166/(1+$F166)*$F166,$Q166))</f>
        <v>0</v>
      </c>
      <c r="N166">
        <f>IF(OR($S166="",$U166&lt;&gt;"paid"),"",$I166-$C166)</f>
        <v>0</v>
      </c>
      <c r="O166" s="8">
        <f>IF($S166="","",IF(AND($U166="paid",$N166&gt;Settings!$B$4),$K166*Settings!$B$3*$N166/365,0))</f>
        <v>0</v>
      </c>
      <c r="P166" s="8">
        <f>IF($S166="","",IF($U166="unpaid",$W166,0))</f>
        <v>0</v>
      </c>
      <c r="Q166" s="8">
        <f>IF($S166="","",IF(AND($U166="unpaid",$C166&lt;=Settings!$B$2),$W166/(1+$F166)*$F166,0))</f>
        <v>0</v>
      </c>
      <c r="R166">
        <f>IF($S166="","","FY "&amp;IF(MONTH($C166)&gt;=4,YEAR($C166),YEAR($C166)-1)&amp;"-"&amp;TEXT(MOD(IF(MONTH($C166)&gt;=4,YEAR($C166)+1,YEAR($C166)),100),"00"))</f>
        <v>0</v>
      </c>
      <c r="S166">
        <f>IF($S165="","",IF($U165="paid",IF($V165&lt;&gt;"",$S165,IF(AND($W165&gt;0,OR(INDEX(Calc!$B:$B,$S165)&lt;=Settings!$B$2,$X165=0)),$S165,IFERROR(MATCH(1,INDEX((Calc!$A$2:$A$2001&lt;&gt;"")*(Calc!$E$2:$E$2001&gt;0)*(ROW(Calc!$A$2:$A$2001)&gt;$S165),0),0)+1,""))),IFERROR(MATCH(1,INDEX((Calc!$A$2:$A$2001&lt;&gt;"")*(Calc!$E$2:$E$2001&gt;0)*(ROW(Calc!$A$2:$A$2001)&gt;$S165),0),0)+1,"")))</f>
        <v>0</v>
      </c>
      <c r="T166">
        <f>IF($S166="","",IF(AND($S166=$S165,$U165="paid",$V165=""),"",IF(AND($S166=$S165,$U165="paid",$V165&lt;&gt;""),$V165,IF($S166="","",IFERROR(MATCH(1,INDEX((Calc!$A$2:$A$2001=INDEX(Calc!$A:$A,$S166))*(Calc!$D$2:$D$2001&gt;0)*(Calc!$I$2:$I$2001&gt;INDEX(Calc!$J:$J,$S166))*(Calc!$T$2:$T$2001&lt;INDEX(Calc!$H:$H,$S166)),0),0)+1,"")))))</f>
        <v>0</v>
      </c>
      <c r="U166">
        <f>IF($S166="","",IF($T166&lt;&gt;"","paid","unpaid"))</f>
        <v>0</v>
      </c>
      <c r="V166">
        <f>IF(OR($S166="",$T166=""),"",IFERROR(MATCH(1,INDEX((Calc!$A$2:$A$2001=INDEX(Calc!$A:$A,$S166))*(Calc!$D$2:$D$2001&gt;0)*(Calc!$I$2:$I$2001&gt;INDEX(Calc!$J:$J,$S166))*(Calc!$T$2:$T$2001&lt;INDEX(Calc!$H:$H,$S166))*(ROW(Calc!$A$2:$A$2001)&gt;$T166),0),0)+1,""))</f>
        <v>0</v>
      </c>
      <c r="W166" s="8">
        <f>IF($S166="","",MAX(0,INDEX(Calc!$H:$H,$S166)-MAX(INDEX(Calc!$K:$K,$S166),INDEX(Calc!$J:$J,$S166))))</f>
        <v>0</v>
      </c>
      <c r="X166" s="8">
        <f>IF($S166="","",INDEX(Calc!$E:$E,$S166)-$W166)</f>
        <v>0</v>
      </c>
    </row>
    <row r="167" spans="1:24">
      <c r="A167">
        <f>IF($S167="","",INDEX(Calc!$A:$A,$S167))</f>
        <v>0</v>
      </c>
      <c r="B167">
        <f>IF($S167="","",INDEX(Calc!$U:$U,$S167))</f>
        <v>0</v>
      </c>
      <c r="C167" s="7">
        <f>IF($S167="","",INDEX(Calc!$B:$B,$S167))</f>
        <v>0</v>
      </c>
      <c r="D167">
        <f>IF($S167="","",INDEX(Calc!$C:$C,$S167))</f>
        <v>0</v>
      </c>
      <c r="E167" s="8">
        <f>IF($S167="","",INDEX(Calc!$E:$E,$S167))</f>
        <v>0</v>
      </c>
      <c r="F167" s="9">
        <f>IF($S167="","",INDEX(Calc!$G:$G,$S167))</f>
        <v>0</v>
      </c>
      <c r="G167" s="8">
        <f>IF($S167="","",INDEX(Calc!$L:$L,$S167))</f>
        <v>0</v>
      </c>
      <c r="H167" s="8">
        <f>IF($S167="","",INDEX(Calc!$M:$M,$S167))</f>
        <v>0</v>
      </c>
      <c r="I167" s="7">
        <f>IF($T167="","",INDEX(Calc!$B:$B,$T167))</f>
        <v>0</v>
      </c>
      <c r="J167" s="8">
        <f>IF($S167="","",IF($U167&lt;&gt;"paid",0,MAX(0,MIN(INDEX(Calc!$H:$H,$S167),INDEX(Calc!$I:$I,$T167))-MAX(INDEX(Calc!$J:$J,$S167),INDEX(Calc!$T:$T,$T167)))))</f>
        <v>0</v>
      </c>
      <c r="K167" s="8">
        <f>IF($S167="","",IF($U167&lt;&gt;"paid",0,$J167/(1+$F167)*$F167))</f>
        <v>0</v>
      </c>
      <c r="L167" s="8">
        <f>IF($S167="","",IF($U167="paid",MAX(0,$E167-MAX(0,MIN(INDEX(Calc!$H:$H,$S167),INDEX(Calc!$I:$I,$T167))-INDEX(Calc!$J:$J,$S167))),$W167))</f>
        <v>0</v>
      </c>
      <c r="M167" s="8">
        <f>IF($S167="","",IF($U167="paid",$L167/(1+$F167)*$F167,$Q167))</f>
        <v>0</v>
      </c>
      <c r="N167">
        <f>IF(OR($S167="",$U167&lt;&gt;"paid"),"",$I167-$C167)</f>
        <v>0</v>
      </c>
      <c r="O167" s="8">
        <f>IF($S167="","",IF(AND($U167="paid",$N167&gt;Settings!$B$4),$K167*Settings!$B$3*$N167/365,0))</f>
        <v>0</v>
      </c>
      <c r="P167" s="8">
        <f>IF($S167="","",IF($U167="unpaid",$W167,0))</f>
        <v>0</v>
      </c>
      <c r="Q167" s="8">
        <f>IF($S167="","",IF(AND($U167="unpaid",$C167&lt;=Settings!$B$2),$W167/(1+$F167)*$F167,0))</f>
        <v>0</v>
      </c>
      <c r="R167">
        <f>IF($S167="","","FY "&amp;IF(MONTH($C167)&gt;=4,YEAR($C167),YEAR($C167)-1)&amp;"-"&amp;TEXT(MOD(IF(MONTH($C167)&gt;=4,YEAR($C167)+1,YEAR($C167)),100),"00"))</f>
        <v>0</v>
      </c>
      <c r="S167">
        <f>IF($S166="","",IF($U166="paid",IF($V166&lt;&gt;"",$S166,IF(AND($W166&gt;0,OR(INDEX(Calc!$B:$B,$S166)&lt;=Settings!$B$2,$X166=0)),$S166,IFERROR(MATCH(1,INDEX((Calc!$A$2:$A$2001&lt;&gt;"")*(Calc!$E$2:$E$2001&gt;0)*(ROW(Calc!$A$2:$A$2001)&gt;$S166),0),0)+1,""))),IFERROR(MATCH(1,INDEX((Calc!$A$2:$A$2001&lt;&gt;"")*(Calc!$E$2:$E$2001&gt;0)*(ROW(Calc!$A$2:$A$2001)&gt;$S166),0),0)+1,"")))</f>
        <v>0</v>
      </c>
      <c r="T167">
        <f>IF($S167="","",IF(AND($S167=$S166,$U166="paid",$V166=""),"",IF(AND($S167=$S166,$U166="paid",$V166&lt;&gt;""),$V166,IF($S167="","",IFERROR(MATCH(1,INDEX((Calc!$A$2:$A$2001=INDEX(Calc!$A:$A,$S167))*(Calc!$D$2:$D$2001&gt;0)*(Calc!$I$2:$I$2001&gt;INDEX(Calc!$J:$J,$S167))*(Calc!$T$2:$T$2001&lt;INDEX(Calc!$H:$H,$S167)),0),0)+1,"")))))</f>
        <v>0</v>
      </c>
      <c r="U167">
        <f>IF($S167="","",IF($T167&lt;&gt;"","paid","unpaid"))</f>
        <v>0</v>
      </c>
      <c r="V167">
        <f>IF(OR($S167="",$T167=""),"",IFERROR(MATCH(1,INDEX((Calc!$A$2:$A$2001=INDEX(Calc!$A:$A,$S167))*(Calc!$D$2:$D$2001&gt;0)*(Calc!$I$2:$I$2001&gt;INDEX(Calc!$J:$J,$S167))*(Calc!$T$2:$T$2001&lt;INDEX(Calc!$H:$H,$S167))*(ROW(Calc!$A$2:$A$2001)&gt;$T167),0),0)+1,""))</f>
        <v>0</v>
      </c>
      <c r="W167" s="8">
        <f>IF($S167="","",MAX(0,INDEX(Calc!$H:$H,$S167)-MAX(INDEX(Calc!$K:$K,$S167),INDEX(Calc!$J:$J,$S167))))</f>
        <v>0</v>
      </c>
      <c r="X167" s="8">
        <f>IF($S167="","",INDEX(Calc!$E:$E,$S167)-$W167)</f>
        <v>0</v>
      </c>
    </row>
    <row r="168" spans="1:24">
      <c r="A168">
        <f>IF($S168="","",INDEX(Calc!$A:$A,$S168))</f>
        <v>0</v>
      </c>
      <c r="B168">
        <f>IF($S168="","",INDEX(Calc!$U:$U,$S168))</f>
        <v>0</v>
      </c>
      <c r="C168" s="7">
        <f>IF($S168="","",INDEX(Calc!$B:$B,$S168))</f>
        <v>0</v>
      </c>
      <c r="D168">
        <f>IF($S168="","",INDEX(Calc!$C:$C,$S168))</f>
        <v>0</v>
      </c>
      <c r="E168" s="8">
        <f>IF($S168="","",INDEX(Calc!$E:$E,$S168))</f>
        <v>0</v>
      </c>
      <c r="F168" s="9">
        <f>IF($S168="","",INDEX(Calc!$G:$G,$S168))</f>
        <v>0</v>
      </c>
      <c r="G168" s="8">
        <f>IF($S168="","",INDEX(Calc!$L:$L,$S168))</f>
        <v>0</v>
      </c>
      <c r="H168" s="8">
        <f>IF($S168="","",INDEX(Calc!$M:$M,$S168))</f>
        <v>0</v>
      </c>
      <c r="I168" s="7">
        <f>IF($T168="","",INDEX(Calc!$B:$B,$T168))</f>
        <v>0</v>
      </c>
      <c r="J168" s="8">
        <f>IF($S168="","",IF($U168&lt;&gt;"paid",0,MAX(0,MIN(INDEX(Calc!$H:$H,$S168),INDEX(Calc!$I:$I,$T168))-MAX(INDEX(Calc!$J:$J,$S168),INDEX(Calc!$T:$T,$T168)))))</f>
        <v>0</v>
      </c>
      <c r="K168" s="8">
        <f>IF($S168="","",IF($U168&lt;&gt;"paid",0,$J168/(1+$F168)*$F168))</f>
        <v>0</v>
      </c>
      <c r="L168" s="8">
        <f>IF($S168="","",IF($U168="paid",MAX(0,$E168-MAX(0,MIN(INDEX(Calc!$H:$H,$S168),INDEX(Calc!$I:$I,$T168))-INDEX(Calc!$J:$J,$S168))),$W168))</f>
        <v>0</v>
      </c>
      <c r="M168" s="8">
        <f>IF($S168="","",IF($U168="paid",$L168/(1+$F168)*$F168,$Q168))</f>
        <v>0</v>
      </c>
      <c r="N168">
        <f>IF(OR($S168="",$U168&lt;&gt;"paid"),"",$I168-$C168)</f>
        <v>0</v>
      </c>
      <c r="O168" s="8">
        <f>IF($S168="","",IF(AND($U168="paid",$N168&gt;Settings!$B$4),$K168*Settings!$B$3*$N168/365,0))</f>
        <v>0</v>
      </c>
      <c r="P168" s="8">
        <f>IF($S168="","",IF($U168="unpaid",$W168,0))</f>
        <v>0</v>
      </c>
      <c r="Q168" s="8">
        <f>IF($S168="","",IF(AND($U168="unpaid",$C168&lt;=Settings!$B$2),$W168/(1+$F168)*$F168,0))</f>
        <v>0</v>
      </c>
      <c r="R168">
        <f>IF($S168="","","FY "&amp;IF(MONTH($C168)&gt;=4,YEAR($C168),YEAR($C168)-1)&amp;"-"&amp;TEXT(MOD(IF(MONTH($C168)&gt;=4,YEAR($C168)+1,YEAR($C168)),100),"00"))</f>
        <v>0</v>
      </c>
      <c r="S168">
        <f>IF($S167="","",IF($U167="paid",IF($V167&lt;&gt;"",$S167,IF(AND($W167&gt;0,OR(INDEX(Calc!$B:$B,$S167)&lt;=Settings!$B$2,$X167=0)),$S167,IFERROR(MATCH(1,INDEX((Calc!$A$2:$A$2001&lt;&gt;"")*(Calc!$E$2:$E$2001&gt;0)*(ROW(Calc!$A$2:$A$2001)&gt;$S167),0),0)+1,""))),IFERROR(MATCH(1,INDEX((Calc!$A$2:$A$2001&lt;&gt;"")*(Calc!$E$2:$E$2001&gt;0)*(ROW(Calc!$A$2:$A$2001)&gt;$S167),0),0)+1,"")))</f>
        <v>0</v>
      </c>
      <c r="T168">
        <f>IF($S168="","",IF(AND($S168=$S167,$U167="paid",$V167=""),"",IF(AND($S168=$S167,$U167="paid",$V167&lt;&gt;""),$V167,IF($S168="","",IFERROR(MATCH(1,INDEX((Calc!$A$2:$A$2001=INDEX(Calc!$A:$A,$S168))*(Calc!$D$2:$D$2001&gt;0)*(Calc!$I$2:$I$2001&gt;INDEX(Calc!$J:$J,$S168))*(Calc!$T$2:$T$2001&lt;INDEX(Calc!$H:$H,$S168)),0),0)+1,"")))))</f>
        <v>0</v>
      </c>
      <c r="U168">
        <f>IF($S168="","",IF($T168&lt;&gt;"","paid","unpaid"))</f>
        <v>0</v>
      </c>
      <c r="V168">
        <f>IF(OR($S168="",$T168=""),"",IFERROR(MATCH(1,INDEX((Calc!$A$2:$A$2001=INDEX(Calc!$A:$A,$S168))*(Calc!$D$2:$D$2001&gt;0)*(Calc!$I$2:$I$2001&gt;INDEX(Calc!$J:$J,$S168))*(Calc!$T$2:$T$2001&lt;INDEX(Calc!$H:$H,$S168))*(ROW(Calc!$A$2:$A$2001)&gt;$T168),0),0)+1,""))</f>
        <v>0</v>
      </c>
      <c r="W168" s="8">
        <f>IF($S168="","",MAX(0,INDEX(Calc!$H:$H,$S168)-MAX(INDEX(Calc!$K:$K,$S168),INDEX(Calc!$J:$J,$S168))))</f>
        <v>0</v>
      </c>
      <c r="X168" s="8">
        <f>IF($S168="","",INDEX(Calc!$E:$E,$S168)-$W168)</f>
        <v>0</v>
      </c>
    </row>
    <row r="169" spans="1:24">
      <c r="A169">
        <f>IF($S169="","",INDEX(Calc!$A:$A,$S169))</f>
        <v>0</v>
      </c>
      <c r="B169">
        <f>IF($S169="","",INDEX(Calc!$U:$U,$S169))</f>
        <v>0</v>
      </c>
      <c r="C169" s="7">
        <f>IF($S169="","",INDEX(Calc!$B:$B,$S169))</f>
        <v>0</v>
      </c>
      <c r="D169">
        <f>IF($S169="","",INDEX(Calc!$C:$C,$S169))</f>
        <v>0</v>
      </c>
      <c r="E169" s="8">
        <f>IF($S169="","",INDEX(Calc!$E:$E,$S169))</f>
        <v>0</v>
      </c>
      <c r="F169" s="9">
        <f>IF($S169="","",INDEX(Calc!$G:$G,$S169))</f>
        <v>0</v>
      </c>
      <c r="G169" s="8">
        <f>IF($S169="","",INDEX(Calc!$L:$L,$S169))</f>
        <v>0</v>
      </c>
      <c r="H169" s="8">
        <f>IF($S169="","",INDEX(Calc!$M:$M,$S169))</f>
        <v>0</v>
      </c>
      <c r="I169" s="7">
        <f>IF($T169="","",INDEX(Calc!$B:$B,$T169))</f>
        <v>0</v>
      </c>
      <c r="J169" s="8">
        <f>IF($S169="","",IF($U169&lt;&gt;"paid",0,MAX(0,MIN(INDEX(Calc!$H:$H,$S169),INDEX(Calc!$I:$I,$T169))-MAX(INDEX(Calc!$J:$J,$S169),INDEX(Calc!$T:$T,$T169)))))</f>
        <v>0</v>
      </c>
      <c r="K169" s="8">
        <f>IF($S169="","",IF($U169&lt;&gt;"paid",0,$J169/(1+$F169)*$F169))</f>
        <v>0</v>
      </c>
      <c r="L169" s="8">
        <f>IF($S169="","",IF($U169="paid",MAX(0,$E169-MAX(0,MIN(INDEX(Calc!$H:$H,$S169),INDEX(Calc!$I:$I,$T169))-INDEX(Calc!$J:$J,$S169))),$W169))</f>
        <v>0</v>
      </c>
      <c r="M169" s="8">
        <f>IF($S169="","",IF($U169="paid",$L169/(1+$F169)*$F169,$Q169))</f>
        <v>0</v>
      </c>
      <c r="N169">
        <f>IF(OR($S169="",$U169&lt;&gt;"paid"),"",$I169-$C169)</f>
        <v>0</v>
      </c>
      <c r="O169" s="8">
        <f>IF($S169="","",IF(AND($U169="paid",$N169&gt;Settings!$B$4),$K169*Settings!$B$3*$N169/365,0))</f>
        <v>0</v>
      </c>
      <c r="P169" s="8">
        <f>IF($S169="","",IF($U169="unpaid",$W169,0))</f>
        <v>0</v>
      </c>
      <c r="Q169" s="8">
        <f>IF($S169="","",IF(AND($U169="unpaid",$C169&lt;=Settings!$B$2),$W169/(1+$F169)*$F169,0))</f>
        <v>0</v>
      </c>
      <c r="R169">
        <f>IF($S169="","","FY "&amp;IF(MONTH($C169)&gt;=4,YEAR($C169),YEAR($C169)-1)&amp;"-"&amp;TEXT(MOD(IF(MONTH($C169)&gt;=4,YEAR($C169)+1,YEAR($C169)),100),"00"))</f>
        <v>0</v>
      </c>
      <c r="S169">
        <f>IF($S168="","",IF($U168="paid",IF($V168&lt;&gt;"",$S168,IF(AND($W168&gt;0,OR(INDEX(Calc!$B:$B,$S168)&lt;=Settings!$B$2,$X168=0)),$S168,IFERROR(MATCH(1,INDEX((Calc!$A$2:$A$2001&lt;&gt;"")*(Calc!$E$2:$E$2001&gt;0)*(ROW(Calc!$A$2:$A$2001)&gt;$S168),0),0)+1,""))),IFERROR(MATCH(1,INDEX((Calc!$A$2:$A$2001&lt;&gt;"")*(Calc!$E$2:$E$2001&gt;0)*(ROW(Calc!$A$2:$A$2001)&gt;$S168),0),0)+1,"")))</f>
        <v>0</v>
      </c>
      <c r="T169">
        <f>IF($S169="","",IF(AND($S169=$S168,$U168="paid",$V168=""),"",IF(AND($S169=$S168,$U168="paid",$V168&lt;&gt;""),$V168,IF($S169="","",IFERROR(MATCH(1,INDEX((Calc!$A$2:$A$2001=INDEX(Calc!$A:$A,$S169))*(Calc!$D$2:$D$2001&gt;0)*(Calc!$I$2:$I$2001&gt;INDEX(Calc!$J:$J,$S169))*(Calc!$T$2:$T$2001&lt;INDEX(Calc!$H:$H,$S169)),0),0)+1,"")))))</f>
        <v>0</v>
      </c>
      <c r="U169">
        <f>IF($S169="","",IF($T169&lt;&gt;"","paid","unpaid"))</f>
        <v>0</v>
      </c>
      <c r="V169">
        <f>IF(OR($S169="",$T169=""),"",IFERROR(MATCH(1,INDEX((Calc!$A$2:$A$2001=INDEX(Calc!$A:$A,$S169))*(Calc!$D$2:$D$2001&gt;0)*(Calc!$I$2:$I$2001&gt;INDEX(Calc!$J:$J,$S169))*(Calc!$T$2:$T$2001&lt;INDEX(Calc!$H:$H,$S169))*(ROW(Calc!$A$2:$A$2001)&gt;$T169),0),0)+1,""))</f>
        <v>0</v>
      </c>
      <c r="W169" s="8">
        <f>IF($S169="","",MAX(0,INDEX(Calc!$H:$H,$S169)-MAX(INDEX(Calc!$K:$K,$S169),INDEX(Calc!$J:$J,$S169))))</f>
        <v>0</v>
      </c>
      <c r="X169" s="8">
        <f>IF($S169="","",INDEX(Calc!$E:$E,$S169)-$W169)</f>
        <v>0</v>
      </c>
    </row>
    <row r="170" spans="1:24">
      <c r="A170">
        <f>IF($S170="","",INDEX(Calc!$A:$A,$S170))</f>
        <v>0</v>
      </c>
      <c r="B170">
        <f>IF($S170="","",INDEX(Calc!$U:$U,$S170))</f>
        <v>0</v>
      </c>
      <c r="C170" s="7">
        <f>IF($S170="","",INDEX(Calc!$B:$B,$S170))</f>
        <v>0</v>
      </c>
      <c r="D170">
        <f>IF($S170="","",INDEX(Calc!$C:$C,$S170))</f>
        <v>0</v>
      </c>
      <c r="E170" s="8">
        <f>IF($S170="","",INDEX(Calc!$E:$E,$S170))</f>
        <v>0</v>
      </c>
      <c r="F170" s="9">
        <f>IF($S170="","",INDEX(Calc!$G:$G,$S170))</f>
        <v>0</v>
      </c>
      <c r="G170" s="8">
        <f>IF($S170="","",INDEX(Calc!$L:$L,$S170))</f>
        <v>0</v>
      </c>
      <c r="H170" s="8">
        <f>IF($S170="","",INDEX(Calc!$M:$M,$S170))</f>
        <v>0</v>
      </c>
      <c r="I170" s="7">
        <f>IF($T170="","",INDEX(Calc!$B:$B,$T170))</f>
        <v>0</v>
      </c>
      <c r="J170" s="8">
        <f>IF($S170="","",IF($U170&lt;&gt;"paid",0,MAX(0,MIN(INDEX(Calc!$H:$H,$S170),INDEX(Calc!$I:$I,$T170))-MAX(INDEX(Calc!$J:$J,$S170),INDEX(Calc!$T:$T,$T170)))))</f>
        <v>0</v>
      </c>
      <c r="K170" s="8">
        <f>IF($S170="","",IF($U170&lt;&gt;"paid",0,$J170/(1+$F170)*$F170))</f>
        <v>0</v>
      </c>
      <c r="L170" s="8">
        <f>IF($S170="","",IF($U170="paid",MAX(0,$E170-MAX(0,MIN(INDEX(Calc!$H:$H,$S170),INDEX(Calc!$I:$I,$T170))-INDEX(Calc!$J:$J,$S170))),$W170))</f>
        <v>0</v>
      </c>
      <c r="M170" s="8">
        <f>IF($S170="","",IF($U170="paid",$L170/(1+$F170)*$F170,$Q170))</f>
        <v>0</v>
      </c>
      <c r="N170">
        <f>IF(OR($S170="",$U170&lt;&gt;"paid"),"",$I170-$C170)</f>
        <v>0</v>
      </c>
      <c r="O170" s="8">
        <f>IF($S170="","",IF(AND($U170="paid",$N170&gt;Settings!$B$4),$K170*Settings!$B$3*$N170/365,0))</f>
        <v>0</v>
      </c>
      <c r="P170" s="8">
        <f>IF($S170="","",IF($U170="unpaid",$W170,0))</f>
        <v>0</v>
      </c>
      <c r="Q170" s="8">
        <f>IF($S170="","",IF(AND($U170="unpaid",$C170&lt;=Settings!$B$2),$W170/(1+$F170)*$F170,0))</f>
        <v>0</v>
      </c>
      <c r="R170">
        <f>IF($S170="","","FY "&amp;IF(MONTH($C170)&gt;=4,YEAR($C170),YEAR($C170)-1)&amp;"-"&amp;TEXT(MOD(IF(MONTH($C170)&gt;=4,YEAR($C170)+1,YEAR($C170)),100),"00"))</f>
        <v>0</v>
      </c>
      <c r="S170">
        <f>IF($S169="","",IF($U169="paid",IF($V169&lt;&gt;"",$S169,IF(AND($W169&gt;0,OR(INDEX(Calc!$B:$B,$S169)&lt;=Settings!$B$2,$X169=0)),$S169,IFERROR(MATCH(1,INDEX((Calc!$A$2:$A$2001&lt;&gt;"")*(Calc!$E$2:$E$2001&gt;0)*(ROW(Calc!$A$2:$A$2001)&gt;$S169),0),0)+1,""))),IFERROR(MATCH(1,INDEX((Calc!$A$2:$A$2001&lt;&gt;"")*(Calc!$E$2:$E$2001&gt;0)*(ROW(Calc!$A$2:$A$2001)&gt;$S169),0),0)+1,"")))</f>
        <v>0</v>
      </c>
      <c r="T170">
        <f>IF($S170="","",IF(AND($S170=$S169,$U169="paid",$V169=""),"",IF(AND($S170=$S169,$U169="paid",$V169&lt;&gt;""),$V169,IF($S170="","",IFERROR(MATCH(1,INDEX((Calc!$A$2:$A$2001=INDEX(Calc!$A:$A,$S170))*(Calc!$D$2:$D$2001&gt;0)*(Calc!$I$2:$I$2001&gt;INDEX(Calc!$J:$J,$S170))*(Calc!$T$2:$T$2001&lt;INDEX(Calc!$H:$H,$S170)),0),0)+1,"")))))</f>
        <v>0</v>
      </c>
      <c r="U170">
        <f>IF($S170="","",IF($T170&lt;&gt;"","paid","unpaid"))</f>
        <v>0</v>
      </c>
      <c r="V170">
        <f>IF(OR($S170="",$T170=""),"",IFERROR(MATCH(1,INDEX((Calc!$A$2:$A$2001=INDEX(Calc!$A:$A,$S170))*(Calc!$D$2:$D$2001&gt;0)*(Calc!$I$2:$I$2001&gt;INDEX(Calc!$J:$J,$S170))*(Calc!$T$2:$T$2001&lt;INDEX(Calc!$H:$H,$S170))*(ROW(Calc!$A$2:$A$2001)&gt;$T170),0),0)+1,""))</f>
        <v>0</v>
      </c>
      <c r="W170" s="8">
        <f>IF($S170="","",MAX(0,INDEX(Calc!$H:$H,$S170)-MAX(INDEX(Calc!$K:$K,$S170),INDEX(Calc!$J:$J,$S170))))</f>
        <v>0</v>
      </c>
      <c r="X170" s="8">
        <f>IF($S170="","",INDEX(Calc!$E:$E,$S170)-$W170)</f>
        <v>0</v>
      </c>
    </row>
    <row r="171" spans="1:24">
      <c r="A171">
        <f>IF($S171="","",INDEX(Calc!$A:$A,$S171))</f>
        <v>0</v>
      </c>
      <c r="B171">
        <f>IF($S171="","",INDEX(Calc!$U:$U,$S171))</f>
        <v>0</v>
      </c>
      <c r="C171" s="7">
        <f>IF($S171="","",INDEX(Calc!$B:$B,$S171))</f>
        <v>0</v>
      </c>
      <c r="D171">
        <f>IF($S171="","",INDEX(Calc!$C:$C,$S171))</f>
        <v>0</v>
      </c>
      <c r="E171" s="8">
        <f>IF($S171="","",INDEX(Calc!$E:$E,$S171))</f>
        <v>0</v>
      </c>
      <c r="F171" s="9">
        <f>IF($S171="","",INDEX(Calc!$G:$G,$S171))</f>
        <v>0</v>
      </c>
      <c r="G171" s="8">
        <f>IF($S171="","",INDEX(Calc!$L:$L,$S171))</f>
        <v>0</v>
      </c>
      <c r="H171" s="8">
        <f>IF($S171="","",INDEX(Calc!$M:$M,$S171))</f>
        <v>0</v>
      </c>
      <c r="I171" s="7">
        <f>IF($T171="","",INDEX(Calc!$B:$B,$T171))</f>
        <v>0</v>
      </c>
      <c r="J171" s="8">
        <f>IF($S171="","",IF($U171&lt;&gt;"paid",0,MAX(0,MIN(INDEX(Calc!$H:$H,$S171),INDEX(Calc!$I:$I,$T171))-MAX(INDEX(Calc!$J:$J,$S171),INDEX(Calc!$T:$T,$T171)))))</f>
        <v>0</v>
      </c>
      <c r="K171" s="8">
        <f>IF($S171="","",IF($U171&lt;&gt;"paid",0,$J171/(1+$F171)*$F171))</f>
        <v>0</v>
      </c>
      <c r="L171" s="8">
        <f>IF($S171="","",IF($U171="paid",MAX(0,$E171-MAX(0,MIN(INDEX(Calc!$H:$H,$S171),INDEX(Calc!$I:$I,$T171))-INDEX(Calc!$J:$J,$S171))),$W171))</f>
        <v>0</v>
      </c>
      <c r="M171" s="8">
        <f>IF($S171="","",IF($U171="paid",$L171/(1+$F171)*$F171,$Q171))</f>
        <v>0</v>
      </c>
      <c r="N171">
        <f>IF(OR($S171="",$U171&lt;&gt;"paid"),"",$I171-$C171)</f>
        <v>0</v>
      </c>
      <c r="O171" s="8">
        <f>IF($S171="","",IF(AND($U171="paid",$N171&gt;Settings!$B$4),$K171*Settings!$B$3*$N171/365,0))</f>
        <v>0</v>
      </c>
      <c r="P171" s="8">
        <f>IF($S171="","",IF($U171="unpaid",$W171,0))</f>
        <v>0</v>
      </c>
      <c r="Q171" s="8">
        <f>IF($S171="","",IF(AND($U171="unpaid",$C171&lt;=Settings!$B$2),$W171/(1+$F171)*$F171,0))</f>
        <v>0</v>
      </c>
      <c r="R171">
        <f>IF($S171="","","FY "&amp;IF(MONTH($C171)&gt;=4,YEAR($C171),YEAR($C171)-1)&amp;"-"&amp;TEXT(MOD(IF(MONTH($C171)&gt;=4,YEAR($C171)+1,YEAR($C171)),100),"00"))</f>
        <v>0</v>
      </c>
      <c r="S171">
        <f>IF($S170="","",IF($U170="paid",IF($V170&lt;&gt;"",$S170,IF(AND($W170&gt;0,OR(INDEX(Calc!$B:$B,$S170)&lt;=Settings!$B$2,$X170=0)),$S170,IFERROR(MATCH(1,INDEX((Calc!$A$2:$A$2001&lt;&gt;"")*(Calc!$E$2:$E$2001&gt;0)*(ROW(Calc!$A$2:$A$2001)&gt;$S170),0),0)+1,""))),IFERROR(MATCH(1,INDEX((Calc!$A$2:$A$2001&lt;&gt;"")*(Calc!$E$2:$E$2001&gt;0)*(ROW(Calc!$A$2:$A$2001)&gt;$S170),0),0)+1,"")))</f>
        <v>0</v>
      </c>
      <c r="T171">
        <f>IF($S171="","",IF(AND($S171=$S170,$U170="paid",$V170=""),"",IF(AND($S171=$S170,$U170="paid",$V170&lt;&gt;""),$V170,IF($S171="","",IFERROR(MATCH(1,INDEX((Calc!$A$2:$A$2001=INDEX(Calc!$A:$A,$S171))*(Calc!$D$2:$D$2001&gt;0)*(Calc!$I$2:$I$2001&gt;INDEX(Calc!$J:$J,$S171))*(Calc!$T$2:$T$2001&lt;INDEX(Calc!$H:$H,$S171)),0),0)+1,"")))))</f>
        <v>0</v>
      </c>
      <c r="U171">
        <f>IF($S171="","",IF($T171&lt;&gt;"","paid","unpaid"))</f>
        <v>0</v>
      </c>
      <c r="V171">
        <f>IF(OR($S171="",$T171=""),"",IFERROR(MATCH(1,INDEX((Calc!$A$2:$A$2001=INDEX(Calc!$A:$A,$S171))*(Calc!$D$2:$D$2001&gt;0)*(Calc!$I$2:$I$2001&gt;INDEX(Calc!$J:$J,$S171))*(Calc!$T$2:$T$2001&lt;INDEX(Calc!$H:$H,$S171))*(ROW(Calc!$A$2:$A$2001)&gt;$T171),0),0)+1,""))</f>
        <v>0</v>
      </c>
      <c r="W171" s="8">
        <f>IF($S171="","",MAX(0,INDEX(Calc!$H:$H,$S171)-MAX(INDEX(Calc!$K:$K,$S171),INDEX(Calc!$J:$J,$S171))))</f>
        <v>0</v>
      </c>
      <c r="X171" s="8">
        <f>IF($S171="","",INDEX(Calc!$E:$E,$S171)-$W171)</f>
        <v>0</v>
      </c>
    </row>
    <row r="172" spans="1:24">
      <c r="A172">
        <f>IF($S172="","",INDEX(Calc!$A:$A,$S172))</f>
        <v>0</v>
      </c>
      <c r="B172">
        <f>IF($S172="","",INDEX(Calc!$U:$U,$S172))</f>
        <v>0</v>
      </c>
      <c r="C172" s="7">
        <f>IF($S172="","",INDEX(Calc!$B:$B,$S172))</f>
        <v>0</v>
      </c>
      <c r="D172">
        <f>IF($S172="","",INDEX(Calc!$C:$C,$S172))</f>
        <v>0</v>
      </c>
      <c r="E172" s="8">
        <f>IF($S172="","",INDEX(Calc!$E:$E,$S172))</f>
        <v>0</v>
      </c>
      <c r="F172" s="9">
        <f>IF($S172="","",INDEX(Calc!$G:$G,$S172))</f>
        <v>0</v>
      </c>
      <c r="G172" s="8">
        <f>IF($S172="","",INDEX(Calc!$L:$L,$S172))</f>
        <v>0</v>
      </c>
      <c r="H172" s="8">
        <f>IF($S172="","",INDEX(Calc!$M:$M,$S172))</f>
        <v>0</v>
      </c>
      <c r="I172" s="7">
        <f>IF($T172="","",INDEX(Calc!$B:$B,$T172))</f>
        <v>0</v>
      </c>
      <c r="J172" s="8">
        <f>IF($S172="","",IF($U172&lt;&gt;"paid",0,MAX(0,MIN(INDEX(Calc!$H:$H,$S172),INDEX(Calc!$I:$I,$T172))-MAX(INDEX(Calc!$J:$J,$S172),INDEX(Calc!$T:$T,$T172)))))</f>
        <v>0</v>
      </c>
      <c r="K172" s="8">
        <f>IF($S172="","",IF($U172&lt;&gt;"paid",0,$J172/(1+$F172)*$F172))</f>
        <v>0</v>
      </c>
      <c r="L172" s="8">
        <f>IF($S172="","",IF($U172="paid",MAX(0,$E172-MAX(0,MIN(INDEX(Calc!$H:$H,$S172),INDEX(Calc!$I:$I,$T172))-INDEX(Calc!$J:$J,$S172))),$W172))</f>
        <v>0</v>
      </c>
      <c r="M172" s="8">
        <f>IF($S172="","",IF($U172="paid",$L172/(1+$F172)*$F172,$Q172))</f>
        <v>0</v>
      </c>
      <c r="N172">
        <f>IF(OR($S172="",$U172&lt;&gt;"paid"),"",$I172-$C172)</f>
        <v>0</v>
      </c>
      <c r="O172" s="8">
        <f>IF($S172="","",IF(AND($U172="paid",$N172&gt;Settings!$B$4),$K172*Settings!$B$3*$N172/365,0))</f>
        <v>0</v>
      </c>
      <c r="P172" s="8">
        <f>IF($S172="","",IF($U172="unpaid",$W172,0))</f>
        <v>0</v>
      </c>
      <c r="Q172" s="8">
        <f>IF($S172="","",IF(AND($U172="unpaid",$C172&lt;=Settings!$B$2),$W172/(1+$F172)*$F172,0))</f>
        <v>0</v>
      </c>
      <c r="R172">
        <f>IF($S172="","","FY "&amp;IF(MONTH($C172)&gt;=4,YEAR($C172),YEAR($C172)-1)&amp;"-"&amp;TEXT(MOD(IF(MONTH($C172)&gt;=4,YEAR($C172)+1,YEAR($C172)),100),"00"))</f>
        <v>0</v>
      </c>
      <c r="S172">
        <f>IF($S171="","",IF($U171="paid",IF($V171&lt;&gt;"",$S171,IF(AND($W171&gt;0,OR(INDEX(Calc!$B:$B,$S171)&lt;=Settings!$B$2,$X171=0)),$S171,IFERROR(MATCH(1,INDEX((Calc!$A$2:$A$2001&lt;&gt;"")*(Calc!$E$2:$E$2001&gt;0)*(ROW(Calc!$A$2:$A$2001)&gt;$S171),0),0)+1,""))),IFERROR(MATCH(1,INDEX((Calc!$A$2:$A$2001&lt;&gt;"")*(Calc!$E$2:$E$2001&gt;0)*(ROW(Calc!$A$2:$A$2001)&gt;$S171),0),0)+1,"")))</f>
        <v>0</v>
      </c>
      <c r="T172">
        <f>IF($S172="","",IF(AND($S172=$S171,$U171="paid",$V171=""),"",IF(AND($S172=$S171,$U171="paid",$V171&lt;&gt;""),$V171,IF($S172="","",IFERROR(MATCH(1,INDEX((Calc!$A$2:$A$2001=INDEX(Calc!$A:$A,$S172))*(Calc!$D$2:$D$2001&gt;0)*(Calc!$I$2:$I$2001&gt;INDEX(Calc!$J:$J,$S172))*(Calc!$T$2:$T$2001&lt;INDEX(Calc!$H:$H,$S172)),0),0)+1,"")))))</f>
        <v>0</v>
      </c>
      <c r="U172">
        <f>IF($S172="","",IF($T172&lt;&gt;"","paid","unpaid"))</f>
        <v>0</v>
      </c>
      <c r="V172">
        <f>IF(OR($S172="",$T172=""),"",IFERROR(MATCH(1,INDEX((Calc!$A$2:$A$2001=INDEX(Calc!$A:$A,$S172))*(Calc!$D$2:$D$2001&gt;0)*(Calc!$I$2:$I$2001&gt;INDEX(Calc!$J:$J,$S172))*(Calc!$T$2:$T$2001&lt;INDEX(Calc!$H:$H,$S172))*(ROW(Calc!$A$2:$A$2001)&gt;$T172),0),0)+1,""))</f>
        <v>0</v>
      </c>
      <c r="W172" s="8">
        <f>IF($S172="","",MAX(0,INDEX(Calc!$H:$H,$S172)-MAX(INDEX(Calc!$K:$K,$S172),INDEX(Calc!$J:$J,$S172))))</f>
        <v>0</v>
      </c>
      <c r="X172" s="8">
        <f>IF($S172="","",INDEX(Calc!$E:$E,$S172)-$W172)</f>
        <v>0</v>
      </c>
    </row>
    <row r="173" spans="1:24">
      <c r="A173">
        <f>IF($S173="","",INDEX(Calc!$A:$A,$S173))</f>
        <v>0</v>
      </c>
      <c r="B173">
        <f>IF($S173="","",INDEX(Calc!$U:$U,$S173))</f>
        <v>0</v>
      </c>
      <c r="C173" s="7">
        <f>IF($S173="","",INDEX(Calc!$B:$B,$S173))</f>
        <v>0</v>
      </c>
      <c r="D173">
        <f>IF($S173="","",INDEX(Calc!$C:$C,$S173))</f>
        <v>0</v>
      </c>
      <c r="E173" s="8">
        <f>IF($S173="","",INDEX(Calc!$E:$E,$S173))</f>
        <v>0</v>
      </c>
      <c r="F173" s="9">
        <f>IF($S173="","",INDEX(Calc!$G:$G,$S173))</f>
        <v>0</v>
      </c>
      <c r="G173" s="8">
        <f>IF($S173="","",INDEX(Calc!$L:$L,$S173))</f>
        <v>0</v>
      </c>
      <c r="H173" s="8">
        <f>IF($S173="","",INDEX(Calc!$M:$M,$S173))</f>
        <v>0</v>
      </c>
      <c r="I173" s="7">
        <f>IF($T173="","",INDEX(Calc!$B:$B,$T173))</f>
        <v>0</v>
      </c>
      <c r="J173" s="8">
        <f>IF($S173="","",IF($U173&lt;&gt;"paid",0,MAX(0,MIN(INDEX(Calc!$H:$H,$S173),INDEX(Calc!$I:$I,$T173))-MAX(INDEX(Calc!$J:$J,$S173),INDEX(Calc!$T:$T,$T173)))))</f>
        <v>0</v>
      </c>
      <c r="K173" s="8">
        <f>IF($S173="","",IF($U173&lt;&gt;"paid",0,$J173/(1+$F173)*$F173))</f>
        <v>0</v>
      </c>
      <c r="L173" s="8">
        <f>IF($S173="","",IF($U173="paid",MAX(0,$E173-MAX(0,MIN(INDEX(Calc!$H:$H,$S173),INDEX(Calc!$I:$I,$T173))-INDEX(Calc!$J:$J,$S173))),$W173))</f>
        <v>0</v>
      </c>
      <c r="M173" s="8">
        <f>IF($S173="","",IF($U173="paid",$L173/(1+$F173)*$F173,$Q173))</f>
        <v>0</v>
      </c>
      <c r="N173">
        <f>IF(OR($S173="",$U173&lt;&gt;"paid"),"",$I173-$C173)</f>
        <v>0</v>
      </c>
      <c r="O173" s="8">
        <f>IF($S173="","",IF(AND($U173="paid",$N173&gt;Settings!$B$4),$K173*Settings!$B$3*$N173/365,0))</f>
        <v>0</v>
      </c>
      <c r="P173" s="8">
        <f>IF($S173="","",IF($U173="unpaid",$W173,0))</f>
        <v>0</v>
      </c>
      <c r="Q173" s="8">
        <f>IF($S173="","",IF(AND($U173="unpaid",$C173&lt;=Settings!$B$2),$W173/(1+$F173)*$F173,0))</f>
        <v>0</v>
      </c>
      <c r="R173">
        <f>IF($S173="","","FY "&amp;IF(MONTH($C173)&gt;=4,YEAR($C173),YEAR($C173)-1)&amp;"-"&amp;TEXT(MOD(IF(MONTH($C173)&gt;=4,YEAR($C173)+1,YEAR($C173)),100),"00"))</f>
        <v>0</v>
      </c>
      <c r="S173">
        <f>IF($S172="","",IF($U172="paid",IF($V172&lt;&gt;"",$S172,IF(AND($W172&gt;0,OR(INDEX(Calc!$B:$B,$S172)&lt;=Settings!$B$2,$X172=0)),$S172,IFERROR(MATCH(1,INDEX((Calc!$A$2:$A$2001&lt;&gt;"")*(Calc!$E$2:$E$2001&gt;0)*(ROW(Calc!$A$2:$A$2001)&gt;$S172),0),0)+1,""))),IFERROR(MATCH(1,INDEX((Calc!$A$2:$A$2001&lt;&gt;"")*(Calc!$E$2:$E$2001&gt;0)*(ROW(Calc!$A$2:$A$2001)&gt;$S172),0),0)+1,"")))</f>
        <v>0</v>
      </c>
      <c r="T173">
        <f>IF($S173="","",IF(AND($S173=$S172,$U172="paid",$V172=""),"",IF(AND($S173=$S172,$U172="paid",$V172&lt;&gt;""),$V172,IF($S173="","",IFERROR(MATCH(1,INDEX((Calc!$A$2:$A$2001=INDEX(Calc!$A:$A,$S173))*(Calc!$D$2:$D$2001&gt;0)*(Calc!$I$2:$I$2001&gt;INDEX(Calc!$J:$J,$S173))*(Calc!$T$2:$T$2001&lt;INDEX(Calc!$H:$H,$S173)),0),0)+1,"")))))</f>
        <v>0</v>
      </c>
      <c r="U173">
        <f>IF($S173="","",IF($T173&lt;&gt;"","paid","unpaid"))</f>
        <v>0</v>
      </c>
      <c r="V173">
        <f>IF(OR($S173="",$T173=""),"",IFERROR(MATCH(1,INDEX((Calc!$A$2:$A$2001=INDEX(Calc!$A:$A,$S173))*(Calc!$D$2:$D$2001&gt;0)*(Calc!$I$2:$I$2001&gt;INDEX(Calc!$J:$J,$S173))*(Calc!$T$2:$T$2001&lt;INDEX(Calc!$H:$H,$S173))*(ROW(Calc!$A$2:$A$2001)&gt;$T173),0),0)+1,""))</f>
        <v>0</v>
      </c>
      <c r="W173" s="8">
        <f>IF($S173="","",MAX(0,INDEX(Calc!$H:$H,$S173)-MAX(INDEX(Calc!$K:$K,$S173),INDEX(Calc!$J:$J,$S173))))</f>
        <v>0</v>
      </c>
      <c r="X173" s="8">
        <f>IF($S173="","",INDEX(Calc!$E:$E,$S173)-$W173)</f>
        <v>0</v>
      </c>
    </row>
    <row r="174" spans="1:24">
      <c r="A174">
        <f>IF($S174="","",INDEX(Calc!$A:$A,$S174))</f>
        <v>0</v>
      </c>
      <c r="B174">
        <f>IF($S174="","",INDEX(Calc!$U:$U,$S174))</f>
        <v>0</v>
      </c>
      <c r="C174" s="7">
        <f>IF($S174="","",INDEX(Calc!$B:$B,$S174))</f>
        <v>0</v>
      </c>
      <c r="D174">
        <f>IF($S174="","",INDEX(Calc!$C:$C,$S174))</f>
        <v>0</v>
      </c>
      <c r="E174" s="8">
        <f>IF($S174="","",INDEX(Calc!$E:$E,$S174))</f>
        <v>0</v>
      </c>
      <c r="F174" s="9">
        <f>IF($S174="","",INDEX(Calc!$G:$G,$S174))</f>
        <v>0</v>
      </c>
      <c r="G174" s="8">
        <f>IF($S174="","",INDEX(Calc!$L:$L,$S174))</f>
        <v>0</v>
      </c>
      <c r="H174" s="8">
        <f>IF($S174="","",INDEX(Calc!$M:$M,$S174))</f>
        <v>0</v>
      </c>
      <c r="I174" s="7">
        <f>IF($T174="","",INDEX(Calc!$B:$B,$T174))</f>
        <v>0</v>
      </c>
      <c r="J174" s="8">
        <f>IF($S174="","",IF($U174&lt;&gt;"paid",0,MAX(0,MIN(INDEX(Calc!$H:$H,$S174),INDEX(Calc!$I:$I,$T174))-MAX(INDEX(Calc!$J:$J,$S174),INDEX(Calc!$T:$T,$T174)))))</f>
        <v>0</v>
      </c>
      <c r="K174" s="8">
        <f>IF($S174="","",IF($U174&lt;&gt;"paid",0,$J174/(1+$F174)*$F174))</f>
        <v>0</v>
      </c>
      <c r="L174" s="8">
        <f>IF($S174="","",IF($U174="paid",MAX(0,$E174-MAX(0,MIN(INDEX(Calc!$H:$H,$S174),INDEX(Calc!$I:$I,$T174))-INDEX(Calc!$J:$J,$S174))),$W174))</f>
        <v>0</v>
      </c>
      <c r="M174" s="8">
        <f>IF($S174="","",IF($U174="paid",$L174/(1+$F174)*$F174,$Q174))</f>
        <v>0</v>
      </c>
      <c r="N174">
        <f>IF(OR($S174="",$U174&lt;&gt;"paid"),"",$I174-$C174)</f>
        <v>0</v>
      </c>
      <c r="O174" s="8">
        <f>IF($S174="","",IF(AND($U174="paid",$N174&gt;Settings!$B$4),$K174*Settings!$B$3*$N174/365,0))</f>
        <v>0</v>
      </c>
      <c r="P174" s="8">
        <f>IF($S174="","",IF($U174="unpaid",$W174,0))</f>
        <v>0</v>
      </c>
      <c r="Q174" s="8">
        <f>IF($S174="","",IF(AND($U174="unpaid",$C174&lt;=Settings!$B$2),$W174/(1+$F174)*$F174,0))</f>
        <v>0</v>
      </c>
      <c r="R174">
        <f>IF($S174="","","FY "&amp;IF(MONTH($C174)&gt;=4,YEAR($C174),YEAR($C174)-1)&amp;"-"&amp;TEXT(MOD(IF(MONTH($C174)&gt;=4,YEAR($C174)+1,YEAR($C174)),100),"00"))</f>
        <v>0</v>
      </c>
      <c r="S174">
        <f>IF($S173="","",IF($U173="paid",IF($V173&lt;&gt;"",$S173,IF(AND($W173&gt;0,OR(INDEX(Calc!$B:$B,$S173)&lt;=Settings!$B$2,$X173=0)),$S173,IFERROR(MATCH(1,INDEX((Calc!$A$2:$A$2001&lt;&gt;"")*(Calc!$E$2:$E$2001&gt;0)*(ROW(Calc!$A$2:$A$2001)&gt;$S173),0),0)+1,""))),IFERROR(MATCH(1,INDEX((Calc!$A$2:$A$2001&lt;&gt;"")*(Calc!$E$2:$E$2001&gt;0)*(ROW(Calc!$A$2:$A$2001)&gt;$S173),0),0)+1,"")))</f>
        <v>0</v>
      </c>
      <c r="T174">
        <f>IF($S174="","",IF(AND($S174=$S173,$U173="paid",$V173=""),"",IF(AND($S174=$S173,$U173="paid",$V173&lt;&gt;""),$V173,IF($S174="","",IFERROR(MATCH(1,INDEX((Calc!$A$2:$A$2001=INDEX(Calc!$A:$A,$S174))*(Calc!$D$2:$D$2001&gt;0)*(Calc!$I$2:$I$2001&gt;INDEX(Calc!$J:$J,$S174))*(Calc!$T$2:$T$2001&lt;INDEX(Calc!$H:$H,$S174)),0),0)+1,"")))))</f>
        <v>0</v>
      </c>
      <c r="U174">
        <f>IF($S174="","",IF($T174&lt;&gt;"","paid","unpaid"))</f>
        <v>0</v>
      </c>
      <c r="V174">
        <f>IF(OR($S174="",$T174=""),"",IFERROR(MATCH(1,INDEX((Calc!$A$2:$A$2001=INDEX(Calc!$A:$A,$S174))*(Calc!$D$2:$D$2001&gt;0)*(Calc!$I$2:$I$2001&gt;INDEX(Calc!$J:$J,$S174))*(Calc!$T$2:$T$2001&lt;INDEX(Calc!$H:$H,$S174))*(ROW(Calc!$A$2:$A$2001)&gt;$T174),0),0)+1,""))</f>
        <v>0</v>
      </c>
      <c r="W174" s="8">
        <f>IF($S174="","",MAX(0,INDEX(Calc!$H:$H,$S174)-MAX(INDEX(Calc!$K:$K,$S174),INDEX(Calc!$J:$J,$S174))))</f>
        <v>0</v>
      </c>
      <c r="X174" s="8">
        <f>IF($S174="","",INDEX(Calc!$E:$E,$S174)-$W174)</f>
        <v>0</v>
      </c>
    </row>
    <row r="175" spans="1:24">
      <c r="A175">
        <f>IF($S175="","",INDEX(Calc!$A:$A,$S175))</f>
        <v>0</v>
      </c>
      <c r="B175">
        <f>IF($S175="","",INDEX(Calc!$U:$U,$S175))</f>
        <v>0</v>
      </c>
      <c r="C175" s="7">
        <f>IF($S175="","",INDEX(Calc!$B:$B,$S175))</f>
        <v>0</v>
      </c>
      <c r="D175">
        <f>IF($S175="","",INDEX(Calc!$C:$C,$S175))</f>
        <v>0</v>
      </c>
      <c r="E175" s="8">
        <f>IF($S175="","",INDEX(Calc!$E:$E,$S175))</f>
        <v>0</v>
      </c>
      <c r="F175" s="9">
        <f>IF($S175="","",INDEX(Calc!$G:$G,$S175))</f>
        <v>0</v>
      </c>
      <c r="G175" s="8">
        <f>IF($S175="","",INDEX(Calc!$L:$L,$S175))</f>
        <v>0</v>
      </c>
      <c r="H175" s="8">
        <f>IF($S175="","",INDEX(Calc!$M:$M,$S175))</f>
        <v>0</v>
      </c>
      <c r="I175" s="7">
        <f>IF($T175="","",INDEX(Calc!$B:$B,$T175))</f>
        <v>0</v>
      </c>
      <c r="J175" s="8">
        <f>IF($S175="","",IF($U175&lt;&gt;"paid",0,MAX(0,MIN(INDEX(Calc!$H:$H,$S175),INDEX(Calc!$I:$I,$T175))-MAX(INDEX(Calc!$J:$J,$S175),INDEX(Calc!$T:$T,$T175)))))</f>
        <v>0</v>
      </c>
      <c r="K175" s="8">
        <f>IF($S175="","",IF($U175&lt;&gt;"paid",0,$J175/(1+$F175)*$F175))</f>
        <v>0</v>
      </c>
      <c r="L175" s="8">
        <f>IF($S175="","",IF($U175="paid",MAX(0,$E175-MAX(0,MIN(INDEX(Calc!$H:$H,$S175),INDEX(Calc!$I:$I,$T175))-INDEX(Calc!$J:$J,$S175))),$W175))</f>
        <v>0</v>
      </c>
      <c r="M175" s="8">
        <f>IF($S175="","",IF($U175="paid",$L175/(1+$F175)*$F175,$Q175))</f>
        <v>0</v>
      </c>
      <c r="N175">
        <f>IF(OR($S175="",$U175&lt;&gt;"paid"),"",$I175-$C175)</f>
        <v>0</v>
      </c>
      <c r="O175" s="8">
        <f>IF($S175="","",IF(AND($U175="paid",$N175&gt;Settings!$B$4),$K175*Settings!$B$3*$N175/365,0))</f>
        <v>0</v>
      </c>
      <c r="P175" s="8">
        <f>IF($S175="","",IF($U175="unpaid",$W175,0))</f>
        <v>0</v>
      </c>
      <c r="Q175" s="8">
        <f>IF($S175="","",IF(AND($U175="unpaid",$C175&lt;=Settings!$B$2),$W175/(1+$F175)*$F175,0))</f>
        <v>0</v>
      </c>
      <c r="R175">
        <f>IF($S175="","","FY "&amp;IF(MONTH($C175)&gt;=4,YEAR($C175),YEAR($C175)-1)&amp;"-"&amp;TEXT(MOD(IF(MONTH($C175)&gt;=4,YEAR($C175)+1,YEAR($C175)),100),"00"))</f>
        <v>0</v>
      </c>
      <c r="S175">
        <f>IF($S174="","",IF($U174="paid",IF($V174&lt;&gt;"",$S174,IF(AND($W174&gt;0,OR(INDEX(Calc!$B:$B,$S174)&lt;=Settings!$B$2,$X174=0)),$S174,IFERROR(MATCH(1,INDEX((Calc!$A$2:$A$2001&lt;&gt;"")*(Calc!$E$2:$E$2001&gt;0)*(ROW(Calc!$A$2:$A$2001)&gt;$S174),0),0)+1,""))),IFERROR(MATCH(1,INDEX((Calc!$A$2:$A$2001&lt;&gt;"")*(Calc!$E$2:$E$2001&gt;0)*(ROW(Calc!$A$2:$A$2001)&gt;$S174),0),0)+1,"")))</f>
        <v>0</v>
      </c>
      <c r="T175">
        <f>IF($S175="","",IF(AND($S175=$S174,$U174="paid",$V174=""),"",IF(AND($S175=$S174,$U174="paid",$V174&lt;&gt;""),$V174,IF($S175="","",IFERROR(MATCH(1,INDEX((Calc!$A$2:$A$2001=INDEX(Calc!$A:$A,$S175))*(Calc!$D$2:$D$2001&gt;0)*(Calc!$I$2:$I$2001&gt;INDEX(Calc!$J:$J,$S175))*(Calc!$T$2:$T$2001&lt;INDEX(Calc!$H:$H,$S175)),0),0)+1,"")))))</f>
        <v>0</v>
      </c>
      <c r="U175">
        <f>IF($S175="","",IF($T175&lt;&gt;"","paid","unpaid"))</f>
        <v>0</v>
      </c>
      <c r="V175">
        <f>IF(OR($S175="",$T175=""),"",IFERROR(MATCH(1,INDEX((Calc!$A$2:$A$2001=INDEX(Calc!$A:$A,$S175))*(Calc!$D$2:$D$2001&gt;0)*(Calc!$I$2:$I$2001&gt;INDEX(Calc!$J:$J,$S175))*(Calc!$T$2:$T$2001&lt;INDEX(Calc!$H:$H,$S175))*(ROW(Calc!$A$2:$A$2001)&gt;$T175),0),0)+1,""))</f>
        <v>0</v>
      </c>
      <c r="W175" s="8">
        <f>IF($S175="","",MAX(0,INDEX(Calc!$H:$H,$S175)-MAX(INDEX(Calc!$K:$K,$S175),INDEX(Calc!$J:$J,$S175))))</f>
        <v>0</v>
      </c>
      <c r="X175" s="8">
        <f>IF($S175="","",INDEX(Calc!$E:$E,$S175)-$W175)</f>
        <v>0</v>
      </c>
    </row>
    <row r="176" spans="1:24">
      <c r="A176">
        <f>IF($S176="","",INDEX(Calc!$A:$A,$S176))</f>
        <v>0</v>
      </c>
      <c r="B176">
        <f>IF($S176="","",INDEX(Calc!$U:$U,$S176))</f>
        <v>0</v>
      </c>
      <c r="C176" s="7">
        <f>IF($S176="","",INDEX(Calc!$B:$B,$S176))</f>
        <v>0</v>
      </c>
      <c r="D176">
        <f>IF($S176="","",INDEX(Calc!$C:$C,$S176))</f>
        <v>0</v>
      </c>
      <c r="E176" s="8">
        <f>IF($S176="","",INDEX(Calc!$E:$E,$S176))</f>
        <v>0</v>
      </c>
      <c r="F176" s="9">
        <f>IF($S176="","",INDEX(Calc!$G:$G,$S176))</f>
        <v>0</v>
      </c>
      <c r="G176" s="8">
        <f>IF($S176="","",INDEX(Calc!$L:$L,$S176))</f>
        <v>0</v>
      </c>
      <c r="H176" s="8">
        <f>IF($S176="","",INDEX(Calc!$M:$M,$S176))</f>
        <v>0</v>
      </c>
      <c r="I176" s="7">
        <f>IF($T176="","",INDEX(Calc!$B:$B,$T176))</f>
        <v>0</v>
      </c>
      <c r="J176" s="8">
        <f>IF($S176="","",IF($U176&lt;&gt;"paid",0,MAX(0,MIN(INDEX(Calc!$H:$H,$S176),INDEX(Calc!$I:$I,$T176))-MAX(INDEX(Calc!$J:$J,$S176),INDEX(Calc!$T:$T,$T176)))))</f>
        <v>0</v>
      </c>
      <c r="K176" s="8">
        <f>IF($S176="","",IF($U176&lt;&gt;"paid",0,$J176/(1+$F176)*$F176))</f>
        <v>0</v>
      </c>
      <c r="L176" s="8">
        <f>IF($S176="","",IF($U176="paid",MAX(0,$E176-MAX(0,MIN(INDEX(Calc!$H:$H,$S176),INDEX(Calc!$I:$I,$T176))-INDEX(Calc!$J:$J,$S176))),$W176))</f>
        <v>0</v>
      </c>
      <c r="M176" s="8">
        <f>IF($S176="","",IF($U176="paid",$L176/(1+$F176)*$F176,$Q176))</f>
        <v>0</v>
      </c>
      <c r="N176">
        <f>IF(OR($S176="",$U176&lt;&gt;"paid"),"",$I176-$C176)</f>
        <v>0</v>
      </c>
      <c r="O176" s="8">
        <f>IF($S176="","",IF(AND($U176="paid",$N176&gt;Settings!$B$4),$K176*Settings!$B$3*$N176/365,0))</f>
        <v>0</v>
      </c>
      <c r="P176" s="8">
        <f>IF($S176="","",IF($U176="unpaid",$W176,0))</f>
        <v>0</v>
      </c>
      <c r="Q176" s="8">
        <f>IF($S176="","",IF(AND($U176="unpaid",$C176&lt;=Settings!$B$2),$W176/(1+$F176)*$F176,0))</f>
        <v>0</v>
      </c>
      <c r="R176">
        <f>IF($S176="","","FY "&amp;IF(MONTH($C176)&gt;=4,YEAR($C176),YEAR($C176)-1)&amp;"-"&amp;TEXT(MOD(IF(MONTH($C176)&gt;=4,YEAR($C176)+1,YEAR($C176)),100),"00"))</f>
        <v>0</v>
      </c>
      <c r="S176">
        <f>IF($S175="","",IF($U175="paid",IF($V175&lt;&gt;"",$S175,IF(AND($W175&gt;0,OR(INDEX(Calc!$B:$B,$S175)&lt;=Settings!$B$2,$X175=0)),$S175,IFERROR(MATCH(1,INDEX((Calc!$A$2:$A$2001&lt;&gt;"")*(Calc!$E$2:$E$2001&gt;0)*(ROW(Calc!$A$2:$A$2001)&gt;$S175),0),0)+1,""))),IFERROR(MATCH(1,INDEX((Calc!$A$2:$A$2001&lt;&gt;"")*(Calc!$E$2:$E$2001&gt;0)*(ROW(Calc!$A$2:$A$2001)&gt;$S175),0),0)+1,"")))</f>
        <v>0</v>
      </c>
      <c r="T176">
        <f>IF($S176="","",IF(AND($S176=$S175,$U175="paid",$V175=""),"",IF(AND($S176=$S175,$U175="paid",$V175&lt;&gt;""),$V175,IF($S176="","",IFERROR(MATCH(1,INDEX((Calc!$A$2:$A$2001=INDEX(Calc!$A:$A,$S176))*(Calc!$D$2:$D$2001&gt;0)*(Calc!$I$2:$I$2001&gt;INDEX(Calc!$J:$J,$S176))*(Calc!$T$2:$T$2001&lt;INDEX(Calc!$H:$H,$S176)),0),0)+1,"")))))</f>
        <v>0</v>
      </c>
      <c r="U176">
        <f>IF($S176="","",IF($T176&lt;&gt;"","paid","unpaid"))</f>
        <v>0</v>
      </c>
      <c r="V176">
        <f>IF(OR($S176="",$T176=""),"",IFERROR(MATCH(1,INDEX((Calc!$A$2:$A$2001=INDEX(Calc!$A:$A,$S176))*(Calc!$D$2:$D$2001&gt;0)*(Calc!$I$2:$I$2001&gt;INDEX(Calc!$J:$J,$S176))*(Calc!$T$2:$T$2001&lt;INDEX(Calc!$H:$H,$S176))*(ROW(Calc!$A$2:$A$2001)&gt;$T176),0),0)+1,""))</f>
        <v>0</v>
      </c>
      <c r="W176" s="8">
        <f>IF($S176="","",MAX(0,INDEX(Calc!$H:$H,$S176)-MAX(INDEX(Calc!$K:$K,$S176),INDEX(Calc!$J:$J,$S176))))</f>
        <v>0</v>
      </c>
      <c r="X176" s="8">
        <f>IF($S176="","",INDEX(Calc!$E:$E,$S176)-$W176)</f>
        <v>0</v>
      </c>
    </row>
    <row r="177" spans="1:24">
      <c r="A177">
        <f>IF($S177="","",INDEX(Calc!$A:$A,$S177))</f>
        <v>0</v>
      </c>
      <c r="B177">
        <f>IF($S177="","",INDEX(Calc!$U:$U,$S177))</f>
        <v>0</v>
      </c>
      <c r="C177" s="7">
        <f>IF($S177="","",INDEX(Calc!$B:$B,$S177))</f>
        <v>0</v>
      </c>
      <c r="D177">
        <f>IF($S177="","",INDEX(Calc!$C:$C,$S177))</f>
        <v>0</v>
      </c>
      <c r="E177" s="8">
        <f>IF($S177="","",INDEX(Calc!$E:$E,$S177))</f>
        <v>0</v>
      </c>
      <c r="F177" s="9">
        <f>IF($S177="","",INDEX(Calc!$G:$G,$S177))</f>
        <v>0</v>
      </c>
      <c r="G177" s="8">
        <f>IF($S177="","",INDEX(Calc!$L:$L,$S177))</f>
        <v>0</v>
      </c>
      <c r="H177" s="8">
        <f>IF($S177="","",INDEX(Calc!$M:$M,$S177))</f>
        <v>0</v>
      </c>
      <c r="I177" s="7">
        <f>IF($T177="","",INDEX(Calc!$B:$B,$T177))</f>
        <v>0</v>
      </c>
      <c r="J177" s="8">
        <f>IF($S177="","",IF($U177&lt;&gt;"paid",0,MAX(0,MIN(INDEX(Calc!$H:$H,$S177),INDEX(Calc!$I:$I,$T177))-MAX(INDEX(Calc!$J:$J,$S177),INDEX(Calc!$T:$T,$T177)))))</f>
        <v>0</v>
      </c>
      <c r="K177" s="8">
        <f>IF($S177="","",IF($U177&lt;&gt;"paid",0,$J177/(1+$F177)*$F177))</f>
        <v>0</v>
      </c>
      <c r="L177" s="8">
        <f>IF($S177="","",IF($U177="paid",MAX(0,$E177-MAX(0,MIN(INDEX(Calc!$H:$H,$S177),INDEX(Calc!$I:$I,$T177))-INDEX(Calc!$J:$J,$S177))),$W177))</f>
        <v>0</v>
      </c>
      <c r="M177" s="8">
        <f>IF($S177="","",IF($U177="paid",$L177/(1+$F177)*$F177,$Q177))</f>
        <v>0</v>
      </c>
      <c r="N177">
        <f>IF(OR($S177="",$U177&lt;&gt;"paid"),"",$I177-$C177)</f>
        <v>0</v>
      </c>
      <c r="O177" s="8">
        <f>IF($S177="","",IF(AND($U177="paid",$N177&gt;Settings!$B$4),$K177*Settings!$B$3*$N177/365,0))</f>
        <v>0</v>
      </c>
      <c r="P177" s="8">
        <f>IF($S177="","",IF($U177="unpaid",$W177,0))</f>
        <v>0</v>
      </c>
      <c r="Q177" s="8">
        <f>IF($S177="","",IF(AND($U177="unpaid",$C177&lt;=Settings!$B$2),$W177/(1+$F177)*$F177,0))</f>
        <v>0</v>
      </c>
      <c r="R177">
        <f>IF($S177="","","FY "&amp;IF(MONTH($C177)&gt;=4,YEAR($C177),YEAR($C177)-1)&amp;"-"&amp;TEXT(MOD(IF(MONTH($C177)&gt;=4,YEAR($C177)+1,YEAR($C177)),100),"00"))</f>
        <v>0</v>
      </c>
      <c r="S177">
        <f>IF($S176="","",IF($U176="paid",IF($V176&lt;&gt;"",$S176,IF(AND($W176&gt;0,OR(INDEX(Calc!$B:$B,$S176)&lt;=Settings!$B$2,$X176=0)),$S176,IFERROR(MATCH(1,INDEX((Calc!$A$2:$A$2001&lt;&gt;"")*(Calc!$E$2:$E$2001&gt;0)*(ROW(Calc!$A$2:$A$2001)&gt;$S176),0),0)+1,""))),IFERROR(MATCH(1,INDEX((Calc!$A$2:$A$2001&lt;&gt;"")*(Calc!$E$2:$E$2001&gt;0)*(ROW(Calc!$A$2:$A$2001)&gt;$S176),0),0)+1,"")))</f>
        <v>0</v>
      </c>
      <c r="T177">
        <f>IF($S177="","",IF(AND($S177=$S176,$U176="paid",$V176=""),"",IF(AND($S177=$S176,$U176="paid",$V176&lt;&gt;""),$V176,IF($S177="","",IFERROR(MATCH(1,INDEX((Calc!$A$2:$A$2001=INDEX(Calc!$A:$A,$S177))*(Calc!$D$2:$D$2001&gt;0)*(Calc!$I$2:$I$2001&gt;INDEX(Calc!$J:$J,$S177))*(Calc!$T$2:$T$2001&lt;INDEX(Calc!$H:$H,$S177)),0),0)+1,"")))))</f>
        <v>0</v>
      </c>
      <c r="U177">
        <f>IF($S177="","",IF($T177&lt;&gt;"","paid","unpaid"))</f>
        <v>0</v>
      </c>
      <c r="V177">
        <f>IF(OR($S177="",$T177=""),"",IFERROR(MATCH(1,INDEX((Calc!$A$2:$A$2001=INDEX(Calc!$A:$A,$S177))*(Calc!$D$2:$D$2001&gt;0)*(Calc!$I$2:$I$2001&gt;INDEX(Calc!$J:$J,$S177))*(Calc!$T$2:$T$2001&lt;INDEX(Calc!$H:$H,$S177))*(ROW(Calc!$A$2:$A$2001)&gt;$T177),0),0)+1,""))</f>
        <v>0</v>
      </c>
      <c r="W177" s="8">
        <f>IF($S177="","",MAX(0,INDEX(Calc!$H:$H,$S177)-MAX(INDEX(Calc!$K:$K,$S177),INDEX(Calc!$J:$J,$S177))))</f>
        <v>0</v>
      </c>
      <c r="X177" s="8">
        <f>IF($S177="","",INDEX(Calc!$E:$E,$S177)-$W177)</f>
        <v>0</v>
      </c>
    </row>
    <row r="178" spans="1:24">
      <c r="A178">
        <f>IF($S178="","",INDEX(Calc!$A:$A,$S178))</f>
        <v>0</v>
      </c>
      <c r="B178">
        <f>IF($S178="","",INDEX(Calc!$U:$U,$S178))</f>
        <v>0</v>
      </c>
      <c r="C178" s="7">
        <f>IF($S178="","",INDEX(Calc!$B:$B,$S178))</f>
        <v>0</v>
      </c>
      <c r="D178">
        <f>IF($S178="","",INDEX(Calc!$C:$C,$S178))</f>
        <v>0</v>
      </c>
      <c r="E178" s="8">
        <f>IF($S178="","",INDEX(Calc!$E:$E,$S178))</f>
        <v>0</v>
      </c>
      <c r="F178" s="9">
        <f>IF($S178="","",INDEX(Calc!$G:$G,$S178))</f>
        <v>0</v>
      </c>
      <c r="G178" s="8">
        <f>IF($S178="","",INDEX(Calc!$L:$L,$S178))</f>
        <v>0</v>
      </c>
      <c r="H178" s="8">
        <f>IF($S178="","",INDEX(Calc!$M:$M,$S178))</f>
        <v>0</v>
      </c>
      <c r="I178" s="7">
        <f>IF($T178="","",INDEX(Calc!$B:$B,$T178))</f>
        <v>0</v>
      </c>
      <c r="J178" s="8">
        <f>IF($S178="","",IF($U178&lt;&gt;"paid",0,MAX(0,MIN(INDEX(Calc!$H:$H,$S178),INDEX(Calc!$I:$I,$T178))-MAX(INDEX(Calc!$J:$J,$S178),INDEX(Calc!$T:$T,$T178)))))</f>
        <v>0</v>
      </c>
      <c r="K178" s="8">
        <f>IF($S178="","",IF($U178&lt;&gt;"paid",0,$J178/(1+$F178)*$F178))</f>
        <v>0</v>
      </c>
      <c r="L178" s="8">
        <f>IF($S178="","",IF($U178="paid",MAX(0,$E178-MAX(0,MIN(INDEX(Calc!$H:$H,$S178),INDEX(Calc!$I:$I,$T178))-INDEX(Calc!$J:$J,$S178))),$W178))</f>
        <v>0</v>
      </c>
      <c r="M178" s="8">
        <f>IF($S178="","",IF($U178="paid",$L178/(1+$F178)*$F178,$Q178))</f>
        <v>0</v>
      </c>
      <c r="N178">
        <f>IF(OR($S178="",$U178&lt;&gt;"paid"),"",$I178-$C178)</f>
        <v>0</v>
      </c>
      <c r="O178" s="8">
        <f>IF($S178="","",IF(AND($U178="paid",$N178&gt;Settings!$B$4),$K178*Settings!$B$3*$N178/365,0))</f>
        <v>0</v>
      </c>
      <c r="P178" s="8">
        <f>IF($S178="","",IF($U178="unpaid",$W178,0))</f>
        <v>0</v>
      </c>
      <c r="Q178" s="8">
        <f>IF($S178="","",IF(AND($U178="unpaid",$C178&lt;=Settings!$B$2),$W178/(1+$F178)*$F178,0))</f>
        <v>0</v>
      </c>
      <c r="R178">
        <f>IF($S178="","","FY "&amp;IF(MONTH($C178)&gt;=4,YEAR($C178),YEAR($C178)-1)&amp;"-"&amp;TEXT(MOD(IF(MONTH($C178)&gt;=4,YEAR($C178)+1,YEAR($C178)),100),"00"))</f>
        <v>0</v>
      </c>
      <c r="S178">
        <f>IF($S177="","",IF($U177="paid",IF($V177&lt;&gt;"",$S177,IF(AND($W177&gt;0,OR(INDEX(Calc!$B:$B,$S177)&lt;=Settings!$B$2,$X177=0)),$S177,IFERROR(MATCH(1,INDEX((Calc!$A$2:$A$2001&lt;&gt;"")*(Calc!$E$2:$E$2001&gt;0)*(ROW(Calc!$A$2:$A$2001)&gt;$S177),0),0)+1,""))),IFERROR(MATCH(1,INDEX((Calc!$A$2:$A$2001&lt;&gt;"")*(Calc!$E$2:$E$2001&gt;0)*(ROW(Calc!$A$2:$A$2001)&gt;$S177),0),0)+1,"")))</f>
        <v>0</v>
      </c>
      <c r="T178">
        <f>IF($S178="","",IF(AND($S178=$S177,$U177="paid",$V177=""),"",IF(AND($S178=$S177,$U177="paid",$V177&lt;&gt;""),$V177,IF($S178="","",IFERROR(MATCH(1,INDEX((Calc!$A$2:$A$2001=INDEX(Calc!$A:$A,$S178))*(Calc!$D$2:$D$2001&gt;0)*(Calc!$I$2:$I$2001&gt;INDEX(Calc!$J:$J,$S178))*(Calc!$T$2:$T$2001&lt;INDEX(Calc!$H:$H,$S178)),0),0)+1,"")))))</f>
        <v>0</v>
      </c>
      <c r="U178">
        <f>IF($S178="","",IF($T178&lt;&gt;"","paid","unpaid"))</f>
        <v>0</v>
      </c>
      <c r="V178">
        <f>IF(OR($S178="",$T178=""),"",IFERROR(MATCH(1,INDEX((Calc!$A$2:$A$2001=INDEX(Calc!$A:$A,$S178))*(Calc!$D$2:$D$2001&gt;0)*(Calc!$I$2:$I$2001&gt;INDEX(Calc!$J:$J,$S178))*(Calc!$T$2:$T$2001&lt;INDEX(Calc!$H:$H,$S178))*(ROW(Calc!$A$2:$A$2001)&gt;$T178),0),0)+1,""))</f>
        <v>0</v>
      </c>
      <c r="W178" s="8">
        <f>IF($S178="","",MAX(0,INDEX(Calc!$H:$H,$S178)-MAX(INDEX(Calc!$K:$K,$S178),INDEX(Calc!$J:$J,$S178))))</f>
        <v>0</v>
      </c>
      <c r="X178" s="8">
        <f>IF($S178="","",INDEX(Calc!$E:$E,$S178)-$W178)</f>
        <v>0</v>
      </c>
    </row>
    <row r="179" spans="1:24">
      <c r="A179">
        <f>IF($S179="","",INDEX(Calc!$A:$A,$S179))</f>
        <v>0</v>
      </c>
      <c r="B179">
        <f>IF($S179="","",INDEX(Calc!$U:$U,$S179))</f>
        <v>0</v>
      </c>
      <c r="C179" s="7">
        <f>IF($S179="","",INDEX(Calc!$B:$B,$S179))</f>
        <v>0</v>
      </c>
      <c r="D179">
        <f>IF($S179="","",INDEX(Calc!$C:$C,$S179))</f>
        <v>0</v>
      </c>
      <c r="E179" s="8">
        <f>IF($S179="","",INDEX(Calc!$E:$E,$S179))</f>
        <v>0</v>
      </c>
      <c r="F179" s="9">
        <f>IF($S179="","",INDEX(Calc!$G:$G,$S179))</f>
        <v>0</v>
      </c>
      <c r="G179" s="8">
        <f>IF($S179="","",INDEX(Calc!$L:$L,$S179))</f>
        <v>0</v>
      </c>
      <c r="H179" s="8">
        <f>IF($S179="","",INDEX(Calc!$M:$M,$S179))</f>
        <v>0</v>
      </c>
      <c r="I179" s="7">
        <f>IF($T179="","",INDEX(Calc!$B:$B,$T179))</f>
        <v>0</v>
      </c>
      <c r="J179" s="8">
        <f>IF($S179="","",IF($U179&lt;&gt;"paid",0,MAX(0,MIN(INDEX(Calc!$H:$H,$S179),INDEX(Calc!$I:$I,$T179))-MAX(INDEX(Calc!$J:$J,$S179),INDEX(Calc!$T:$T,$T179)))))</f>
        <v>0</v>
      </c>
      <c r="K179" s="8">
        <f>IF($S179="","",IF($U179&lt;&gt;"paid",0,$J179/(1+$F179)*$F179))</f>
        <v>0</v>
      </c>
      <c r="L179" s="8">
        <f>IF($S179="","",IF($U179="paid",MAX(0,$E179-MAX(0,MIN(INDEX(Calc!$H:$H,$S179),INDEX(Calc!$I:$I,$T179))-INDEX(Calc!$J:$J,$S179))),$W179))</f>
        <v>0</v>
      </c>
      <c r="M179" s="8">
        <f>IF($S179="","",IF($U179="paid",$L179/(1+$F179)*$F179,$Q179))</f>
        <v>0</v>
      </c>
      <c r="N179">
        <f>IF(OR($S179="",$U179&lt;&gt;"paid"),"",$I179-$C179)</f>
        <v>0</v>
      </c>
      <c r="O179" s="8">
        <f>IF($S179="","",IF(AND($U179="paid",$N179&gt;Settings!$B$4),$K179*Settings!$B$3*$N179/365,0))</f>
        <v>0</v>
      </c>
      <c r="P179" s="8">
        <f>IF($S179="","",IF($U179="unpaid",$W179,0))</f>
        <v>0</v>
      </c>
      <c r="Q179" s="8">
        <f>IF($S179="","",IF(AND($U179="unpaid",$C179&lt;=Settings!$B$2),$W179/(1+$F179)*$F179,0))</f>
        <v>0</v>
      </c>
      <c r="R179">
        <f>IF($S179="","","FY "&amp;IF(MONTH($C179)&gt;=4,YEAR($C179),YEAR($C179)-1)&amp;"-"&amp;TEXT(MOD(IF(MONTH($C179)&gt;=4,YEAR($C179)+1,YEAR($C179)),100),"00"))</f>
        <v>0</v>
      </c>
      <c r="S179">
        <f>IF($S178="","",IF($U178="paid",IF($V178&lt;&gt;"",$S178,IF(AND($W178&gt;0,OR(INDEX(Calc!$B:$B,$S178)&lt;=Settings!$B$2,$X178=0)),$S178,IFERROR(MATCH(1,INDEX((Calc!$A$2:$A$2001&lt;&gt;"")*(Calc!$E$2:$E$2001&gt;0)*(ROW(Calc!$A$2:$A$2001)&gt;$S178),0),0)+1,""))),IFERROR(MATCH(1,INDEX((Calc!$A$2:$A$2001&lt;&gt;"")*(Calc!$E$2:$E$2001&gt;0)*(ROW(Calc!$A$2:$A$2001)&gt;$S178),0),0)+1,"")))</f>
        <v>0</v>
      </c>
      <c r="T179">
        <f>IF($S179="","",IF(AND($S179=$S178,$U178="paid",$V178=""),"",IF(AND($S179=$S178,$U178="paid",$V178&lt;&gt;""),$V178,IF($S179="","",IFERROR(MATCH(1,INDEX((Calc!$A$2:$A$2001=INDEX(Calc!$A:$A,$S179))*(Calc!$D$2:$D$2001&gt;0)*(Calc!$I$2:$I$2001&gt;INDEX(Calc!$J:$J,$S179))*(Calc!$T$2:$T$2001&lt;INDEX(Calc!$H:$H,$S179)),0),0)+1,"")))))</f>
        <v>0</v>
      </c>
      <c r="U179">
        <f>IF($S179="","",IF($T179&lt;&gt;"","paid","unpaid"))</f>
        <v>0</v>
      </c>
      <c r="V179">
        <f>IF(OR($S179="",$T179=""),"",IFERROR(MATCH(1,INDEX((Calc!$A$2:$A$2001=INDEX(Calc!$A:$A,$S179))*(Calc!$D$2:$D$2001&gt;0)*(Calc!$I$2:$I$2001&gt;INDEX(Calc!$J:$J,$S179))*(Calc!$T$2:$T$2001&lt;INDEX(Calc!$H:$H,$S179))*(ROW(Calc!$A$2:$A$2001)&gt;$T179),0),0)+1,""))</f>
        <v>0</v>
      </c>
      <c r="W179" s="8">
        <f>IF($S179="","",MAX(0,INDEX(Calc!$H:$H,$S179)-MAX(INDEX(Calc!$K:$K,$S179),INDEX(Calc!$J:$J,$S179))))</f>
        <v>0</v>
      </c>
      <c r="X179" s="8">
        <f>IF($S179="","",INDEX(Calc!$E:$E,$S179)-$W179)</f>
        <v>0</v>
      </c>
    </row>
    <row r="180" spans="1:24">
      <c r="A180">
        <f>IF($S180="","",INDEX(Calc!$A:$A,$S180))</f>
        <v>0</v>
      </c>
      <c r="B180">
        <f>IF($S180="","",INDEX(Calc!$U:$U,$S180))</f>
        <v>0</v>
      </c>
      <c r="C180" s="7">
        <f>IF($S180="","",INDEX(Calc!$B:$B,$S180))</f>
        <v>0</v>
      </c>
      <c r="D180">
        <f>IF($S180="","",INDEX(Calc!$C:$C,$S180))</f>
        <v>0</v>
      </c>
      <c r="E180" s="8">
        <f>IF($S180="","",INDEX(Calc!$E:$E,$S180))</f>
        <v>0</v>
      </c>
      <c r="F180" s="9">
        <f>IF($S180="","",INDEX(Calc!$G:$G,$S180))</f>
        <v>0</v>
      </c>
      <c r="G180" s="8">
        <f>IF($S180="","",INDEX(Calc!$L:$L,$S180))</f>
        <v>0</v>
      </c>
      <c r="H180" s="8">
        <f>IF($S180="","",INDEX(Calc!$M:$M,$S180))</f>
        <v>0</v>
      </c>
      <c r="I180" s="7">
        <f>IF($T180="","",INDEX(Calc!$B:$B,$T180))</f>
        <v>0</v>
      </c>
      <c r="J180" s="8">
        <f>IF($S180="","",IF($U180&lt;&gt;"paid",0,MAX(0,MIN(INDEX(Calc!$H:$H,$S180),INDEX(Calc!$I:$I,$T180))-MAX(INDEX(Calc!$J:$J,$S180),INDEX(Calc!$T:$T,$T180)))))</f>
        <v>0</v>
      </c>
      <c r="K180" s="8">
        <f>IF($S180="","",IF($U180&lt;&gt;"paid",0,$J180/(1+$F180)*$F180))</f>
        <v>0</v>
      </c>
      <c r="L180" s="8">
        <f>IF($S180="","",IF($U180="paid",MAX(0,$E180-MAX(0,MIN(INDEX(Calc!$H:$H,$S180),INDEX(Calc!$I:$I,$T180))-INDEX(Calc!$J:$J,$S180))),$W180))</f>
        <v>0</v>
      </c>
      <c r="M180" s="8">
        <f>IF($S180="","",IF($U180="paid",$L180/(1+$F180)*$F180,$Q180))</f>
        <v>0</v>
      </c>
      <c r="N180">
        <f>IF(OR($S180="",$U180&lt;&gt;"paid"),"",$I180-$C180)</f>
        <v>0</v>
      </c>
      <c r="O180" s="8">
        <f>IF($S180="","",IF(AND($U180="paid",$N180&gt;Settings!$B$4),$K180*Settings!$B$3*$N180/365,0))</f>
        <v>0</v>
      </c>
      <c r="P180" s="8">
        <f>IF($S180="","",IF($U180="unpaid",$W180,0))</f>
        <v>0</v>
      </c>
      <c r="Q180" s="8">
        <f>IF($S180="","",IF(AND($U180="unpaid",$C180&lt;=Settings!$B$2),$W180/(1+$F180)*$F180,0))</f>
        <v>0</v>
      </c>
      <c r="R180">
        <f>IF($S180="","","FY "&amp;IF(MONTH($C180)&gt;=4,YEAR($C180),YEAR($C180)-1)&amp;"-"&amp;TEXT(MOD(IF(MONTH($C180)&gt;=4,YEAR($C180)+1,YEAR($C180)),100),"00"))</f>
        <v>0</v>
      </c>
      <c r="S180">
        <f>IF($S179="","",IF($U179="paid",IF($V179&lt;&gt;"",$S179,IF(AND($W179&gt;0,OR(INDEX(Calc!$B:$B,$S179)&lt;=Settings!$B$2,$X179=0)),$S179,IFERROR(MATCH(1,INDEX((Calc!$A$2:$A$2001&lt;&gt;"")*(Calc!$E$2:$E$2001&gt;0)*(ROW(Calc!$A$2:$A$2001)&gt;$S179),0),0)+1,""))),IFERROR(MATCH(1,INDEX((Calc!$A$2:$A$2001&lt;&gt;"")*(Calc!$E$2:$E$2001&gt;0)*(ROW(Calc!$A$2:$A$2001)&gt;$S179),0),0)+1,"")))</f>
        <v>0</v>
      </c>
      <c r="T180">
        <f>IF($S180="","",IF(AND($S180=$S179,$U179="paid",$V179=""),"",IF(AND($S180=$S179,$U179="paid",$V179&lt;&gt;""),$V179,IF($S180="","",IFERROR(MATCH(1,INDEX((Calc!$A$2:$A$2001=INDEX(Calc!$A:$A,$S180))*(Calc!$D$2:$D$2001&gt;0)*(Calc!$I$2:$I$2001&gt;INDEX(Calc!$J:$J,$S180))*(Calc!$T$2:$T$2001&lt;INDEX(Calc!$H:$H,$S180)),0),0)+1,"")))))</f>
        <v>0</v>
      </c>
      <c r="U180">
        <f>IF($S180="","",IF($T180&lt;&gt;"","paid","unpaid"))</f>
        <v>0</v>
      </c>
      <c r="V180">
        <f>IF(OR($S180="",$T180=""),"",IFERROR(MATCH(1,INDEX((Calc!$A$2:$A$2001=INDEX(Calc!$A:$A,$S180))*(Calc!$D$2:$D$2001&gt;0)*(Calc!$I$2:$I$2001&gt;INDEX(Calc!$J:$J,$S180))*(Calc!$T$2:$T$2001&lt;INDEX(Calc!$H:$H,$S180))*(ROW(Calc!$A$2:$A$2001)&gt;$T180),0),0)+1,""))</f>
        <v>0</v>
      </c>
      <c r="W180" s="8">
        <f>IF($S180="","",MAX(0,INDEX(Calc!$H:$H,$S180)-MAX(INDEX(Calc!$K:$K,$S180),INDEX(Calc!$J:$J,$S180))))</f>
        <v>0</v>
      </c>
      <c r="X180" s="8">
        <f>IF($S180="","",INDEX(Calc!$E:$E,$S180)-$W180)</f>
        <v>0</v>
      </c>
    </row>
    <row r="181" spans="1:24">
      <c r="A181">
        <f>IF($S181="","",INDEX(Calc!$A:$A,$S181))</f>
        <v>0</v>
      </c>
      <c r="B181">
        <f>IF($S181="","",INDEX(Calc!$U:$U,$S181))</f>
        <v>0</v>
      </c>
      <c r="C181" s="7">
        <f>IF($S181="","",INDEX(Calc!$B:$B,$S181))</f>
        <v>0</v>
      </c>
      <c r="D181">
        <f>IF($S181="","",INDEX(Calc!$C:$C,$S181))</f>
        <v>0</v>
      </c>
      <c r="E181" s="8">
        <f>IF($S181="","",INDEX(Calc!$E:$E,$S181))</f>
        <v>0</v>
      </c>
      <c r="F181" s="9">
        <f>IF($S181="","",INDEX(Calc!$G:$G,$S181))</f>
        <v>0</v>
      </c>
      <c r="G181" s="8">
        <f>IF($S181="","",INDEX(Calc!$L:$L,$S181))</f>
        <v>0</v>
      </c>
      <c r="H181" s="8">
        <f>IF($S181="","",INDEX(Calc!$M:$M,$S181))</f>
        <v>0</v>
      </c>
      <c r="I181" s="7">
        <f>IF($T181="","",INDEX(Calc!$B:$B,$T181))</f>
        <v>0</v>
      </c>
      <c r="J181" s="8">
        <f>IF($S181="","",IF($U181&lt;&gt;"paid",0,MAX(0,MIN(INDEX(Calc!$H:$H,$S181),INDEX(Calc!$I:$I,$T181))-MAX(INDEX(Calc!$J:$J,$S181),INDEX(Calc!$T:$T,$T181)))))</f>
        <v>0</v>
      </c>
      <c r="K181" s="8">
        <f>IF($S181="","",IF($U181&lt;&gt;"paid",0,$J181/(1+$F181)*$F181))</f>
        <v>0</v>
      </c>
      <c r="L181" s="8">
        <f>IF($S181="","",IF($U181="paid",MAX(0,$E181-MAX(0,MIN(INDEX(Calc!$H:$H,$S181),INDEX(Calc!$I:$I,$T181))-INDEX(Calc!$J:$J,$S181))),$W181))</f>
        <v>0</v>
      </c>
      <c r="M181" s="8">
        <f>IF($S181="","",IF($U181="paid",$L181/(1+$F181)*$F181,$Q181))</f>
        <v>0</v>
      </c>
      <c r="N181">
        <f>IF(OR($S181="",$U181&lt;&gt;"paid"),"",$I181-$C181)</f>
        <v>0</v>
      </c>
      <c r="O181" s="8">
        <f>IF($S181="","",IF(AND($U181="paid",$N181&gt;Settings!$B$4),$K181*Settings!$B$3*$N181/365,0))</f>
        <v>0</v>
      </c>
      <c r="P181" s="8">
        <f>IF($S181="","",IF($U181="unpaid",$W181,0))</f>
        <v>0</v>
      </c>
      <c r="Q181" s="8">
        <f>IF($S181="","",IF(AND($U181="unpaid",$C181&lt;=Settings!$B$2),$W181/(1+$F181)*$F181,0))</f>
        <v>0</v>
      </c>
      <c r="R181">
        <f>IF($S181="","","FY "&amp;IF(MONTH($C181)&gt;=4,YEAR($C181),YEAR($C181)-1)&amp;"-"&amp;TEXT(MOD(IF(MONTH($C181)&gt;=4,YEAR($C181)+1,YEAR($C181)),100),"00"))</f>
        <v>0</v>
      </c>
      <c r="S181">
        <f>IF($S180="","",IF($U180="paid",IF($V180&lt;&gt;"",$S180,IF(AND($W180&gt;0,OR(INDEX(Calc!$B:$B,$S180)&lt;=Settings!$B$2,$X180=0)),$S180,IFERROR(MATCH(1,INDEX((Calc!$A$2:$A$2001&lt;&gt;"")*(Calc!$E$2:$E$2001&gt;0)*(ROW(Calc!$A$2:$A$2001)&gt;$S180),0),0)+1,""))),IFERROR(MATCH(1,INDEX((Calc!$A$2:$A$2001&lt;&gt;"")*(Calc!$E$2:$E$2001&gt;0)*(ROW(Calc!$A$2:$A$2001)&gt;$S180),0),0)+1,"")))</f>
        <v>0</v>
      </c>
      <c r="T181">
        <f>IF($S181="","",IF(AND($S181=$S180,$U180="paid",$V180=""),"",IF(AND($S181=$S180,$U180="paid",$V180&lt;&gt;""),$V180,IF($S181="","",IFERROR(MATCH(1,INDEX((Calc!$A$2:$A$2001=INDEX(Calc!$A:$A,$S181))*(Calc!$D$2:$D$2001&gt;0)*(Calc!$I$2:$I$2001&gt;INDEX(Calc!$J:$J,$S181))*(Calc!$T$2:$T$2001&lt;INDEX(Calc!$H:$H,$S181)),0),0)+1,"")))))</f>
        <v>0</v>
      </c>
      <c r="U181">
        <f>IF($S181="","",IF($T181&lt;&gt;"","paid","unpaid"))</f>
        <v>0</v>
      </c>
      <c r="V181">
        <f>IF(OR($S181="",$T181=""),"",IFERROR(MATCH(1,INDEX((Calc!$A$2:$A$2001=INDEX(Calc!$A:$A,$S181))*(Calc!$D$2:$D$2001&gt;0)*(Calc!$I$2:$I$2001&gt;INDEX(Calc!$J:$J,$S181))*(Calc!$T$2:$T$2001&lt;INDEX(Calc!$H:$H,$S181))*(ROW(Calc!$A$2:$A$2001)&gt;$T181),0),0)+1,""))</f>
        <v>0</v>
      </c>
      <c r="W181" s="8">
        <f>IF($S181="","",MAX(0,INDEX(Calc!$H:$H,$S181)-MAX(INDEX(Calc!$K:$K,$S181),INDEX(Calc!$J:$J,$S181))))</f>
        <v>0</v>
      </c>
      <c r="X181" s="8">
        <f>IF($S181="","",INDEX(Calc!$E:$E,$S181)-$W181)</f>
        <v>0</v>
      </c>
    </row>
    <row r="182" spans="1:24">
      <c r="A182">
        <f>IF($S182="","",INDEX(Calc!$A:$A,$S182))</f>
        <v>0</v>
      </c>
      <c r="B182">
        <f>IF($S182="","",INDEX(Calc!$U:$U,$S182))</f>
        <v>0</v>
      </c>
      <c r="C182" s="7">
        <f>IF($S182="","",INDEX(Calc!$B:$B,$S182))</f>
        <v>0</v>
      </c>
      <c r="D182">
        <f>IF($S182="","",INDEX(Calc!$C:$C,$S182))</f>
        <v>0</v>
      </c>
      <c r="E182" s="8">
        <f>IF($S182="","",INDEX(Calc!$E:$E,$S182))</f>
        <v>0</v>
      </c>
      <c r="F182" s="9">
        <f>IF($S182="","",INDEX(Calc!$G:$G,$S182))</f>
        <v>0</v>
      </c>
      <c r="G182" s="8">
        <f>IF($S182="","",INDEX(Calc!$L:$L,$S182))</f>
        <v>0</v>
      </c>
      <c r="H182" s="8">
        <f>IF($S182="","",INDEX(Calc!$M:$M,$S182))</f>
        <v>0</v>
      </c>
      <c r="I182" s="7">
        <f>IF($T182="","",INDEX(Calc!$B:$B,$T182))</f>
        <v>0</v>
      </c>
      <c r="J182" s="8">
        <f>IF($S182="","",IF($U182&lt;&gt;"paid",0,MAX(0,MIN(INDEX(Calc!$H:$H,$S182),INDEX(Calc!$I:$I,$T182))-MAX(INDEX(Calc!$J:$J,$S182),INDEX(Calc!$T:$T,$T182)))))</f>
        <v>0</v>
      </c>
      <c r="K182" s="8">
        <f>IF($S182="","",IF($U182&lt;&gt;"paid",0,$J182/(1+$F182)*$F182))</f>
        <v>0</v>
      </c>
      <c r="L182" s="8">
        <f>IF($S182="","",IF($U182="paid",MAX(0,$E182-MAX(0,MIN(INDEX(Calc!$H:$H,$S182),INDEX(Calc!$I:$I,$T182))-INDEX(Calc!$J:$J,$S182))),$W182))</f>
        <v>0</v>
      </c>
      <c r="M182" s="8">
        <f>IF($S182="","",IF($U182="paid",$L182/(1+$F182)*$F182,$Q182))</f>
        <v>0</v>
      </c>
      <c r="N182">
        <f>IF(OR($S182="",$U182&lt;&gt;"paid"),"",$I182-$C182)</f>
        <v>0</v>
      </c>
      <c r="O182" s="8">
        <f>IF($S182="","",IF(AND($U182="paid",$N182&gt;Settings!$B$4),$K182*Settings!$B$3*$N182/365,0))</f>
        <v>0</v>
      </c>
      <c r="P182" s="8">
        <f>IF($S182="","",IF($U182="unpaid",$W182,0))</f>
        <v>0</v>
      </c>
      <c r="Q182" s="8">
        <f>IF($S182="","",IF(AND($U182="unpaid",$C182&lt;=Settings!$B$2),$W182/(1+$F182)*$F182,0))</f>
        <v>0</v>
      </c>
      <c r="R182">
        <f>IF($S182="","","FY "&amp;IF(MONTH($C182)&gt;=4,YEAR($C182),YEAR($C182)-1)&amp;"-"&amp;TEXT(MOD(IF(MONTH($C182)&gt;=4,YEAR($C182)+1,YEAR($C182)),100),"00"))</f>
        <v>0</v>
      </c>
      <c r="S182">
        <f>IF($S181="","",IF($U181="paid",IF($V181&lt;&gt;"",$S181,IF(AND($W181&gt;0,OR(INDEX(Calc!$B:$B,$S181)&lt;=Settings!$B$2,$X181=0)),$S181,IFERROR(MATCH(1,INDEX((Calc!$A$2:$A$2001&lt;&gt;"")*(Calc!$E$2:$E$2001&gt;0)*(ROW(Calc!$A$2:$A$2001)&gt;$S181),0),0)+1,""))),IFERROR(MATCH(1,INDEX((Calc!$A$2:$A$2001&lt;&gt;"")*(Calc!$E$2:$E$2001&gt;0)*(ROW(Calc!$A$2:$A$2001)&gt;$S181),0),0)+1,"")))</f>
        <v>0</v>
      </c>
      <c r="T182">
        <f>IF($S182="","",IF(AND($S182=$S181,$U181="paid",$V181=""),"",IF(AND($S182=$S181,$U181="paid",$V181&lt;&gt;""),$V181,IF($S182="","",IFERROR(MATCH(1,INDEX((Calc!$A$2:$A$2001=INDEX(Calc!$A:$A,$S182))*(Calc!$D$2:$D$2001&gt;0)*(Calc!$I$2:$I$2001&gt;INDEX(Calc!$J:$J,$S182))*(Calc!$T$2:$T$2001&lt;INDEX(Calc!$H:$H,$S182)),0),0)+1,"")))))</f>
        <v>0</v>
      </c>
      <c r="U182">
        <f>IF($S182="","",IF($T182&lt;&gt;"","paid","unpaid"))</f>
        <v>0</v>
      </c>
      <c r="V182">
        <f>IF(OR($S182="",$T182=""),"",IFERROR(MATCH(1,INDEX((Calc!$A$2:$A$2001=INDEX(Calc!$A:$A,$S182))*(Calc!$D$2:$D$2001&gt;0)*(Calc!$I$2:$I$2001&gt;INDEX(Calc!$J:$J,$S182))*(Calc!$T$2:$T$2001&lt;INDEX(Calc!$H:$H,$S182))*(ROW(Calc!$A$2:$A$2001)&gt;$T182),0),0)+1,""))</f>
        <v>0</v>
      </c>
      <c r="W182" s="8">
        <f>IF($S182="","",MAX(0,INDEX(Calc!$H:$H,$S182)-MAX(INDEX(Calc!$K:$K,$S182),INDEX(Calc!$J:$J,$S182))))</f>
        <v>0</v>
      </c>
      <c r="X182" s="8">
        <f>IF($S182="","",INDEX(Calc!$E:$E,$S182)-$W182)</f>
        <v>0</v>
      </c>
    </row>
    <row r="183" spans="1:24">
      <c r="A183">
        <f>IF($S183="","",INDEX(Calc!$A:$A,$S183))</f>
        <v>0</v>
      </c>
      <c r="B183">
        <f>IF($S183="","",INDEX(Calc!$U:$U,$S183))</f>
        <v>0</v>
      </c>
      <c r="C183" s="7">
        <f>IF($S183="","",INDEX(Calc!$B:$B,$S183))</f>
        <v>0</v>
      </c>
      <c r="D183">
        <f>IF($S183="","",INDEX(Calc!$C:$C,$S183))</f>
        <v>0</v>
      </c>
      <c r="E183" s="8">
        <f>IF($S183="","",INDEX(Calc!$E:$E,$S183))</f>
        <v>0</v>
      </c>
      <c r="F183" s="9">
        <f>IF($S183="","",INDEX(Calc!$G:$G,$S183))</f>
        <v>0</v>
      </c>
      <c r="G183" s="8">
        <f>IF($S183="","",INDEX(Calc!$L:$L,$S183))</f>
        <v>0</v>
      </c>
      <c r="H183" s="8">
        <f>IF($S183="","",INDEX(Calc!$M:$M,$S183))</f>
        <v>0</v>
      </c>
      <c r="I183" s="7">
        <f>IF($T183="","",INDEX(Calc!$B:$B,$T183))</f>
        <v>0</v>
      </c>
      <c r="J183" s="8">
        <f>IF($S183="","",IF($U183&lt;&gt;"paid",0,MAX(0,MIN(INDEX(Calc!$H:$H,$S183),INDEX(Calc!$I:$I,$T183))-MAX(INDEX(Calc!$J:$J,$S183),INDEX(Calc!$T:$T,$T183)))))</f>
        <v>0</v>
      </c>
      <c r="K183" s="8">
        <f>IF($S183="","",IF($U183&lt;&gt;"paid",0,$J183/(1+$F183)*$F183))</f>
        <v>0</v>
      </c>
      <c r="L183" s="8">
        <f>IF($S183="","",IF($U183="paid",MAX(0,$E183-MAX(0,MIN(INDEX(Calc!$H:$H,$S183),INDEX(Calc!$I:$I,$T183))-INDEX(Calc!$J:$J,$S183))),$W183))</f>
        <v>0</v>
      </c>
      <c r="M183" s="8">
        <f>IF($S183="","",IF($U183="paid",$L183/(1+$F183)*$F183,$Q183))</f>
        <v>0</v>
      </c>
      <c r="N183">
        <f>IF(OR($S183="",$U183&lt;&gt;"paid"),"",$I183-$C183)</f>
        <v>0</v>
      </c>
      <c r="O183" s="8">
        <f>IF($S183="","",IF(AND($U183="paid",$N183&gt;Settings!$B$4),$K183*Settings!$B$3*$N183/365,0))</f>
        <v>0</v>
      </c>
      <c r="P183" s="8">
        <f>IF($S183="","",IF($U183="unpaid",$W183,0))</f>
        <v>0</v>
      </c>
      <c r="Q183" s="8">
        <f>IF($S183="","",IF(AND($U183="unpaid",$C183&lt;=Settings!$B$2),$W183/(1+$F183)*$F183,0))</f>
        <v>0</v>
      </c>
      <c r="R183">
        <f>IF($S183="","","FY "&amp;IF(MONTH($C183)&gt;=4,YEAR($C183),YEAR($C183)-1)&amp;"-"&amp;TEXT(MOD(IF(MONTH($C183)&gt;=4,YEAR($C183)+1,YEAR($C183)),100),"00"))</f>
        <v>0</v>
      </c>
      <c r="S183">
        <f>IF($S182="","",IF($U182="paid",IF($V182&lt;&gt;"",$S182,IF(AND($W182&gt;0,OR(INDEX(Calc!$B:$B,$S182)&lt;=Settings!$B$2,$X182=0)),$S182,IFERROR(MATCH(1,INDEX((Calc!$A$2:$A$2001&lt;&gt;"")*(Calc!$E$2:$E$2001&gt;0)*(ROW(Calc!$A$2:$A$2001)&gt;$S182),0),0)+1,""))),IFERROR(MATCH(1,INDEX((Calc!$A$2:$A$2001&lt;&gt;"")*(Calc!$E$2:$E$2001&gt;0)*(ROW(Calc!$A$2:$A$2001)&gt;$S182),0),0)+1,"")))</f>
        <v>0</v>
      </c>
      <c r="T183">
        <f>IF($S183="","",IF(AND($S183=$S182,$U182="paid",$V182=""),"",IF(AND($S183=$S182,$U182="paid",$V182&lt;&gt;""),$V182,IF($S183="","",IFERROR(MATCH(1,INDEX((Calc!$A$2:$A$2001=INDEX(Calc!$A:$A,$S183))*(Calc!$D$2:$D$2001&gt;0)*(Calc!$I$2:$I$2001&gt;INDEX(Calc!$J:$J,$S183))*(Calc!$T$2:$T$2001&lt;INDEX(Calc!$H:$H,$S183)),0),0)+1,"")))))</f>
        <v>0</v>
      </c>
      <c r="U183">
        <f>IF($S183="","",IF($T183&lt;&gt;"","paid","unpaid"))</f>
        <v>0</v>
      </c>
      <c r="V183">
        <f>IF(OR($S183="",$T183=""),"",IFERROR(MATCH(1,INDEX((Calc!$A$2:$A$2001=INDEX(Calc!$A:$A,$S183))*(Calc!$D$2:$D$2001&gt;0)*(Calc!$I$2:$I$2001&gt;INDEX(Calc!$J:$J,$S183))*(Calc!$T$2:$T$2001&lt;INDEX(Calc!$H:$H,$S183))*(ROW(Calc!$A$2:$A$2001)&gt;$T183),0),0)+1,""))</f>
        <v>0</v>
      </c>
      <c r="W183" s="8">
        <f>IF($S183="","",MAX(0,INDEX(Calc!$H:$H,$S183)-MAX(INDEX(Calc!$K:$K,$S183),INDEX(Calc!$J:$J,$S183))))</f>
        <v>0</v>
      </c>
      <c r="X183" s="8">
        <f>IF($S183="","",INDEX(Calc!$E:$E,$S183)-$W183)</f>
        <v>0</v>
      </c>
    </row>
    <row r="184" spans="1:24">
      <c r="A184">
        <f>IF($S184="","",INDEX(Calc!$A:$A,$S184))</f>
        <v>0</v>
      </c>
      <c r="B184">
        <f>IF($S184="","",INDEX(Calc!$U:$U,$S184))</f>
        <v>0</v>
      </c>
      <c r="C184" s="7">
        <f>IF($S184="","",INDEX(Calc!$B:$B,$S184))</f>
        <v>0</v>
      </c>
      <c r="D184">
        <f>IF($S184="","",INDEX(Calc!$C:$C,$S184))</f>
        <v>0</v>
      </c>
      <c r="E184" s="8">
        <f>IF($S184="","",INDEX(Calc!$E:$E,$S184))</f>
        <v>0</v>
      </c>
      <c r="F184" s="9">
        <f>IF($S184="","",INDEX(Calc!$G:$G,$S184))</f>
        <v>0</v>
      </c>
      <c r="G184" s="8">
        <f>IF($S184="","",INDEX(Calc!$L:$L,$S184))</f>
        <v>0</v>
      </c>
      <c r="H184" s="8">
        <f>IF($S184="","",INDEX(Calc!$M:$M,$S184))</f>
        <v>0</v>
      </c>
      <c r="I184" s="7">
        <f>IF($T184="","",INDEX(Calc!$B:$B,$T184))</f>
        <v>0</v>
      </c>
      <c r="J184" s="8">
        <f>IF($S184="","",IF($U184&lt;&gt;"paid",0,MAX(0,MIN(INDEX(Calc!$H:$H,$S184),INDEX(Calc!$I:$I,$T184))-MAX(INDEX(Calc!$J:$J,$S184),INDEX(Calc!$T:$T,$T184)))))</f>
        <v>0</v>
      </c>
      <c r="K184" s="8">
        <f>IF($S184="","",IF($U184&lt;&gt;"paid",0,$J184/(1+$F184)*$F184))</f>
        <v>0</v>
      </c>
      <c r="L184" s="8">
        <f>IF($S184="","",IF($U184="paid",MAX(0,$E184-MAX(0,MIN(INDEX(Calc!$H:$H,$S184),INDEX(Calc!$I:$I,$T184))-INDEX(Calc!$J:$J,$S184))),$W184))</f>
        <v>0</v>
      </c>
      <c r="M184" s="8">
        <f>IF($S184="","",IF($U184="paid",$L184/(1+$F184)*$F184,$Q184))</f>
        <v>0</v>
      </c>
      <c r="N184">
        <f>IF(OR($S184="",$U184&lt;&gt;"paid"),"",$I184-$C184)</f>
        <v>0</v>
      </c>
      <c r="O184" s="8">
        <f>IF($S184="","",IF(AND($U184="paid",$N184&gt;Settings!$B$4),$K184*Settings!$B$3*$N184/365,0))</f>
        <v>0</v>
      </c>
      <c r="P184" s="8">
        <f>IF($S184="","",IF($U184="unpaid",$W184,0))</f>
        <v>0</v>
      </c>
      <c r="Q184" s="8">
        <f>IF($S184="","",IF(AND($U184="unpaid",$C184&lt;=Settings!$B$2),$W184/(1+$F184)*$F184,0))</f>
        <v>0</v>
      </c>
      <c r="R184">
        <f>IF($S184="","","FY "&amp;IF(MONTH($C184)&gt;=4,YEAR($C184),YEAR($C184)-1)&amp;"-"&amp;TEXT(MOD(IF(MONTH($C184)&gt;=4,YEAR($C184)+1,YEAR($C184)),100),"00"))</f>
        <v>0</v>
      </c>
      <c r="S184">
        <f>IF($S183="","",IF($U183="paid",IF($V183&lt;&gt;"",$S183,IF(AND($W183&gt;0,OR(INDEX(Calc!$B:$B,$S183)&lt;=Settings!$B$2,$X183=0)),$S183,IFERROR(MATCH(1,INDEX((Calc!$A$2:$A$2001&lt;&gt;"")*(Calc!$E$2:$E$2001&gt;0)*(ROW(Calc!$A$2:$A$2001)&gt;$S183),0),0)+1,""))),IFERROR(MATCH(1,INDEX((Calc!$A$2:$A$2001&lt;&gt;"")*(Calc!$E$2:$E$2001&gt;0)*(ROW(Calc!$A$2:$A$2001)&gt;$S183),0),0)+1,"")))</f>
        <v>0</v>
      </c>
      <c r="T184">
        <f>IF($S184="","",IF(AND($S184=$S183,$U183="paid",$V183=""),"",IF(AND($S184=$S183,$U183="paid",$V183&lt;&gt;""),$V183,IF($S184="","",IFERROR(MATCH(1,INDEX((Calc!$A$2:$A$2001=INDEX(Calc!$A:$A,$S184))*(Calc!$D$2:$D$2001&gt;0)*(Calc!$I$2:$I$2001&gt;INDEX(Calc!$J:$J,$S184))*(Calc!$T$2:$T$2001&lt;INDEX(Calc!$H:$H,$S184)),0),0)+1,"")))))</f>
        <v>0</v>
      </c>
      <c r="U184">
        <f>IF($S184="","",IF($T184&lt;&gt;"","paid","unpaid"))</f>
        <v>0</v>
      </c>
      <c r="V184">
        <f>IF(OR($S184="",$T184=""),"",IFERROR(MATCH(1,INDEX((Calc!$A$2:$A$2001=INDEX(Calc!$A:$A,$S184))*(Calc!$D$2:$D$2001&gt;0)*(Calc!$I$2:$I$2001&gt;INDEX(Calc!$J:$J,$S184))*(Calc!$T$2:$T$2001&lt;INDEX(Calc!$H:$H,$S184))*(ROW(Calc!$A$2:$A$2001)&gt;$T184),0),0)+1,""))</f>
        <v>0</v>
      </c>
      <c r="W184" s="8">
        <f>IF($S184="","",MAX(0,INDEX(Calc!$H:$H,$S184)-MAX(INDEX(Calc!$K:$K,$S184),INDEX(Calc!$J:$J,$S184))))</f>
        <v>0</v>
      </c>
      <c r="X184" s="8">
        <f>IF($S184="","",INDEX(Calc!$E:$E,$S184)-$W184)</f>
        <v>0</v>
      </c>
    </row>
    <row r="185" spans="1:24">
      <c r="A185">
        <f>IF($S185="","",INDEX(Calc!$A:$A,$S185))</f>
        <v>0</v>
      </c>
      <c r="B185">
        <f>IF($S185="","",INDEX(Calc!$U:$U,$S185))</f>
        <v>0</v>
      </c>
      <c r="C185" s="7">
        <f>IF($S185="","",INDEX(Calc!$B:$B,$S185))</f>
        <v>0</v>
      </c>
      <c r="D185">
        <f>IF($S185="","",INDEX(Calc!$C:$C,$S185))</f>
        <v>0</v>
      </c>
      <c r="E185" s="8">
        <f>IF($S185="","",INDEX(Calc!$E:$E,$S185))</f>
        <v>0</v>
      </c>
      <c r="F185" s="9">
        <f>IF($S185="","",INDEX(Calc!$G:$G,$S185))</f>
        <v>0</v>
      </c>
      <c r="G185" s="8">
        <f>IF($S185="","",INDEX(Calc!$L:$L,$S185))</f>
        <v>0</v>
      </c>
      <c r="H185" s="8">
        <f>IF($S185="","",INDEX(Calc!$M:$M,$S185))</f>
        <v>0</v>
      </c>
      <c r="I185" s="7">
        <f>IF($T185="","",INDEX(Calc!$B:$B,$T185))</f>
        <v>0</v>
      </c>
      <c r="J185" s="8">
        <f>IF($S185="","",IF($U185&lt;&gt;"paid",0,MAX(0,MIN(INDEX(Calc!$H:$H,$S185),INDEX(Calc!$I:$I,$T185))-MAX(INDEX(Calc!$J:$J,$S185),INDEX(Calc!$T:$T,$T185)))))</f>
        <v>0</v>
      </c>
      <c r="K185" s="8">
        <f>IF($S185="","",IF($U185&lt;&gt;"paid",0,$J185/(1+$F185)*$F185))</f>
        <v>0</v>
      </c>
      <c r="L185" s="8">
        <f>IF($S185="","",IF($U185="paid",MAX(0,$E185-MAX(0,MIN(INDEX(Calc!$H:$H,$S185),INDEX(Calc!$I:$I,$T185))-INDEX(Calc!$J:$J,$S185))),$W185))</f>
        <v>0</v>
      </c>
      <c r="M185" s="8">
        <f>IF($S185="","",IF($U185="paid",$L185/(1+$F185)*$F185,$Q185))</f>
        <v>0</v>
      </c>
      <c r="N185">
        <f>IF(OR($S185="",$U185&lt;&gt;"paid"),"",$I185-$C185)</f>
        <v>0</v>
      </c>
      <c r="O185" s="8">
        <f>IF($S185="","",IF(AND($U185="paid",$N185&gt;Settings!$B$4),$K185*Settings!$B$3*$N185/365,0))</f>
        <v>0</v>
      </c>
      <c r="P185" s="8">
        <f>IF($S185="","",IF($U185="unpaid",$W185,0))</f>
        <v>0</v>
      </c>
      <c r="Q185" s="8">
        <f>IF($S185="","",IF(AND($U185="unpaid",$C185&lt;=Settings!$B$2),$W185/(1+$F185)*$F185,0))</f>
        <v>0</v>
      </c>
      <c r="R185">
        <f>IF($S185="","","FY "&amp;IF(MONTH($C185)&gt;=4,YEAR($C185),YEAR($C185)-1)&amp;"-"&amp;TEXT(MOD(IF(MONTH($C185)&gt;=4,YEAR($C185)+1,YEAR($C185)),100),"00"))</f>
        <v>0</v>
      </c>
      <c r="S185">
        <f>IF($S184="","",IF($U184="paid",IF($V184&lt;&gt;"",$S184,IF(AND($W184&gt;0,OR(INDEX(Calc!$B:$B,$S184)&lt;=Settings!$B$2,$X184=0)),$S184,IFERROR(MATCH(1,INDEX((Calc!$A$2:$A$2001&lt;&gt;"")*(Calc!$E$2:$E$2001&gt;0)*(ROW(Calc!$A$2:$A$2001)&gt;$S184),0),0)+1,""))),IFERROR(MATCH(1,INDEX((Calc!$A$2:$A$2001&lt;&gt;"")*(Calc!$E$2:$E$2001&gt;0)*(ROW(Calc!$A$2:$A$2001)&gt;$S184),0),0)+1,"")))</f>
        <v>0</v>
      </c>
      <c r="T185">
        <f>IF($S185="","",IF(AND($S185=$S184,$U184="paid",$V184=""),"",IF(AND($S185=$S184,$U184="paid",$V184&lt;&gt;""),$V184,IF($S185="","",IFERROR(MATCH(1,INDEX((Calc!$A$2:$A$2001=INDEX(Calc!$A:$A,$S185))*(Calc!$D$2:$D$2001&gt;0)*(Calc!$I$2:$I$2001&gt;INDEX(Calc!$J:$J,$S185))*(Calc!$T$2:$T$2001&lt;INDEX(Calc!$H:$H,$S185)),0),0)+1,"")))))</f>
        <v>0</v>
      </c>
      <c r="U185">
        <f>IF($S185="","",IF($T185&lt;&gt;"","paid","unpaid"))</f>
        <v>0</v>
      </c>
      <c r="V185">
        <f>IF(OR($S185="",$T185=""),"",IFERROR(MATCH(1,INDEX((Calc!$A$2:$A$2001=INDEX(Calc!$A:$A,$S185))*(Calc!$D$2:$D$2001&gt;0)*(Calc!$I$2:$I$2001&gt;INDEX(Calc!$J:$J,$S185))*(Calc!$T$2:$T$2001&lt;INDEX(Calc!$H:$H,$S185))*(ROW(Calc!$A$2:$A$2001)&gt;$T185),0),0)+1,""))</f>
        <v>0</v>
      </c>
      <c r="W185" s="8">
        <f>IF($S185="","",MAX(0,INDEX(Calc!$H:$H,$S185)-MAX(INDEX(Calc!$K:$K,$S185),INDEX(Calc!$J:$J,$S185))))</f>
        <v>0</v>
      </c>
      <c r="X185" s="8">
        <f>IF($S185="","",INDEX(Calc!$E:$E,$S185)-$W185)</f>
        <v>0</v>
      </c>
    </row>
    <row r="186" spans="1:24">
      <c r="A186">
        <f>IF($S186="","",INDEX(Calc!$A:$A,$S186))</f>
        <v>0</v>
      </c>
      <c r="B186">
        <f>IF($S186="","",INDEX(Calc!$U:$U,$S186))</f>
        <v>0</v>
      </c>
      <c r="C186" s="7">
        <f>IF($S186="","",INDEX(Calc!$B:$B,$S186))</f>
        <v>0</v>
      </c>
      <c r="D186">
        <f>IF($S186="","",INDEX(Calc!$C:$C,$S186))</f>
        <v>0</v>
      </c>
      <c r="E186" s="8">
        <f>IF($S186="","",INDEX(Calc!$E:$E,$S186))</f>
        <v>0</v>
      </c>
      <c r="F186" s="9">
        <f>IF($S186="","",INDEX(Calc!$G:$G,$S186))</f>
        <v>0</v>
      </c>
      <c r="G186" s="8">
        <f>IF($S186="","",INDEX(Calc!$L:$L,$S186))</f>
        <v>0</v>
      </c>
      <c r="H186" s="8">
        <f>IF($S186="","",INDEX(Calc!$M:$M,$S186))</f>
        <v>0</v>
      </c>
      <c r="I186" s="7">
        <f>IF($T186="","",INDEX(Calc!$B:$B,$T186))</f>
        <v>0</v>
      </c>
      <c r="J186" s="8">
        <f>IF($S186="","",IF($U186&lt;&gt;"paid",0,MAX(0,MIN(INDEX(Calc!$H:$H,$S186),INDEX(Calc!$I:$I,$T186))-MAX(INDEX(Calc!$J:$J,$S186),INDEX(Calc!$T:$T,$T186)))))</f>
        <v>0</v>
      </c>
      <c r="K186" s="8">
        <f>IF($S186="","",IF($U186&lt;&gt;"paid",0,$J186/(1+$F186)*$F186))</f>
        <v>0</v>
      </c>
      <c r="L186" s="8">
        <f>IF($S186="","",IF($U186="paid",MAX(0,$E186-MAX(0,MIN(INDEX(Calc!$H:$H,$S186),INDEX(Calc!$I:$I,$T186))-INDEX(Calc!$J:$J,$S186))),$W186))</f>
        <v>0</v>
      </c>
      <c r="M186" s="8">
        <f>IF($S186="","",IF($U186="paid",$L186/(1+$F186)*$F186,$Q186))</f>
        <v>0</v>
      </c>
      <c r="N186">
        <f>IF(OR($S186="",$U186&lt;&gt;"paid"),"",$I186-$C186)</f>
        <v>0</v>
      </c>
      <c r="O186" s="8">
        <f>IF($S186="","",IF(AND($U186="paid",$N186&gt;Settings!$B$4),$K186*Settings!$B$3*$N186/365,0))</f>
        <v>0</v>
      </c>
      <c r="P186" s="8">
        <f>IF($S186="","",IF($U186="unpaid",$W186,0))</f>
        <v>0</v>
      </c>
      <c r="Q186" s="8">
        <f>IF($S186="","",IF(AND($U186="unpaid",$C186&lt;=Settings!$B$2),$W186/(1+$F186)*$F186,0))</f>
        <v>0</v>
      </c>
      <c r="R186">
        <f>IF($S186="","","FY "&amp;IF(MONTH($C186)&gt;=4,YEAR($C186),YEAR($C186)-1)&amp;"-"&amp;TEXT(MOD(IF(MONTH($C186)&gt;=4,YEAR($C186)+1,YEAR($C186)),100),"00"))</f>
        <v>0</v>
      </c>
      <c r="S186">
        <f>IF($S185="","",IF($U185="paid",IF($V185&lt;&gt;"",$S185,IF(AND($W185&gt;0,OR(INDEX(Calc!$B:$B,$S185)&lt;=Settings!$B$2,$X185=0)),$S185,IFERROR(MATCH(1,INDEX((Calc!$A$2:$A$2001&lt;&gt;"")*(Calc!$E$2:$E$2001&gt;0)*(ROW(Calc!$A$2:$A$2001)&gt;$S185),0),0)+1,""))),IFERROR(MATCH(1,INDEX((Calc!$A$2:$A$2001&lt;&gt;"")*(Calc!$E$2:$E$2001&gt;0)*(ROW(Calc!$A$2:$A$2001)&gt;$S185),0),0)+1,"")))</f>
        <v>0</v>
      </c>
      <c r="T186">
        <f>IF($S186="","",IF(AND($S186=$S185,$U185="paid",$V185=""),"",IF(AND($S186=$S185,$U185="paid",$V185&lt;&gt;""),$V185,IF($S186="","",IFERROR(MATCH(1,INDEX((Calc!$A$2:$A$2001=INDEX(Calc!$A:$A,$S186))*(Calc!$D$2:$D$2001&gt;0)*(Calc!$I$2:$I$2001&gt;INDEX(Calc!$J:$J,$S186))*(Calc!$T$2:$T$2001&lt;INDEX(Calc!$H:$H,$S186)),0),0)+1,"")))))</f>
        <v>0</v>
      </c>
      <c r="U186">
        <f>IF($S186="","",IF($T186&lt;&gt;"","paid","unpaid"))</f>
        <v>0</v>
      </c>
      <c r="V186">
        <f>IF(OR($S186="",$T186=""),"",IFERROR(MATCH(1,INDEX((Calc!$A$2:$A$2001=INDEX(Calc!$A:$A,$S186))*(Calc!$D$2:$D$2001&gt;0)*(Calc!$I$2:$I$2001&gt;INDEX(Calc!$J:$J,$S186))*(Calc!$T$2:$T$2001&lt;INDEX(Calc!$H:$H,$S186))*(ROW(Calc!$A$2:$A$2001)&gt;$T186),0),0)+1,""))</f>
        <v>0</v>
      </c>
      <c r="W186" s="8">
        <f>IF($S186="","",MAX(0,INDEX(Calc!$H:$H,$S186)-MAX(INDEX(Calc!$K:$K,$S186),INDEX(Calc!$J:$J,$S186))))</f>
        <v>0</v>
      </c>
      <c r="X186" s="8">
        <f>IF($S186="","",INDEX(Calc!$E:$E,$S186)-$W186)</f>
        <v>0</v>
      </c>
    </row>
    <row r="187" spans="1:24">
      <c r="A187">
        <f>IF($S187="","",INDEX(Calc!$A:$A,$S187))</f>
        <v>0</v>
      </c>
      <c r="B187">
        <f>IF($S187="","",INDEX(Calc!$U:$U,$S187))</f>
        <v>0</v>
      </c>
      <c r="C187" s="7">
        <f>IF($S187="","",INDEX(Calc!$B:$B,$S187))</f>
        <v>0</v>
      </c>
      <c r="D187">
        <f>IF($S187="","",INDEX(Calc!$C:$C,$S187))</f>
        <v>0</v>
      </c>
      <c r="E187" s="8">
        <f>IF($S187="","",INDEX(Calc!$E:$E,$S187))</f>
        <v>0</v>
      </c>
      <c r="F187" s="9">
        <f>IF($S187="","",INDEX(Calc!$G:$G,$S187))</f>
        <v>0</v>
      </c>
      <c r="G187" s="8">
        <f>IF($S187="","",INDEX(Calc!$L:$L,$S187))</f>
        <v>0</v>
      </c>
      <c r="H187" s="8">
        <f>IF($S187="","",INDEX(Calc!$M:$M,$S187))</f>
        <v>0</v>
      </c>
      <c r="I187" s="7">
        <f>IF($T187="","",INDEX(Calc!$B:$B,$T187))</f>
        <v>0</v>
      </c>
      <c r="J187" s="8">
        <f>IF($S187="","",IF($U187&lt;&gt;"paid",0,MAX(0,MIN(INDEX(Calc!$H:$H,$S187),INDEX(Calc!$I:$I,$T187))-MAX(INDEX(Calc!$J:$J,$S187),INDEX(Calc!$T:$T,$T187)))))</f>
        <v>0</v>
      </c>
      <c r="K187" s="8">
        <f>IF($S187="","",IF($U187&lt;&gt;"paid",0,$J187/(1+$F187)*$F187))</f>
        <v>0</v>
      </c>
      <c r="L187" s="8">
        <f>IF($S187="","",IF($U187="paid",MAX(0,$E187-MAX(0,MIN(INDEX(Calc!$H:$H,$S187),INDEX(Calc!$I:$I,$T187))-INDEX(Calc!$J:$J,$S187))),$W187))</f>
        <v>0</v>
      </c>
      <c r="M187" s="8">
        <f>IF($S187="","",IF($U187="paid",$L187/(1+$F187)*$F187,$Q187))</f>
        <v>0</v>
      </c>
      <c r="N187">
        <f>IF(OR($S187="",$U187&lt;&gt;"paid"),"",$I187-$C187)</f>
        <v>0</v>
      </c>
      <c r="O187" s="8">
        <f>IF($S187="","",IF(AND($U187="paid",$N187&gt;Settings!$B$4),$K187*Settings!$B$3*$N187/365,0))</f>
        <v>0</v>
      </c>
      <c r="P187" s="8">
        <f>IF($S187="","",IF($U187="unpaid",$W187,0))</f>
        <v>0</v>
      </c>
      <c r="Q187" s="8">
        <f>IF($S187="","",IF(AND($U187="unpaid",$C187&lt;=Settings!$B$2),$W187/(1+$F187)*$F187,0))</f>
        <v>0</v>
      </c>
      <c r="R187">
        <f>IF($S187="","","FY "&amp;IF(MONTH($C187)&gt;=4,YEAR($C187),YEAR($C187)-1)&amp;"-"&amp;TEXT(MOD(IF(MONTH($C187)&gt;=4,YEAR($C187)+1,YEAR($C187)),100),"00"))</f>
        <v>0</v>
      </c>
      <c r="S187">
        <f>IF($S186="","",IF($U186="paid",IF($V186&lt;&gt;"",$S186,IF(AND($W186&gt;0,OR(INDEX(Calc!$B:$B,$S186)&lt;=Settings!$B$2,$X186=0)),$S186,IFERROR(MATCH(1,INDEX((Calc!$A$2:$A$2001&lt;&gt;"")*(Calc!$E$2:$E$2001&gt;0)*(ROW(Calc!$A$2:$A$2001)&gt;$S186),0),0)+1,""))),IFERROR(MATCH(1,INDEX((Calc!$A$2:$A$2001&lt;&gt;"")*(Calc!$E$2:$E$2001&gt;0)*(ROW(Calc!$A$2:$A$2001)&gt;$S186),0),0)+1,"")))</f>
        <v>0</v>
      </c>
      <c r="T187">
        <f>IF($S187="","",IF(AND($S187=$S186,$U186="paid",$V186=""),"",IF(AND($S187=$S186,$U186="paid",$V186&lt;&gt;""),$V186,IF($S187="","",IFERROR(MATCH(1,INDEX((Calc!$A$2:$A$2001=INDEX(Calc!$A:$A,$S187))*(Calc!$D$2:$D$2001&gt;0)*(Calc!$I$2:$I$2001&gt;INDEX(Calc!$J:$J,$S187))*(Calc!$T$2:$T$2001&lt;INDEX(Calc!$H:$H,$S187)),0),0)+1,"")))))</f>
        <v>0</v>
      </c>
      <c r="U187">
        <f>IF($S187="","",IF($T187&lt;&gt;"","paid","unpaid"))</f>
        <v>0</v>
      </c>
      <c r="V187">
        <f>IF(OR($S187="",$T187=""),"",IFERROR(MATCH(1,INDEX((Calc!$A$2:$A$2001=INDEX(Calc!$A:$A,$S187))*(Calc!$D$2:$D$2001&gt;0)*(Calc!$I$2:$I$2001&gt;INDEX(Calc!$J:$J,$S187))*(Calc!$T$2:$T$2001&lt;INDEX(Calc!$H:$H,$S187))*(ROW(Calc!$A$2:$A$2001)&gt;$T187),0),0)+1,""))</f>
        <v>0</v>
      </c>
      <c r="W187" s="8">
        <f>IF($S187="","",MAX(0,INDEX(Calc!$H:$H,$S187)-MAX(INDEX(Calc!$K:$K,$S187),INDEX(Calc!$J:$J,$S187))))</f>
        <v>0</v>
      </c>
      <c r="X187" s="8">
        <f>IF($S187="","",INDEX(Calc!$E:$E,$S187)-$W187)</f>
        <v>0</v>
      </c>
    </row>
    <row r="188" spans="1:24">
      <c r="A188">
        <f>IF($S188="","",INDEX(Calc!$A:$A,$S188))</f>
        <v>0</v>
      </c>
      <c r="B188">
        <f>IF($S188="","",INDEX(Calc!$U:$U,$S188))</f>
        <v>0</v>
      </c>
      <c r="C188" s="7">
        <f>IF($S188="","",INDEX(Calc!$B:$B,$S188))</f>
        <v>0</v>
      </c>
      <c r="D188">
        <f>IF($S188="","",INDEX(Calc!$C:$C,$S188))</f>
        <v>0</v>
      </c>
      <c r="E188" s="8">
        <f>IF($S188="","",INDEX(Calc!$E:$E,$S188))</f>
        <v>0</v>
      </c>
      <c r="F188" s="9">
        <f>IF($S188="","",INDEX(Calc!$G:$G,$S188))</f>
        <v>0</v>
      </c>
      <c r="G188" s="8">
        <f>IF($S188="","",INDEX(Calc!$L:$L,$S188))</f>
        <v>0</v>
      </c>
      <c r="H188" s="8">
        <f>IF($S188="","",INDEX(Calc!$M:$M,$S188))</f>
        <v>0</v>
      </c>
      <c r="I188" s="7">
        <f>IF($T188="","",INDEX(Calc!$B:$B,$T188))</f>
        <v>0</v>
      </c>
      <c r="J188" s="8">
        <f>IF($S188="","",IF($U188&lt;&gt;"paid",0,MAX(0,MIN(INDEX(Calc!$H:$H,$S188),INDEX(Calc!$I:$I,$T188))-MAX(INDEX(Calc!$J:$J,$S188),INDEX(Calc!$T:$T,$T188)))))</f>
        <v>0</v>
      </c>
      <c r="K188" s="8">
        <f>IF($S188="","",IF($U188&lt;&gt;"paid",0,$J188/(1+$F188)*$F188))</f>
        <v>0</v>
      </c>
      <c r="L188" s="8">
        <f>IF($S188="","",IF($U188="paid",MAX(0,$E188-MAX(0,MIN(INDEX(Calc!$H:$H,$S188),INDEX(Calc!$I:$I,$T188))-INDEX(Calc!$J:$J,$S188))),$W188))</f>
        <v>0</v>
      </c>
      <c r="M188" s="8">
        <f>IF($S188="","",IF($U188="paid",$L188/(1+$F188)*$F188,$Q188))</f>
        <v>0</v>
      </c>
      <c r="N188">
        <f>IF(OR($S188="",$U188&lt;&gt;"paid"),"",$I188-$C188)</f>
        <v>0</v>
      </c>
      <c r="O188" s="8">
        <f>IF($S188="","",IF(AND($U188="paid",$N188&gt;Settings!$B$4),$K188*Settings!$B$3*$N188/365,0))</f>
        <v>0</v>
      </c>
      <c r="P188" s="8">
        <f>IF($S188="","",IF($U188="unpaid",$W188,0))</f>
        <v>0</v>
      </c>
      <c r="Q188" s="8">
        <f>IF($S188="","",IF(AND($U188="unpaid",$C188&lt;=Settings!$B$2),$W188/(1+$F188)*$F188,0))</f>
        <v>0</v>
      </c>
      <c r="R188">
        <f>IF($S188="","","FY "&amp;IF(MONTH($C188)&gt;=4,YEAR($C188),YEAR($C188)-1)&amp;"-"&amp;TEXT(MOD(IF(MONTH($C188)&gt;=4,YEAR($C188)+1,YEAR($C188)),100),"00"))</f>
        <v>0</v>
      </c>
      <c r="S188">
        <f>IF($S187="","",IF($U187="paid",IF($V187&lt;&gt;"",$S187,IF(AND($W187&gt;0,OR(INDEX(Calc!$B:$B,$S187)&lt;=Settings!$B$2,$X187=0)),$S187,IFERROR(MATCH(1,INDEX((Calc!$A$2:$A$2001&lt;&gt;"")*(Calc!$E$2:$E$2001&gt;0)*(ROW(Calc!$A$2:$A$2001)&gt;$S187),0),0)+1,""))),IFERROR(MATCH(1,INDEX((Calc!$A$2:$A$2001&lt;&gt;"")*(Calc!$E$2:$E$2001&gt;0)*(ROW(Calc!$A$2:$A$2001)&gt;$S187),0),0)+1,"")))</f>
        <v>0</v>
      </c>
      <c r="T188">
        <f>IF($S188="","",IF(AND($S188=$S187,$U187="paid",$V187=""),"",IF(AND($S188=$S187,$U187="paid",$V187&lt;&gt;""),$V187,IF($S188="","",IFERROR(MATCH(1,INDEX((Calc!$A$2:$A$2001=INDEX(Calc!$A:$A,$S188))*(Calc!$D$2:$D$2001&gt;0)*(Calc!$I$2:$I$2001&gt;INDEX(Calc!$J:$J,$S188))*(Calc!$T$2:$T$2001&lt;INDEX(Calc!$H:$H,$S188)),0),0)+1,"")))))</f>
        <v>0</v>
      </c>
      <c r="U188">
        <f>IF($S188="","",IF($T188&lt;&gt;"","paid","unpaid"))</f>
        <v>0</v>
      </c>
      <c r="V188">
        <f>IF(OR($S188="",$T188=""),"",IFERROR(MATCH(1,INDEX((Calc!$A$2:$A$2001=INDEX(Calc!$A:$A,$S188))*(Calc!$D$2:$D$2001&gt;0)*(Calc!$I$2:$I$2001&gt;INDEX(Calc!$J:$J,$S188))*(Calc!$T$2:$T$2001&lt;INDEX(Calc!$H:$H,$S188))*(ROW(Calc!$A$2:$A$2001)&gt;$T188),0),0)+1,""))</f>
        <v>0</v>
      </c>
      <c r="W188" s="8">
        <f>IF($S188="","",MAX(0,INDEX(Calc!$H:$H,$S188)-MAX(INDEX(Calc!$K:$K,$S188),INDEX(Calc!$J:$J,$S188))))</f>
        <v>0</v>
      </c>
      <c r="X188" s="8">
        <f>IF($S188="","",INDEX(Calc!$E:$E,$S188)-$W188)</f>
        <v>0</v>
      </c>
    </row>
    <row r="189" spans="1:24">
      <c r="A189">
        <f>IF($S189="","",INDEX(Calc!$A:$A,$S189))</f>
        <v>0</v>
      </c>
      <c r="B189">
        <f>IF($S189="","",INDEX(Calc!$U:$U,$S189))</f>
        <v>0</v>
      </c>
      <c r="C189" s="7">
        <f>IF($S189="","",INDEX(Calc!$B:$B,$S189))</f>
        <v>0</v>
      </c>
      <c r="D189">
        <f>IF($S189="","",INDEX(Calc!$C:$C,$S189))</f>
        <v>0</v>
      </c>
      <c r="E189" s="8">
        <f>IF($S189="","",INDEX(Calc!$E:$E,$S189))</f>
        <v>0</v>
      </c>
      <c r="F189" s="9">
        <f>IF($S189="","",INDEX(Calc!$G:$G,$S189))</f>
        <v>0</v>
      </c>
      <c r="G189" s="8">
        <f>IF($S189="","",INDEX(Calc!$L:$L,$S189))</f>
        <v>0</v>
      </c>
      <c r="H189" s="8">
        <f>IF($S189="","",INDEX(Calc!$M:$M,$S189))</f>
        <v>0</v>
      </c>
      <c r="I189" s="7">
        <f>IF($T189="","",INDEX(Calc!$B:$B,$T189))</f>
        <v>0</v>
      </c>
      <c r="J189" s="8">
        <f>IF($S189="","",IF($U189&lt;&gt;"paid",0,MAX(0,MIN(INDEX(Calc!$H:$H,$S189),INDEX(Calc!$I:$I,$T189))-MAX(INDEX(Calc!$J:$J,$S189),INDEX(Calc!$T:$T,$T189)))))</f>
        <v>0</v>
      </c>
      <c r="K189" s="8">
        <f>IF($S189="","",IF($U189&lt;&gt;"paid",0,$J189/(1+$F189)*$F189))</f>
        <v>0</v>
      </c>
      <c r="L189" s="8">
        <f>IF($S189="","",IF($U189="paid",MAX(0,$E189-MAX(0,MIN(INDEX(Calc!$H:$H,$S189),INDEX(Calc!$I:$I,$T189))-INDEX(Calc!$J:$J,$S189))),$W189))</f>
        <v>0</v>
      </c>
      <c r="M189" s="8">
        <f>IF($S189="","",IF($U189="paid",$L189/(1+$F189)*$F189,$Q189))</f>
        <v>0</v>
      </c>
      <c r="N189">
        <f>IF(OR($S189="",$U189&lt;&gt;"paid"),"",$I189-$C189)</f>
        <v>0</v>
      </c>
      <c r="O189" s="8">
        <f>IF($S189="","",IF(AND($U189="paid",$N189&gt;Settings!$B$4),$K189*Settings!$B$3*$N189/365,0))</f>
        <v>0</v>
      </c>
      <c r="P189" s="8">
        <f>IF($S189="","",IF($U189="unpaid",$W189,0))</f>
        <v>0</v>
      </c>
      <c r="Q189" s="8">
        <f>IF($S189="","",IF(AND($U189="unpaid",$C189&lt;=Settings!$B$2),$W189/(1+$F189)*$F189,0))</f>
        <v>0</v>
      </c>
      <c r="R189">
        <f>IF($S189="","","FY "&amp;IF(MONTH($C189)&gt;=4,YEAR($C189),YEAR($C189)-1)&amp;"-"&amp;TEXT(MOD(IF(MONTH($C189)&gt;=4,YEAR($C189)+1,YEAR($C189)),100),"00"))</f>
        <v>0</v>
      </c>
      <c r="S189">
        <f>IF($S188="","",IF($U188="paid",IF($V188&lt;&gt;"",$S188,IF(AND($W188&gt;0,OR(INDEX(Calc!$B:$B,$S188)&lt;=Settings!$B$2,$X188=0)),$S188,IFERROR(MATCH(1,INDEX((Calc!$A$2:$A$2001&lt;&gt;"")*(Calc!$E$2:$E$2001&gt;0)*(ROW(Calc!$A$2:$A$2001)&gt;$S188),0),0)+1,""))),IFERROR(MATCH(1,INDEX((Calc!$A$2:$A$2001&lt;&gt;"")*(Calc!$E$2:$E$2001&gt;0)*(ROW(Calc!$A$2:$A$2001)&gt;$S188),0),0)+1,"")))</f>
        <v>0</v>
      </c>
      <c r="T189">
        <f>IF($S189="","",IF(AND($S189=$S188,$U188="paid",$V188=""),"",IF(AND($S189=$S188,$U188="paid",$V188&lt;&gt;""),$V188,IF($S189="","",IFERROR(MATCH(1,INDEX((Calc!$A$2:$A$2001=INDEX(Calc!$A:$A,$S189))*(Calc!$D$2:$D$2001&gt;0)*(Calc!$I$2:$I$2001&gt;INDEX(Calc!$J:$J,$S189))*(Calc!$T$2:$T$2001&lt;INDEX(Calc!$H:$H,$S189)),0),0)+1,"")))))</f>
        <v>0</v>
      </c>
      <c r="U189">
        <f>IF($S189="","",IF($T189&lt;&gt;"","paid","unpaid"))</f>
        <v>0</v>
      </c>
      <c r="V189">
        <f>IF(OR($S189="",$T189=""),"",IFERROR(MATCH(1,INDEX((Calc!$A$2:$A$2001=INDEX(Calc!$A:$A,$S189))*(Calc!$D$2:$D$2001&gt;0)*(Calc!$I$2:$I$2001&gt;INDEX(Calc!$J:$J,$S189))*(Calc!$T$2:$T$2001&lt;INDEX(Calc!$H:$H,$S189))*(ROW(Calc!$A$2:$A$2001)&gt;$T189),0),0)+1,""))</f>
        <v>0</v>
      </c>
      <c r="W189" s="8">
        <f>IF($S189="","",MAX(0,INDEX(Calc!$H:$H,$S189)-MAX(INDEX(Calc!$K:$K,$S189),INDEX(Calc!$J:$J,$S189))))</f>
        <v>0</v>
      </c>
      <c r="X189" s="8">
        <f>IF($S189="","",INDEX(Calc!$E:$E,$S189)-$W189)</f>
        <v>0</v>
      </c>
    </row>
    <row r="190" spans="1:24">
      <c r="A190">
        <f>IF($S190="","",INDEX(Calc!$A:$A,$S190))</f>
        <v>0</v>
      </c>
      <c r="B190">
        <f>IF($S190="","",INDEX(Calc!$U:$U,$S190))</f>
        <v>0</v>
      </c>
      <c r="C190" s="7">
        <f>IF($S190="","",INDEX(Calc!$B:$B,$S190))</f>
        <v>0</v>
      </c>
      <c r="D190">
        <f>IF($S190="","",INDEX(Calc!$C:$C,$S190))</f>
        <v>0</v>
      </c>
      <c r="E190" s="8">
        <f>IF($S190="","",INDEX(Calc!$E:$E,$S190))</f>
        <v>0</v>
      </c>
      <c r="F190" s="9">
        <f>IF($S190="","",INDEX(Calc!$G:$G,$S190))</f>
        <v>0</v>
      </c>
      <c r="G190" s="8">
        <f>IF($S190="","",INDEX(Calc!$L:$L,$S190))</f>
        <v>0</v>
      </c>
      <c r="H190" s="8">
        <f>IF($S190="","",INDEX(Calc!$M:$M,$S190))</f>
        <v>0</v>
      </c>
      <c r="I190" s="7">
        <f>IF($T190="","",INDEX(Calc!$B:$B,$T190))</f>
        <v>0</v>
      </c>
      <c r="J190" s="8">
        <f>IF($S190="","",IF($U190&lt;&gt;"paid",0,MAX(0,MIN(INDEX(Calc!$H:$H,$S190),INDEX(Calc!$I:$I,$T190))-MAX(INDEX(Calc!$J:$J,$S190),INDEX(Calc!$T:$T,$T190)))))</f>
        <v>0</v>
      </c>
      <c r="K190" s="8">
        <f>IF($S190="","",IF($U190&lt;&gt;"paid",0,$J190/(1+$F190)*$F190))</f>
        <v>0</v>
      </c>
      <c r="L190" s="8">
        <f>IF($S190="","",IF($U190="paid",MAX(0,$E190-MAX(0,MIN(INDEX(Calc!$H:$H,$S190),INDEX(Calc!$I:$I,$T190))-INDEX(Calc!$J:$J,$S190))),$W190))</f>
        <v>0</v>
      </c>
      <c r="M190" s="8">
        <f>IF($S190="","",IF($U190="paid",$L190/(1+$F190)*$F190,$Q190))</f>
        <v>0</v>
      </c>
      <c r="N190">
        <f>IF(OR($S190="",$U190&lt;&gt;"paid"),"",$I190-$C190)</f>
        <v>0</v>
      </c>
      <c r="O190" s="8">
        <f>IF($S190="","",IF(AND($U190="paid",$N190&gt;Settings!$B$4),$K190*Settings!$B$3*$N190/365,0))</f>
        <v>0</v>
      </c>
      <c r="P190" s="8">
        <f>IF($S190="","",IF($U190="unpaid",$W190,0))</f>
        <v>0</v>
      </c>
      <c r="Q190" s="8">
        <f>IF($S190="","",IF(AND($U190="unpaid",$C190&lt;=Settings!$B$2),$W190/(1+$F190)*$F190,0))</f>
        <v>0</v>
      </c>
      <c r="R190">
        <f>IF($S190="","","FY "&amp;IF(MONTH($C190)&gt;=4,YEAR($C190),YEAR($C190)-1)&amp;"-"&amp;TEXT(MOD(IF(MONTH($C190)&gt;=4,YEAR($C190)+1,YEAR($C190)),100),"00"))</f>
        <v>0</v>
      </c>
      <c r="S190">
        <f>IF($S189="","",IF($U189="paid",IF($V189&lt;&gt;"",$S189,IF(AND($W189&gt;0,OR(INDEX(Calc!$B:$B,$S189)&lt;=Settings!$B$2,$X189=0)),$S189,IFERROR(MATCH(1,INDEX((Calc!$A$2:$A$2001&lt;&gt;"")*(Calc!$E$2:$E$2001&gt;0)*(ROW(Calc!$A$2:$A$2001)&gt;$S189),0),0)+1,""))),IFERROR(MATCH(1,INDEX((Calc!$A$2:$A$2001&lt;&gt;"")*(Calc!$E$2:$E$2001&gt;0)*(ROW(Calc!$A$2:$A$2001)&gt;$S189),0),0)+1,"")))</f>
        <v>0</v>
      </c>
      <c r="T190">
        <f>IF($S190="","",IF(AND($S190=$S189,$U189="paid",$V189=""),"",IF(AND($S190=$S189,$U189="paid",$V189&lt;&gt;""),$V189,IF($S190="","",IFERROR(MATCH(1,INDEX((Calc!$A$2:$A$2001=INDEX(Calc!$A:$A,$S190))*(Calc!$D$2:$D$2001&gt;0)*(Calc!$I$2:$I$2001&gt;INDEX(Calc!$J:$J,$S190))*(Calc!$T$2:$T$2001&lt;INDEX(Calc!$H:$H,$S190)),0),0)+1,"")))))</f>
        <v>0</v>
      </c>
      <c r="U190">
        <f>IF($S190="","",IF($T190&lt;&gt;"","paid","unpaid"))</f>
        <v>0</v>
      </c>
      <c r="V190">
        <f>IF(OR($S190="",$T190=""),"",IFERROR(MATCH(1,INDEX((Calc!$A$2:$A$2001=INDEX(Calc!$A:$A,$S190))*(Calc!$D$2:$D$2001&gt;0)*(Calc!$I$2:$I$2001&gt;INDEX(Calc!$J:$J,$S190))*(Calc!$T$2:$T$2001&lt;INDEX(Calc!$H:$H,$S190))*(ROW(Calc!$A$2:$A$2001)&gt;$T190),0),0)+1,""))</f>
        <v>0</v>
      </c>
      <c r="W190" s="8">
        <f>IF($S190="","",MAX(0,INDEX(Calc!$H:$H,$S190)-MAX(INDEX(Calc!$K:$K,$S190),INDEX(Calc!$J:$J,$S190))))</f>
        <v>0</v>
      </c>
      <c r="X190" s="8">
        <f>IF($S190="","",INDEX(Calc!$E:$E,$S190)-$W190)</f>
        <v>0</v>
      </c>
    </row>
    <row r="191" spans="1:24">
      <c r="A191">
        <f>IF($S191="","",INDEX(Calc!$A:$A,$S191))</f>
        <v>0</v>
      </c>
      <c r="B191">
        <f>IF($S191="","",INDEX(Calc!$U:$U,$S191))</f>
        <v>0</v>
      </c>
      <c r="C191" s="7">
        <f>IF($S191="","",INDEX(Calc!$B:$B,$S191))</f>
        <v>0</v>
      </c>
      <c r="D191">
        <f>IF($S191="","",INDEX(Calc!$C:$C,$S191))</f>
        <v>0</v>
      </c>
      <c r="E191" s="8">
        <f>IF($S191="","",INDEX(Calc!$E:$E,$S191))</f>
        <v>0</v>
      </c>
      <c r="F191" s="9">
        <f>IF($S191="","",INDEX(Calc!$G:$G,$S191))</f>
        <v>0</v>
      </c>
      <c r="G191" s="8">
        <f>IF($S191="","",INDEX(Calc!$L:$L,$S191))</f>
        <v>0</v>
      </c>
      <c r="H191" s="8">
        <f>IF($S191="","",INDEX(Calc!$M:$M,$S191))</f>
        <v>0</v>
      </c>
      <c r="I191" s="7">
        <f>IF($T191="","",INDEX(Calc!$B:$B,$T191))</f>
        <v>0</v>
      </c>
      <c r="J191" s="8">
        <f>IF($S191="","",IF($U191&lt;&gt;"paid",0,MAX(0,MIN(INDEX(Calc!$H:$H,$S191),INDEX(Calc!$I:$I,$T191))-MAX(INDEX(Calc!$J:$J,$S191),INDEX(Calc!$T:$T,$T191)))))</f>
        <v>0</v>
      </c>
      <c r="K191" s="8">
        <f>IF($S191="","",IF($U191&lt;&gt;"paid",0,$J191/(1+$F191)*$F191))</f>
        <v>0</v>
      </c>
      <c r="L191" s="8">
        <f>IF($S191="","",IF($U191="paid",MAX(0,$E191-MAX(0,MIN(INDEX(Calc!$H:$H,$S191),INDEX(Calc!$I:$I,$T191))-INDEX(Calc!$J:$J,$S191))),$W191))</f>
        <v>0</v>
      </c>
      <c r="M191" s="8">
        <f>IF($S191="","",IF($U191="paid",$L191/(1+$F191)*$F191,$Q191))</f>
        <v>0</v>
      </c>
      <c r="N191">
        <f>IF(OR($S191="",$U191&lt;&gt;"paid"),"",$I191-$C191)</f>
        <v>0</v>
      </c>
      <c r="O191" s="8">
        <f>IF($S191="","",IF(AND($U191="paid",$N191&gt;Settings!$B$4),$K191*Settings!$B$3*$N191/365,0))</f>
        <v>0</v>
      </c>
      <c r="P191" s="8">
        <f>IF($S191="","",IF($U191="unpaid",$W191,0))</f>
        <v>0</v>
      </c>
      <c r="Q191" s="8">
        <f>IF($S191="","",IF(AND($U191="unpaid",$C191&lt;=Settings!$B$2),$W191/(1+$F191)*$F191,0))</f>
        <v>0</v>
      </c>
      <c r="R191">
        <f>IF($S191="","","FY "&amp;IF(MONTH($C191)&gt;=4,YEAR($C191),YEAR($C191)-1)&amp;"-"&amp;TEXT(MOD(IF(MONTH($C191)&gt;=4,YEAR($C191)+1,YEAR($C191)),100),"00"))</f>
        <v>0</v>
      </c>
      <c r="S191">
        <f>IF($S190="","",IF($U190="paid",IF($V190&lt;&gt;"",$S190,IF(AND($W190&gt;0,OR(INDEX(Calc!$B:$B,$S190)&lt;=Settings!$B$2,$X190=0)),$S190,IFERROR(MATCH(1,INDEX((Calc!$A$2:$A$2001&lt;&gt;"")*(Calc!$E$2:$E$2001&gt;0)*(ROW(Calc!$A$2:$A$2001)&gt;$S190),0),0)+1,""))),IFERROR(MATCH(1,INDEX((Calc!$A$2:$A$2001&lt;&gt;"")*(Calc!$E$2:$E$2001&gt;0)*(ROW(Calc!$A$2:$A$2001)&gt;$S190),0),0)+1,"")))</f>
        <v>0</v>
      </c>
      <c r="T191">
        <f>IF($S191="","",IF(AND($S191=$S190,$U190="paid",$V190=""),"",IF(AND($S191=$S190,$U190="paid",$V190&lt;&gt;""),$V190,IF($S191="","",IFERROR(MATCH(1,INDEX((Calc!$A$2:$A$2001=INDEX(Calc!$A:$A,$S191))*(Calc!$D$2:$D$2001&gt;0)*(Calc!$I$2:$I$2001&gt;INDEX(Calc!$J:$J,$S191))*(Calc!$T$2:$T$2001&lt;INDEX(Calc!$H:$H,$S191)),0),0)+1,"")))))</f>
        <v>0</v>
      </c>
      <c r="U191">
        <f>IF($S191="","",IF($T191&lt;&gt;"","paid","unpaid"))</f>
        <v>0</v>
      </c>
      <c r="V191">
        <f>IF(OR($S191="",$T191=""),"",IFERROR(MATCH(1,INDEX((Calc!$A$2:$A$2001=INDEX(Calc!$A:$A,$S191))*(Calc!$D$2:$D$2001&gt;0)*(Calc!$I$2:$I$2001&gt;INDEX(Calc!$J:$J,$S191))*(Calc!$T$2:$T$2001&lt;INDEX(Calc!$H:$H,$S191))*(ROW(Calc!$A$2:$A$2001)&gt;$T191),0),0)+1,""))</f>
        <v>0</v>
      </c>
      <c r="W191" s="8">
        <f>IF($S191="","",MAX(0,INDEX(Calc!$H:$H,$S191)-MAX(INDEX(Calc!$K:$K,$S191),INDEX(Calc!$J:$J,$S191))))</f>
        <v>0</v>
      </c>
      <c r="X191" s="8">
        <f>IF($S191="","",INDEX(Calc!$E:$E,$S191)-$W191)</f>
        <v>0</v>
      </c>
    </row>
    <row r="192" spans="1:24">
      <c r="A192">
        <f>IF($S192="","",INDEX(Calc!$A:$A,$S192))</f>
        <v>0</v>
      </c>
      <c r="B192">
        <f>IF($S192="","",INDEX(Calc!$U:$U,$S192))</f>
        <v>0</v>
      </c>
      <c r="C192" s="7">
        <f>IF($S192="","",INDEX(Calc!$B:$B,$S192))</f>
        <v>0</v>
      </c>
      <c r="D192">
        <f>IF($S192="","",INDEX(Calc!$C:$C,$S192))</f>
        <v>0</v>
      </c>
      <c r="E192" s="8">
        <f>IF($S192="","",INDEX(Calc!$E:$E,$S192))</f>
        <v>0</v>
      </c>
      <c r="F192" s="9">
        <f>IF($S192="","",INDEX(Calc!$G:$G,$S192))</f>
        <v>0</v>
      </c>
      <c r="G192" s="8">
        <f>IF($S192="","",INDEX(Calc!$L:$L,$S192))</f>
        <v>0</v>
      </c>
      <c r="H192" s="8">
        <f>IF($S192="","",INDEX(Calc!$M:$M,$S192))</f>
        <v>0</v>
      </c>
      <c r="I192" s="7">
        <f>IF($T192="","",INDEX(Calc!$B:$B,$T192))</f>
        <v>0</v>
      </c>
      <c r="J192" s="8">
        <f>IF($S192="","",IF($U192&lt;&gt;"paid",0,MAX(0,MIN(INDEX(Calc!$H:$H,$S192),INDEX(Calc!$I:$I,$T192))-MAX(INDEX(Calc!$J:$J,$S192),INDEX(Calc!$T:$T,$T192)))))</f>
        <v>0</v>
      </c>
      <c r="K192" s="8">
        <f>IF($S192="","",IF($U192&lt;&gt;"paid",0,$J192/(1+$F192)*$F192))</f>
        <v>0</v>
      </c>
      <c r="L192" s="8">
        <f>IF($S192="","",IF($U192="paid",MAX(0,$E192-MAX(0,MIN(INDEX(Calc!$H:$H,$S192),INDEX(Calc!$I:$I,$T192))-INDEX(Calc!$J:$J,$S192))),$W192))</f>
        <v>0</v>
      </c>
      <c r="M192" s="8">
        <f>IF($S192="","",IF($U192="paid",$L192/(1+$F192)*$F192,$Q192))</f>
        <v>0</v>
      </c>
      <c r="N192">
        <f>IF(OR($S192="",$U192&lt;&gt;"paid"),"",$I192-$C192)</f>
        <v>0</v>
      </c>
      <c r="O192" s="8">
        <f>IF($S192="","",IF(AND($U192="paid",$N192&gt;Settings!$B$4),$K192*Settings!$B$3*$N192/365,0))</f>
        <v>0</v>
      </c>
      <c r="P192" s="8">
        <f>IF($S192="","",IF($U192="unpaid",$W192,0))</f>
        <v>0</v>
      </c>
      <c r="Q192" s="8">
        <f>IF($S192="","",IF(AND($U192="unpaid",$C192&lt;=Settings!$B$2),$W192/(1+$F192)*$F192,0))</f>
        <v>0</v>
      </c>
      <c r="R192">
        <f>IF($S192="","","FY "&amp;IF(MONTH($C192)&gt;=4,YEAR($C192),YEAR($C192)-1)&amp;"-"&amp;TEXT(MOD(IF(MONTH($C192)&gt;=4,YEAR($C192)+1,YEAR($C192)),100),"00"))</f>
        <v>0</v>
      </c>
      <c r="S192">
        <f>IF($S191="","",IF($U191="paid",IF($V191&lt;&gt;"",$S191,IF(AND($W191&gt;0,OR(INDEX(Calc!$B:$B,$S191)&lt;=Settings!$B$2,$X191=0)),$S191,IFERROR(MATCH(1,INDEX((Calc!$A$2:$A$2001&lt;&gt;"")*(Calc!$E$2:$E$2001&gt;0)*(ROW(Calc!$A$2:$A$2001)&gt;$S191),0),0)+1,""))),IFERROR(MATCH(1,INDEX((Calc!$A$2:$A$2001&lt;&gt;"")*(Calc!$E$2:$E$2001&gt;0)*(ROW(Calc!$A$2:$A$2001)&gt;$S191),0),0)+1,"")))</f>
        <v>0</v>
      </c>
      <c r="T192">
        <f>IF($S192="","",IF(AND($S192=$S191,$U191="paid",$V191=""),"",IF(AND($S192=$S191,$U191="paid",$V191&lt;&gt;""),$V191,IF($S192="","",IFERROR(MATCH(1,INDEX((Calc!$A$2:$A$2001=INDEX(Calc!$A:$A,$S192))*(Calc!$D$2:$D$2001&gt;0)*(Calc!$I$2:$I$2001&gt;INDEX(Calc!$J:$J,$S192))*(Calc!$T$2:$T$2001&lt;INDEX(Calc!$H:$H,$S192)),0),0)+1,"")))))</f>
        <v>0</v>
      </c>
      <c r="U192">
        <f>IF($S192="","",IF($T192&lt;&gt;"","paid","unpaid"))</f>
        <v>0</v>
      </c>
      <c r="V192">
        <f>IF(OR($S192="",$T192=""),"",IFERROR(MATCH(1,INDEX((Calc!$A$2:$A$2001=INDEX(Calc!$A:$A,$S192))*(Calc!$D$2:$D$2001&gt;0)*(Calc!$I$2:$I$2001&gt;INDEX(Calc!$J:$J,$S192))*(Calc!$T$2:$T$2001&lt;INDEX(Calc!$H:$H,$S192))*(ROW(Calc!$A$2:$A$2001)&gt;$T192),0),0)+1,""))</f>
        <v>0</v>
      </c>
      <c r="W192" s="8">
        <f>IF($S192="","",MAX(0,INDEX(Calc!$H:$H,$S192)-MAX(INDEX(Calc!$K:$K,$S192),INDEX(Calc!$J:$J,$S192))))</f>
        <v>0</v>
      </c>
      <c r="X192" s="8">
        <f>IF($S192="","",INDEX(Calc!$E:$E,$S192)-$W192)</f>
        <v>0</v>
      </c>
    </row>
    <row r="193" spans="1:24">
      <c r="A193">
        <f>IF($S193="","",INDEX(Calc!$A:$A,$S193))</f>
        <v>0</v>
      </c>
      <c r="B193">
        <f>IF($S193="","",INDEX(Calc!$U:$U,$S193))</f>
        <v>0</v>
      </c>
      <c r="C193" s="7">
        <f>IF($S193="","",INDEX(Calc!$B:$B,$S193))</f>
        <v>0</v>
      </c>
      <c r="D193">
        <f>IF($S193="","",INDEX(Calc!$C:$C,$S193))</f>
        <v>0</v>
      </c>
      <c r="E193" s="8">
        <f>IF($S193="","",INDEX(Calc!$E:$E,$S193))</f>
        <v>0</v>
      </c>
      <c r="F193" s="9">
        <f>IF($S193="","",INDEX(Calc!$G:$G,$S193))</f>
        <v>0</v>
      </c>
      <c r="G193" s="8">
        <f>IF($S193="","",INDEX(Calc!$L:$L,$S193))</f>
        <v>0</v>
      </c>
      <c r="H193" s="8">
        <f>IF($S193="","",INDEX(Calc!$M:$M,$S193))</f>
        <v>0</v>
      </c>
      <c r="I193" s="7">
        <f>IF($T193="","",INDEX(Calc!$B:$B,$T193))</f>
        <v>0</v>
      </c>
      <c r="J193" s="8">
        <f>IF($S193="","",IF($U193&lt;&gt;"paid",0,MAX(0,MIN(INDEX(Calc!$H:$H,$S193),INDEX(Calc!$I:$I,$T193))-MAX(INDEX(Calc!$J:$J,$S193),INDEX(Calc!$T:$T,$T193)))))</f>
        <v>0</v>
      </c>
      <c r="K193" s="8">
        <f>IF($S193="","",IF($U193&lt;&gt;"paid",0,$J193/(1+$F193)*$F193))</f>
        <v>0</v>
      </c>
      <c r="L193" s="8">
        <f>IF($S193="","",IF($U193="paid",MAX(0,$E193-MAX(0,MIN(INDEX(Calc!$H:$H,$S193),INDEX(Calc!$I:$I,$T193))-INDEX(Calc!$J:$J,$S193))),$W193))</f>
        <v>0</v>
      </c>
      <c r="M193" s="8">
        <f>IF($S193="","",IF($U193="paid",$L193/(1+$F193)*$F193,$Q193))</f>
        <v>0</v>
      </c>
      <c r="N193">
        <f>IF(OR($S193="",$U193&lt;&gt;"paid"),"",$I193-$C193)</f>
        <v>0</v>
      </c>
      <c r="O193" s="8">
        <f>IF($S193="","",IF(AND($U193="paid",$N193&gt;Settings!$B$4),$K193*Settings!$B$3*$N193/365,0))</f>
        <v>0</v>
      </c>
      <c r="P193" s="8">
        <f>IF($S193="","",IF($U193="unpaid",$W193,0))</f>
        <v>0</v>
      </c>
      <c r="Q193" s="8">
        <f>IF($S193="","",IF(AND($U193="unpaid",$C193&lt;=Settings!$B$2),$W193/(1+$F193)*$F193,0))</f>
        <v>0</v>
      </c>
      <c r="R193">
        <f>IF($S193="","","FY "&amp;IF(MONTH($C193)&gt;=4,YEAR($C193),YEAR($C193)-1)&amp;"-"&amp;TEXT(MOD(IF(MONTH($C193)&gt;=4,YEAR($C193)+1,YEAR($C193)),100),"00"))</f>
        <v>0</v>
      </c>
      <c r="S193">
        <f>IF($S192="","",IF($U192="paid",IF($V192&lt;&gt;"",$S192,IF(AND($W192&gt;0,OR(INDEX(Calc!$B:$B,$S192)&lt;=Settings!$B$2,$X192=0)),$S192,IFERROR(MATCH(1,INDEX((Calc!$A$2:$A$2001&lt;&gt;"")*(Calc!$E$2:$E$2001&gt;0)*(ROW(Calc!$A$2:$A$2001)&gt;$S192),0),0)+1,""))),IFERROR(MATCH(1,INDEX((Calc!$A$2:$A$2001&lt;&gt;"")*(Calc!$E$2:$E$2001&gt;0)*(ROW(Calc!$A$2:$A$2001)&gt;$S192),0),0)+1,"")))</f>
        <v>0</v>
      </c>
      <c r="T193">
        <f>IF($S193="","",IF(AND($S193=$S192,$U192="paid",$V192=""),"",IF(AND($S193=$S192,$U192="paid",$V192&lt;&gt;""),$V192,IF($S193="","",IFERROR(MATCH(1,INDEX((Calc!$A$2:$A$2001=INDEX(Calc!$A:$A,$S193))*(Calc!$D$2:$D$2001&gt;0)*(Calc!$I$2:$I$2001&gt;INDEX(Calc!$J:$J,$S193))*(Calc!$T$2:$T$2001&lt;INDEX(Calc!$H:$H,$S193)),0),0)+1,"")))))</f>
        <v>0</v>
      </c>
      <c r="U193">
        <f>IF($S193="","",IF($T193&lt;&gt;"","paid","unpaid"))</f>
        <v>0</v>
      </c>
      <c r="V193">
        <f>IF(OR($S193="",$T193=""),"",IFERROR(MATCH(1,INDEX((Calc!$A$2:$A$2001=INDEX(Calc!$A:$A,$S193))*(Calc!$D$2:$D$2001&gt;0)*(Calc!$I$2:$I$2001&gt;INDEX(Calc!$J:$J,$S193))*(Calc!$T$2:$T$2001&lt;INDEX(Calc!$H:$H,$S193))*(ROW(Calc!$A$2:$A$2001)&gt;$T193),0),0)+1,""))</f>
        <v>0</v>
      </c>
      <c r="W193" s="8">
        <f>IF($S193="","",MAX(0,INDEX(Calc!$H:$H,$S193)-MAX(INDEX(Calc!$K:$K,$S193),INDEX(Calc!$J:$J,$S193))))</f>
        <v>0</v>
      </c>
      <c r="X193" s="8">
        <f>IF($S193="","",INDEX(Calc!$E:$E,$S193)-$W193)</f>
        <v>0</v>
      </c>
    </row>
    <row r="194" spans="1:24">
      <c r="A194">
        <f>IF($S194="","",INDEX(Calc!$A:$A,$S194))</f>
        <v>0</v>
      </c>
      <c r="B194">
        <f>IF($S194="","",INDEX(Calc!$U:$U,$S194))</f>
        <v>0</v>
      </c>
      <c r="C194" s="7">
        <f>IF($S194="","",INDEX(Calc!$B:$B,$S194))</f>
        <v>0</v>
      </c>
      <c r="D194">
        <f>IF($S194="","",INDEX(Calc!$C:$C,$S194))</f>
        <v>0</v>
      </c>
      <c r="E194" s="8">
        <f>IF($S194="","",INDEX(Calc!$E:$E,$S194))</f>
        <v>0</v>
      </c>
      <c r="F194" s="9">
        <f>IF($S194="","",INDEX(Calc!$G:$G,$S194))</f>
        <v>0</v>
      </c>
      <c r="G194" s="8">
        <f>IF($S194="","",INDEX(Calc!$L:$L,$S194))</f>
        <v>0</v>
      </c>
      <c r="H194" s="8">
        <f>IF($S194="","",INDEX(Calc!$M:$M,$S194))</f>
        <v>0</v>
      </c>
      <c r="I194" s="7">
        <f>IF($T194="","",INDEX(Calc!$B:$B,$T194))</f>
        <v>0</v>
      </c>
      <c r="J194" s="8">
        <f>IF($S194="","",IF($U194&lt;&gt;"paid",0,MAX(0,MIN(INDEX(Calc!$H:$H,$S194),INDEX(Calc!$I:$I,$T194))-MAX(INDEX(Calc!$J:$J,$S194),INDEX(Calc!$T:$T,$T194)))))</f>
        <v>0</v>
      </c>
      <c r="K194" s="8">
        <f>IF($S194="","",IF($U194&lt;&gt;"paid",0,$J194/(1+$F194)*$F194))</f>
        <v>0</v>
      </c>
      <c r="L194" s="8">
        <f>IF($S194="","",IF($U194="paid",MAX(0,$E194-MAX(0,MIN(INDEX(Calc!$H:$H,$S194),INDEX(Calc!$I:$I,$T194))-INDEX(Calc!$J:$J,$S194))),$W194))</f>
        <v>0</v>
      </c>
      <c r="M194" s="8">
        <f>IF($S194="","",IF($U194="paid",$L194/(1+$F194)*$F194,$Q194))</f>
        <v>0</v>
      </c>
      <c r="N194">
        <f>IF(OR($S194="",$U194&lt;&gt;"paid"),"",$I194-$C194)</f>
        <v>0</v>
      </c>
      <c r="O194" s="8">
        <f>IF($S194="","",IF(AND($U194="paid",$N194&gt;Settings!$B$4),$K194*Settings!$B$3*$N194/365,0))</f>
        <v>0</v>
      </c>
      <c r="P194" s="8">
        <f>IF($S194="","",IF($U194="unpaid",$W194,0))</f>
        <v>0</v>
      </c>
      <c r="Q194" s="8">
        <f>IF($S194="","",IF(AND($U194="unpaid",$C194&lt;=Settings!$B$2),$W194/(1+$F194)*$F194,0))</f>
        <v>0</v>
      </c>
      <c r="R194">
        <f>IF($S194="","","FY "&amp;IF(MONTH($C194)&gt;=4,YEAR($C194),YEAR($C194)-1)&amp;"-"&amp;TEXT(MOD(IF(MONTH($C194)&gt;=4,YEAR($C194)+1,YEAR($C194)),100),"00"))</f>
        <v>0</v>
      </c>
      <c r="S194">
        <f>IF($S193="","",IF($U193="paid",IF($V193&lt;&gt;"",$S193,IF(AND($W193&gt;0,OR(INDEX(Calc!$B:$B,$S193)&lt;=Settings!$B$2,$X193=0)),$S193,IFERROR(MATCH(1,INDEX((Calc!$A$2:$A$2001&lt;&gt;"")*(Calc!$E$2:$E$2001&gt;0)*(ROW(Calc!$A$2:$A$2001)&gt;$S193),0),0)+1,""))),IFERROR(MATCH(1,INDEX((Calc!$A$2:$A$2001&lt;&gt;"")*(Calc!$E$2:$E$2001&gt;0)*(ROW(Calc!$A$2:$A$2001)&gt;$S193),0),0)+1,"")))</f>
        <v>0</v>
      </c>
      <c r="T194">
        <f>IF($S194="","",IF(AND($S194=$S193,$U193="paid",$V193=""),"",IF(AND($S194=$S193,$U193="paid",$V193&lt;&gt;""),$V193,IF($S194="","",IFERROR(MATCH(1,INDEX((Calc!$A$2:$A$2001=INDEX(Calc!$A:$A,$S194))*(Calc!$D$2:$D$2001&gt;0)*(Calc!$I$2:$I$2001&gt;INDEX(Calc!$J:$J,$S194))*(Calc!$T$2:$T$2001&lt;INDEX(Calc!$H:$H,$S194)),0),0)+1,"")))))</f>
        <v>0</v>
      </c>
      <c r="U194">
        <f>IF($S194="","",IF($T194&lt;&gt;"","paid","unpaid"))</f>
        <v>0</v>
      </c>
      <c r="V194">
        <f>IF(OR($S194="",$T194=""),"",IFERROR(MATCH(1,INDEX((Calc!$A$2:$A$2001=INDEX(Calc!$A:$A,$S194))*(Calc!$D$2:$D$2001&gt;0)*(Calc!$I$2:$I$2001&gt;INDEX(Calc!$J:$J,$S194))*(Calc!$T$2:$T$2001&lt;INDEX(Calc!$H:$H,$S194))*(ROW(Calc!$A$2:$A$2001)&gt;$T194),0),0)+1,""))</f>
        <v>0</v>
      </c>
      <c r="W194" s="8">
        <f>IF($S194="","",MAX(0,INDEX(Calc!$H:$H,$S194)-MAX(INDEX(Calc!$K:$K,$S194),INDEX(Calc!$J:$J,$S194))))</f>
        <v>0</v>
      </c>
      <c r="X194" s="8">
        <f>IF($S194="","",INDEX(Calc!$E:$E,$S194)-$W194)</f>
        <v>0</v>
      </c>
    </row>
    <row r="195" spans="1:24">
      <c r="A195">
        <f>IF($S195="","",INDEX(Calc!$A:$A,$S195))</f>
        <v>0</v>
      </c>
      <c r="B195">
        <f>IF($S195="","",INDEX(Calc!$U:$U,$S195))</f>
        <v>0</v>
      </c>
      <c r="C195" s="7">
        <f>IF($S195="","",INDEX(Calc!$B:$B,$S195))</f>
        <v>0</v>
      </c>
      <c r="D195">
        <f>IF($S195="","",INDEX(Calc!$C:$C,$S195))</f>
        <v>0</v>
      </c>
      <c r="E195" s="8">
        <f>IF($S195="","",INDEX(Calc!$E:$E,$S195))</f>
        <v>0</v>
      </c>
      <c r="F195" s="9">
        <f>IF($S195="","",INDEX(Calc!$G:$G,$S195))</f>
        <v>0</v>
      </c>
      <c r="G195" s="8">
        <f>IF($S195="","",INDEX(Calc!$L:$L,$S195))</f>
        <v>0</v>
      </c>
      <c r="H195" s="8">
        <f>IF($S195="","",INDEX(Calc!$M:$M,$S195))</f>
        <v>0</v>
      </c>
      <c r="I195" s="7">
        <f>IF($T195="","",INDEX(Calc!$B:$B,$T195))</f>
        <v>0</v>
      </c>
      <c r="J195" s="8">
        <f>IF($S195="","",IF($U195&lt;&gt;"paid",0,MAX(0,MIN(INDEX(Calc!$H:$H,$S195),INDEX(Calc!$I:$I,$T195))-MAX(INDEX(Calc!$J:$J,$S195),INDEX(Calc!$T:$T,$T195)))))</f>
        <v>0</v>
      </c>
      <c r="K195" s="8">
        <f>IF($S195="","",IF($U195&lt;&gt;"paid",0,$J195/(1+$F195)*$F195))</f>
        <v>0</v>
      </c>
      <c r="L195" s="8">
        <f>IF($S195="","",IF($U195="paid",MAX(0,$E195-MAX(0,MIN(INDEX(Calc!$H:$H,$S195),INDEX(Calc!$I:$I,$T195))-INDEX(Calc!$J:$J,$S195))),$W195))</f>
        <v>0</v>
      </c>
      <c r="M195" s="8">
        <f>IF($S195="","",IF($U195="paid",$L195/(1+$F195)*$F195,$Q195))</f>
        <v>0</v>
      </c>
      <c r="N195">
        <f>IF(OR($S195="",$U195&lt;&gt;"paid"),"",$I195-$C195)</f>
        <v>0</v>
      </c>
      <c r="O195" s="8">
        <f>IF($S195="","",IF(AND($U195="paid",$N195&gt;Settings!$B$4),$K195*Settings!$B$3*$N195/365,0))</f>
        <v>0</v>
      </c>
      <c r="P195" s="8">
        <f>IF($S195="","",IF($U195="unpaid",$W195,0))</f>
        <v>0</v>
      </c>
      <c r="Q195" s="8">
        <f>IF($S195="","",IF(AND($U195="unpaid",$C195&lt;=Settings!$B$2),$W195/(1+$F195)*$F195,0))</f>
        <v>0</v>
      </c>
      <c r="R195">
        <f>IF($S195="","","FY "&amp;IF(MONTH($C195)&gt;=4,YEAR($C195),YEAR($C195)-1)&amp;"-"&amp;TEXT(MOD(IF(MONTH($C195)&gt;=4,YEAR($C195)+1,YEAR($C195)),100),"00"))</f>
        <v>0</v>
      </c>
      <c r="S195">
        <f>IF($S194="","",IF($U194="paid",IF($V194&lt;&gt;"",$S194,IF(AND($W194&gt;0,OR(INDEX(Calc!$B:$B,$S194)&lt;=Settings!$B$2,$X194=0)),$S194,IFERROR(MATCH(1,INDEX((Calc!$A$2:$A$2001&lt;&gt;"")*(Calc!$E$2:$E$2001&gt;0)*(ROW(Calc!$A$2:$A$2001)&gt;$S194),0),0)+1,""))),IFERROR(MATCH(1,INDEX((Calc!$A$2:$A$2001&lt;&gt;"")*(Calc!$E$2:$E$2001&gt;0)*(ROW(Calc!$A$2:$A$2001)&gt;$S194),0),0)+1,"")))</f>
        <v>0</v>
      </c>
      <c r="T195">
        <f>IF($S195="","",IF(AND($S195=$S194,$U194="paid",$V194=""),"",IF(AND($S195=$S194,$U194="paid",$V194&lt;&gt;""),$V194,IF($S195="","",IFERROR(MATCH(1,INDEX((Calc!$A$2:$A$2001=INDEX(Calc!$A:$A,$S195))*(Calc!$D$2:$D$2001&gt;0)*(Calc!$I$2:$I$2001&gt;INDEX(Calc!$J:$J,$S195))*(Calc!$T$2:$T$2001&lt;INDEX(Calc!$H:$H,$S195)),0),0)+1,"")))))</f>
        <v>0</v>
      </c>
      <c r="U195">
        <f>IF($S195="","",IF($T195&lt;&gt;"","paid","unpaid"))</f>
        <v>0</v>
      </c>
      <c r="V195">
        <f>IF(OR($S195="",$T195=""),"",IFERROR(MATCH(1,INDEX((Calc!$A$2:$A$2001=INDEX(Calc!$A:$A,$S195))*(Calc!$D$2:$D$2001&gt;0)*(Calc!$I$2:$I$2001&gt;INDEX(Calc!$J:$J,$S195))*(Calc!$T$2:$T$2001&lt;INDEX(Calc!$H:$H,$S195))*(ROW(Calc!$A$2:$A$2001)&gt;$T195),0),0)+1,""))</f>
        <v>0</v>
      </c>
      <c r="W195" s="8">
        <f>IF($S195="","",MAX(0,INDEX(Calc!$H:$H,$S195)-MAX(INDEX(Calc!$K:$K,$S195),INDEX(Calc!$J:$J,$S195))))</f>
        <v>0</v>
      </c>
      <c r="X195" s="8">
        <f>IF($S195="","",INDEX(Calc!$E:$E,$S195)-$W195)</f>
        <v>0</v>
      </c>
    </row>
    <row r="196" spans="1:24">
      <c r="A196">
        <f>IF($S196="","",INDEX(Calc!$A:$A,$S196))</f>
        <v>0</v>
      </c>
      <c r="B196">
        <f>IF($S196="","",INDEX(Calc!$U:$U,$S196))</f>
        <v>0</v>
      </c>
      <c r="C196" s="7">
        <f>IF($S196="","",INDEX(Calc!$B:$B,$S196))</f>
        <v>0</v>
      </c>
      <c r="D196">
        <f>IF($S196="","",INDEX(Calc!$C:$C,$S196))</f>
        <v>0</v>
      </c>
      <c r="E196" s="8">
        <f>IF($S196="","",INDEX(Calc!$E:$E,$S196))</f>
        <v>0</v>
      </c>
      <c r="F196" s="9">
        <f>IF($S196="","",INDEX(Calc!$G:$G,$S196))</f>
        <v>0</v>
      </c>
      <c r="G196" s="8">
        <f>IF($S196="","",INDEX(Calc!$L:$L,$S196))</f>
        <v>0</v>
      </c>
      <c r="H196" s="8">
        <f>IF($S196="","",INDEX(Calc!$M:$M,$S196))</f>
        <v>0</v>
      </c>
      <c r="I196" s="7">
        <f>IF($T196="","",INDEX(Calc!$B:$B,$T196))</f>
        <v>0</v>
      </c>
      <c r="J196" s="8">
        <f>IF($S196="","",IF($U196&lt;&gt;"paid",0,MAX(0,MIN(INDEX(Calc!$H:$H,$S196),INDEX(Calc!$I:$I,$T196))-MAX(INDEX(Calc!$J:$J,$S196),INDEX(Calc!$T:$T,$T196)))))</f>
        <v>0</v>
      </c>
      <c r="K196" s="8">
        <f>IF($S196="","",IF($U196&lt;&gt;"paid",0,$J196/(1+$F196)*$F196))</f>
        <v>0</v>
      </c>
      <c r="L196" s="8">
        <f>IF($S196="","",IF($U196="paid",MAX(0,$E196-MAX(0,MIN(INDEX(Calc!$H:$H,$S196),INDEX(Calc!$I:$I,$T196))-INDEX(Calc!$J:$J,$S196))),$W196))</f>
        <v>0</v>
      </c>
      <c r="M196" s="8">
        <f>IF($S196="","",IF($U196="paid",$L196/(1+$F196)*$F196,$Q196))</f>
        <v>0</v>
      </c>
      <c r="N196">
        <f>IF(OR($S196="",$U196&lt;&gt;"paid"),"",$I196-$C196)</f>
        <v>0</v>
      </c>
      <c r="O196" s="8">
        <f>IF($S196="","",IF(AND($U196="paid",$N196&gt;Settings!$B$4),$K196*Settings!$B$3*$N196/365,0))</f>
        <v>0</v>
      </c>
      <c r="P196" s="8">
        <f>IF($S196="","",IF($U196="unpaid",$W196,0))</f>
        <v>0</v>
      </c>
      <c r="Q196" s="8">
        <f>IF($S196="","",IF(AND($U196="unpaid",$C196&lt;=Settings!$B$2),$W196/(1+$F196)*$F196,0))</f>
        <v>0</v>
      </c>
      <c r="R196">
        <f>IF($S196="","","FY "&amp;IF(MONTH($C196)&gt;=4,YEAR($C196),YEAR($C196)-1)&amp;"-"&amp;TEXT(MOD(IF(MONTH($C196)&gt;=4,YEAR($C196)+1,YEAR($C196)),100),"00"))</f>
        <v>0</v>
      </c>
      <c r="S196">
        <f>IF($S195="","",IF($U195="paid",IF($V195&lt;&gt;"",$S195,IF(AND($W195&gt;0,OR(INDEX(Calc!$B:$B,$S195)&lt;=Settings!$B$2,$X195=0)),$S195,IFERROR(MATCH(1,INDEX((Calc!$A$2:$A$2001&lt;&gt;"")*(Calc!$E$2:$E$2001&gt;0)*(ROW(Calc!$A$2:$A$2001)&gt;$S195),0),0)+1,""))),IFERROR(MATCH(1,INDEX((Calc!$A$2:$A$2001&lt;&gt;"")*(Calc!$E$2:$E$2001&gt;0)*(ROW(Calc!$A$2:$A$2001)&gt;$S195),0),0)+1,"")))</f>
        <v>0</v>
      </c>
      <c r="T196">
        <f>IF($S196="","",IF(AND($S196=$S195,$U195="paid",$V195=""),"",IF(AND($S196=$S195,$U195="paid",$V195&lt;&gt;""),$V195,IF($S196="","",IFERROR(MATCH(1,INDEX((Calc!$A$2:$A$2001=INDEX(Calc!$A:$A,$S196))*(Calc!$D$2:$D$2001&gt;0)*(Calc!$I$2:$I$2001&gt;INDEX(Calc!$J:$J,$S196))*(Calc!$T$2:$T$2001&lt;INDEX(Calc!$H:$H,$S196)),0),0)+1,"")))))</f>
        <v>0</v>
      </c>
      <c r="U196">
        <f>IF($S196="","",IF($T196&lt;&gt;"","paid","unpaid"))</f>
        <v>0</v>
      </c>
      <c r="V196">
        <f>IF(OR($S196="",$T196=""),"",IFERROR(MATCH(1,INDEX((Calc!$A$2:$A$2001=INDEX(Calc!$A:$A,$S196))*(Calc!$D$2:$D$2001&gt;0)*(Calc!$I$2:$I$2001&gt;INDEX(Calc!$J:$J,$S196))*(Calc!$T$2:$T$2001&lt;INDEX(Calc!$H:$H,$S196))*(ROW(Calc!$A$2:$A$2001)&gt;$T196),0),0)+1,""))</f>
        <v>0</v>
      </c>
      <c r="W196" s="8">
        <f>IF($S196="","",MAX(0,INDEX(Calc!$H:$H,$S196)-MAX(INDEX(Calc!$K:$K,$S196),INDEX(Calc!$J:$J,$S196))))</f>
        <v>0</v>
      </c>
      <c r="X196" s="8">
        <f>IF($S196="","",INDEX(Calc!$E:$E,$S196)-$W196)</f>
        <v>0</v>
      </c>
    </row>
    <row r="197" spans="1:24">
      <c r="A197">
        <f>IF($S197="","",INDEX(Calc!$A:$A,$S197))</f>
        <v>0</v>
      </c>
      <c r="B197">
        <f>IF($S197="","",INDEX(Calc!$U:$U,$S197))</f>
        <v>0</v>
      </c>
      <c r="C197" s="7">
        <f>IF($S197="","",INDEX(Calc!$B:$B,$S197))</f>
        <v>0</v>
      </c>
      <c r="D197">
        <f>IF($S197="","",INDEX(Calc!$C:$C,$S197))</f>
        <v>0</v>
      </c>
      <c r="E197" s="8">
        <f>IF($S197="","",INDEX(Calc!$E:$E,$S197))</f>
        <v>0</v>
      </c>
      <c r="F197" s="9">
        <f>IF($S197="","",INDEX(Calc!$G:$G,$S197))</f>
        <v>0</v>
      </c>
      <c r="G197" s="8">
        <f>IF($S197="","",INDEX(Calc!$L:$L,$S197))</f>
        <v>0</v>
      </c>
      <c r="H197" s="8">
        <f>IF($S197="","",INDEX(Calc!$M:$M,$S197))</f>
        <v>0</v>
      </c>
      <c r="I197" s="7">
        <f>IF($T197="","",INDEX(Calc!$B:$B,$T197))</f>
        <v>0</v>
      </c>
      <c r="J197" s="8">
        <f>IF($S197="","",IF($U197&lt;&gt;"paid",0,MAX(0,MIN(INDEX(Calc!$H:$H,$S197),INDEX(Calc!$I:$I,$T197))-MAX(INDEX(Calc!$J:$J,$S197),INDEX(Calc!$T:$T,$T197)))))</f>
        <v>0</v>
      </c>
      <c r="K197" s="8">
        <f>IF($S197="","",IF($U197&lt;&gt;"paid",0,$J197/(1+$F197)*$F197))</f>
        <v>0</v>
      </c>
      <c r="L197" s="8">
        <f>IF($S197="","",IF($U197="paid",MAX(0,$E197-MAX(0,MIN(INDEX(Calc!$H:$H,$S197),INDEX(Calc!$I:$I,$T197))-INDEX(Calc!$J:$J,$S197))),$W197))</f>
        <v>0</v>
      </c>
      <c r="M197" s="8">
        <f>IF($S197="","",IF($U197="paid",$L197/(1+$F197)*$F197,$Q197))</f>
        <v>0</v>
      </c>
      <c r="N197">
        <f>IF(OR($S197="",$U197&lt;&gt;"paid"),"",$I197-$C197)</f>
        <v>0</v>
      </c>
      <c r="O197" s="8">
        <f>IF($S197="","",IF(AND($U197="paid",$N197&gt;Settings!$B$4),$K197*Settings!$B$3*$N197/365,0))</f>
        <v>0</v>
      </c>
      <c r="P197" s="8">
        <f>IF($S197="","",IF($U197="unpaid",$W197,0))</f>
        <v>0</v>
      </c>
      <c r="Q197" s="8">
        <f>IF($S197="","",IF(AND($U197="unpaid",$C197&lt;=Settings!$B$2),$W197/(1+$F197)*$F197,0))</f>
        <v>0</v>
      </c>
      <c r="R197">
        <f>IF($S197="","","FY "&amp;IF(MONTH($C197)&gt;=4,YEAR($C197),YEAR($C197)-1)&amp;"-"&amp;TEXT(MOD(IF(MONTH($C197)&gt;=4,YEAR($C197)+1,YEAR($C197)),100),"00"))</f>
        <v>0</v>
      </c>
      <c r="S197">
        <f>IF($S196="","",IF($U196="paid",IF($V196&lt;&gt;"",$S196,IF(AND($W196&gt;0,OR(INDEX(Calc!$B:$B,$S196)&lt;=Settings!$B$2,$X196=0)),$S196,IFERROR(MATCH(1,INDEX((Calc!$A$2:$A$2001&lt;&gt;"")*(Calc!$E$2:$E$2001&gt;0)*(ROW(Calc!$A$2:$A$2001)&gt;$S196),0),0)+1,""))),IFERROR(MATCH(1,INDEX((Calc!$A$2:$A$2001&lt;&gt;"")*(Calc!$E$2:$E$2001&gt;0)*(ROW(Calc!$A$2:$A$2001)&gt;$S196),0),0)+1,"")))</f>
        <v>0</v>
      </c>
      <c r="T197">
        <f>IF($S197="","",IF(AND($S197=$S196,$U196="paid",$V196=""),"",IF(AND($S197=$S196,$U196="paid",$V196&lt;&gt;""),$V196,IF($S197="","",IFERROR(MATCH(1,INDEX((Calc!$A$2:$A$2001=INDEX(Calc!$A:$A,$S197))*(Calc!$D$2:$D$2001&gt;0)*(Calc!$I$2:$I$2001&gt;INDEX(Calc!$J:$J,$S197))*(Calc!$T$2:$T$2001&lt;INDEX(Calc!$H:$H,$S197)),0),0)+1,"")))))</f>
        <v>0</v>
      </c>
      <c r="U197">
        <f>IF($S197="","",IF($T197&lt;&gt;"","paid","unpaid"))</f>
        <v>0</v>
      </c>
      <c r="V197">
        <f>IF(OR($S197="",$T197=""),"",IFERROR(MATCH(1,INDEX((Calc!$A$2:$A$2001=INDEX(Calc!$A:$A,$S197))*(Calc!$D$2:$D$2001&gt;0)*(Calc!$I$2:$I$2001&gt;INDEX(Calc!$J:$J,$S197))*(Calc!$T$2:$T$2001&lt;INDEX(Calc!$H:$H,$S197))*(ROW(Calc!$A$2:$A$2001)&gt;$T197),0),0)+1,""))</f>
        <v>0</v>
      </c>
      <c r="W197" s="8">
        <f>IF($S197="","",MAX(0,INDEX(Calc!$H:$H,$S197)-MAX(INDEX(Calc!$K:$K,$S197),INDEX(Calc!$J:$J,$S197))))</f>
        <v>0</v>
      </c>
      <c r="X197" s="8">
        <f>IF($S197="","",INDEX(Calc!$E:$E,$S197)-$W197)</f>
        <v>0</v>
      </c>
    </row>
    <row r="198" spans="1:24">
      <c r="A198">
        <f>IF($S198="","",INDEX(Calc!$A:$A,$S198))</f>
        <v>0</v>
      </c>
      <c r="B198">
        <f>IF($S198="","",INDEX(Calc!$U:$U,$S198))</f>
        <v>0</v>
      </c>
      <c r="C198" s="7">
        <f>IF($S198="","",INDEX(Calc!$B:$B,$S198))</f>
        <v>0</v>
      </c>
      <c r="D198">
        <f>IF($S198="","",INDEX(Calc!$C:$C,$S198))</f>
        <v>0</v>
      </c>
      <c r="E198" s="8">
        <f>IF($S198="","",INDEX(Calc!$E:$E,$S198))</f>
        <v>0</v>
      </c>
      <c r="F198" s="9">
        <f>IF($S198="","",INDEX(Calc!$G:$G,$S198))</f>
        <v>0</v>
      </c>
      <c r="G198" s="8">
        <f>IF($S198="","",INDEX(Calc!$L:$L,$S198))</f>
        <v>0</v>
      </c>
      <c r="H198" s="8">
        <f>IF($S198="","",INDEX(Calc!$M:$M,$S198))</f>
        <v>0</v>
      </c>
      <c r="I198" s="7">
        <f>IF($T198="","",INDEX(Calc!$B:$B,$T198))</f>
        <v>0</v>
      </c>
      <c r="J198" s="8">
        <f>IF($S198="","",IF($U198&lt;&gt;"paid",0,MAX(0,MIN(INDEX(Calc!$H:$H,$S198),INDEX(Calc!$I:$I,$T198))-MAX(INDEX(Calc!$J:$J,$S198),INDEX(Calc!$T:$T,$T198)))))</f>
        <v>0</v>
      </c>
      <c r="K198" s="8">
        <f>IF($S198="","",IF($U198&lt;&gt;"paid",0,$J198/(1+$F198)*$F198))</f>
        <v>0</v>
      </c>
      <c r="L198" s="8">
        <f>IF($S198="","",IF($U198="paid",MAX(0,$E198-MAX(0,MIN(INDEX(Calc!$H:$H,$S198),INDEX(Calc!$I:$I,$T198))-INDEX(Calc!$J:$J,$S198))),$W198))</f>
        <v>0</v>
      </c>
      <c r="M198" s="8">
        <f>IF($S198="","",IF($U198="paid",$L198/(1+$F198)*$F198,$Q198))</f>
        <v>0</v>
      </c>
      <c r="N198">
        <f>IF(OR($S198="",$U198&lt;&gt;"paid"),"",$I198-$C198)</f>
        <v>0</v>
      </c>
      <c r="O198" s="8">
        <f>IF($S198="","",IF(AND($U198="paid",$N198&gt;Settings!$B$4),$K198*Settings!$B$3*$N198/365,0))</f>
        <v>0</v>
      </c>
      <c r="P198" s="8">
        <f>IF($S198="","",IF($U198="unpaid",$W198,0))</f>
        <v>0</v>
      </c>
      <c r="Q198" s="8">
        <f>IF($S198="","",IF(AND($U198="unpaid",$C198&lt;=Settings!$B$2),$W198/(1+$F198)*$F198,0))</f>
        <v>0</v>
      </c>
      <c r="R198">
        <f>IF($S198="","","FY "&amp;IF(MONTH($C198)&gt;=4,YEAR($C198),YEAR($C198)-1)&amp;"-"&amp;TEXT(MOD(IF(MONTH($C198)&gt;=4,YEAR($C198)+1,YEAR($C198)),100),"00"))</f>
        <v>0</v>
      </c>
      <c r="S198">
        <f>IF($S197="","",IF($U197="paid",IF($V197&lt;&gt;"",$S197,IF(AND($W197&gt;0,OR(INDEX(Calc!$B:$B,$S197)&lt;=Settings!$B$2,$X197=0)),$S197,IFERROR(MATCH(1,INDEX((Calc!$A$2:$A$2001&lt;&gt;"")*(Calc!$E$2:$E$2001&gt;0)*(ROW(Calc!$A$2:$A$2001)&gt;$S197),0),0)+1,""))),IFERROR(MATCH(1,INDEX((Calc!$A$2:$A$2001&lt;&gt;"")*(Calc!$E$2:$E$2001&gt;0)*(ROW(Calc!$A$2:$A$2001)&gt;$S197),0),0)+1,"")))</f>
        <v>0</v>
      </c>
      <c r="T198">
        <f>IF($S198="","",IF(AND($S198=$S197,$U197="paid",$V197=""),"",IF(AND($S198=$S197,$U197="paid",$V197&lt;&gt;""),$V197,IF($S198="","",IFERROR(MATCH(1,INDEX((Calc!$A$2:$A$2001=INDEX(Calc!$A:$A,$S198))*(Calc!$D$2:$D$2001&gt;0)*(Calc!$I$2:$I$2001&gt;INDEX(Calc!$J:$J,$S198))*(Calc!$T$2:$T$2001&lt;INDEX(Calc!$H:$H,$S198)),0),0)+1,"")))))</f>
        <v>0</v>
      </c>
      <c r="U198">
        <f>IF($S198="","",IF($T198&lt;&gt;"","paid","unpaid"))</f>
        <v>0</v>
      </c>
      <c r="V198">
        <f>IF(OR($S198="",$T198=""),"",IFERROR(MATCH(1,INDEX((Calc!$A$2:$A$2001=INDEX(Calc!$A:$A,$S198))*(Calc!$D$2:$D$2001&gt;0)*(Calc!$I$2:$I$2001&gt;INDEX(Calc!$J:$J,$S198))*(Calc!$T$2:$T$2001&lt;INDEX(Calc!$H:$H,$S198))*(ROW(Calc!$A$2:$A$2001)&gt;$T198),0),0)+1,""))</f>
        <v>0</v>
      </c>
      <c r="W198" s="8">
        <f>IF($S198="","",MAX(0,INDEX(Calc!$H:$H,$S198)-MAX(INDEX(Calc!$K:$K,$S198),INDEX(Calc!$J:$J,$S198))))</f>
        <v>0</v>
      </c>
      <c r="X198" s="8">
        <f>IF($S198="","",INDEX(Calc!$E:$E,$S198)-$W198)</f>
        <v>0</v>
      </c>
    </row>
    <row r="199" spans="1:24">
      <c r="A199">
        <f>IF($S199="","",INDEX(Calc!$A:$A,$S199))</f>
        <v>0</v>
      </c>
      <c r="B199">
        <f>IF($S199="","",INDEX(Calc!$U:$U,$S199))</f>
        <v>0</v>
      </c>
      <c r="C199" s="7">
        <f>IF($S199="","",INDEX(Calc!$B:$B,$S199))</f>
        <v>0</v>
      </c>
      <c r="D199">
        <f>IF($S199="","",INDEX(Calc!$C:$C,$S199))</f>
        <v>0</v>
      </c>
      <c r="E199" s="8">
        <f>IF($S199="","",INDEX(Calc!$E:$E,$S199))</f>
        <v>0</v>
      </c>
      <c r="F199" s="9">
        <f>IF($S199="","",INDEX(Calc!$G:$G,$S199))</f>
        <v>0</v>
      </c>
      <c r="G199" s="8">
        <f>IF($S199="","",INDEX(Calc!$L:$L,$S199))</f>
        <v>0</v>
      </c>
      <c r="H199" s="8">
        <f>IF($S199="","",INDEX(Calc!$M:$M,$S199))</f>
        <v>0</v>
      </c>
      <c r="I199" s="7">
        <f>IF($T199="","",INDEX(Calc!$B:$B,$T199))</f>
        <v>0</v>
      </c>
      <c r="J199" s="8">
        <f>IF($S199="","",IF($U199&lt;&gt;"paid",0,MAX(0,MIN(INDEX(Calc!$H:$H,$S199),INDEX(Calc!$I:$I,$T199))-MAX(INDEX(Calc!$J:$J,$S199),INDEX(Calc!$T:$T,$T199)))))</f>
        <v>0</v>
      </c>
      <c r="K199" s="8">
        <f>IF($S199="","",IF($U199&lt;&gt;"paid",0,$J199/(1+$F199)*$F199))</f>
        <v>0</v>
      </c>
      <c r="L199" s="8">
        <f>IF($S199="","",IF($U199="paid",MAX(0,$E199-MAX(0,MIN(INDEX(Calc!$H:$H,$S199),INDEX(Calc!$I:$I,$T199))-INDEX(Calc!$J:$J,$S199))),$W199))</f>
        <v>0</v>
      </c>
      <c r="M199" s="8">
        <f>IF($S199="","",IF($U199="paid",$L199/(1+$F199)*$F199,$Q199))</f>
        <v>0</v>
      </c>
      <c r="N199">
        <f>IF(OR($S199="",$U199&lt;&gt;"paid"),"",$I199-$C199)</f>
        <v>0</v>
      </c>
      <c r="O199" s="8">
        <f>IF($S199="","",IF(AND($U199="paid",$N199&gt;Settings!$B$4),$K199*Settings!$B$3*$N199/365,0))</f>
        <v>0</v>
      </c>
      <c r="P199" s="8">
        <f>IF($S199="","",IF($U199="unpaid",$W199,0))</f>
        <v>0</v>
      </c>
      <c r="Q199" s="8">
        <f>IF($S199="","",IF(AND($U199="unpaid",$C199&lt;=Settings!$B$2),$W199/(1+$F199)*$F199,0))</f>
        <v>0</v>
      </c>
      <c r="R199">
        <f>IF($S199="","","FY "&amp;IF(MONTH($C199)&gt;=4,YEAR($C199),YEAR($C199)-1)&amp;"-"&amp;TEXT(MOD(IF(MONTH($C199)&gt;=4,YEAR($C199)+1,YEAR($C199)),100),"00"))</f>
        <v>0</v>
      </c>
      <c r="S199">
        <f>IF($S198="","",IF($U198="paid",IF($V198&lt;&gt;"",$S198,IF(AND($W198&gt;0,OR(INDEX(Calc!$B:$B,$S198)&lt;=Settings!$B$2,$X198=0)),$S198,IFERROR(MATCH(1,INDEX((Calc!$A$2:$A$2001&lt;&gt;"")*(Calc!$E$2:$E$2001&gt;0)*(ROW(Calc!$A$2:$A$2001)&gt;$S198),0),0)+1,""))),IFERROR(MATCH(1,INDEX((Calc!$A$2:$A$2001&lt;&gt;"")*(Calc!$E$2:$E$2001&gt;0)*(ROW(Calc!$A$2:$A$2001)&gt;$S198),0),0)+1,"")))</f>
        <v>0</v>
      </c>
      <c r="T199">
        <f>IF($S199="","",IF(AND($S199=$S198,$U198="paid",$V198=""),"",IF(AND($S199=$S198,$U198="paid",$V198&lt;&gt;""),$V198,IF($S199="","",IFERROR(MATCH(1,INDEX((Calc!$A$2:$A$2001=INDEX(Calc!$A:$A,$S199))*(Calc!$D$2:$D$2001&gt;0)*(Calc!$I$2:$I$2001&gt;INDEX(Calc!$J:$J,$S199))*(Calc!$T$2:$T$2001&lt;INDEX(Calc!$H:$H,$S199)),0),0)+1,"")))))</f>
        <v>0</v>
      </c>
      <c r="U199">
        <f>IF($S199="","",IF($T199&lt;&gt;"","paid","unpaid"))</f>
        <v>0</v>
      </c>
      <c r="V199">
        <f>IF(OR($S199="",$T199=""),"",IFERROR(MATCH(1,INDEX((Calc!$A$2:$A$2001=INDEX(Calc!$A:$A,$S199))*(Calc!$D$2:$D$2001&gt;0)*(Calc!$I$2:$I$2001&gt;INDEX(Calc!$J:$J,$S199))*(Calc!$T$2:$T$2001&lt;INDEX(Calc!$H:$H,$S199))*(ROW(Calc!$A$2:$A$2001)&gt;$T199),0),0)+1,""))</f>
        <v>0</v>
      </c>
      <c r="W199" s="8">
        <f>IF($S199="","",MAX(0,INDEX(Calc!$H:$H,$S199)-MAX(INDEX(Calc!$K:$K,$S199),INDEX(Calc!$J:$J,$S199))))</f>
        <v>0</v>
      </c>
      <c r="X199" s="8">
        <f>IF($S199="","",INDEX(Calc!$E:$E,$S199)-$W199)</f>
        <v>0</v>
      </c>
    </row>
    <row r="200" spans="1:24">
      <c r="A200">
        <f>IF($S200="","",INDEX(Calc!$A:$A,$S200))</f>
        <v>0</v>
      </c>
      <c r="B200">
        <f>IF($S200="","",INDEX(Calc!$U:$U,$S200))</f>
        <v>0</v>
      </c>
      <c r="C200" s="7">
        <f>IF($S200="","",INDEX(Calc!$B:$B,$S200))</f>
        <v>0</v>
      </c>
      <c r="D200">
        <f>IF($S200="","",INDEX(Calc!$C:$C,$S200))</f>
        <v>0</v>
      </c>
      <c r="E200" s="8">
        <f>IF($S200="","",INDEX(Calc!$E:$E,$S200))</f>
        <v>0</v>
      </c>
      <c r="F200" s="9">
        <f>IF($S200="","",INDEX(Calc!$G:$G,$S200))</f>
        <v>0</v>
      </c>
      <c r="G200" s="8">
        <f>IF($S200="","",INDEX(Calc!$L:$L,$S200))</f>
        <v>0</v>
      </c>
      <c r="H200" s="8">
        <f>IF($S200="","",INDEX(Calc!$M:$M,$S200))</f>
        <v>0</v>
      </c>
      <c r="I200" s="7">
        <f>IF($T200="","",INDEX(Calc!$B:$B,$T200))</f>
        <v>0</v>
      </c>
      <c r="J200" s="8">
        <f>IF($S200="","",IF($U200&lt;&gt;"paid",0,MAX(0,MIN(INDEX(Calc!$H:$H,$S200),INDEX(Calc!$I:$I,$T200))-MAX(INDEX(Calc!$J:$J,$S200),INDEX(Calc!$T:$T,$T200)))))</f>
        <v>0</v>
      </c>
      <c r="K200" s="8">
        <f>IF($S200="","",IF($U200&lt;&gt;"paid",0,$J200/(1+$F200)*$F200))</f>
        <v>0</v>
      </c>
      <c r="L200" s="8">
        <f>IF($S200="","",IF($U200="paid",MAX(0,$E200-MAX(0,MIN(INDEX(Calc!$H:$H,$S200),INDEX(Calc!$I:$I,$T200))-INDEX(Calc!$J:$J,$S200))),$W200))</f>
        <v>0</v>
      </c>
      <c r="M200" s="8">
        <f>IF($S200="","",IF($U200="paid",$L200/(1+$F200)*$F200,$Q200))</f>
        <v>0</v>
      </c>
      <c r="N200">
        <f>IF(OR($S200="",$U200&lt;&gt;"paid"),"",$I200-$C200)</f>
        <v>0</v>
      </c>
      <c r="O200" s="8">
        <f>IF($S200="","",IF(AND($U200="paid",$N200&gt;Settings!$B$4),$K200*Settings!$B$3*$N200/365,0))</f>
        <v>0</v>
      </c>
      <c r="P200" s="8">
        <f>IF($S200="","",IF($U200="unpaid",$W200,0))</f>
        <v>0</v>
      </c>
      <c r="Q200" s="8">
        <f>IF($S200="","",IF(AND($U200="unpaid",$C200&lt;=Settings!$B$2),$W200/(1+$F200)*$F200,0))</f>
        <v>0</v>
      </c>
      <c r="R200">
        <f>IF($S200="","","FY "&amp;IF(MONTH($C200)&gt;=4,YEAR($C200),YEAR($C200)-1)&amp;"-"&amp;TEXT(MOD(IF(MONTH($C200)&gt;=4,YEAR($C200)+1,YEAR($C200)),100),"00"))</f>
        <v>0</v>
      </c>
      <c r="S200">
        <f>IF($S199="","",IF($U199="paid",IF($V199&lt;&gt;"",$S199,IF(AND($W199&gt;0,OR(INDEX(Calc!$B:$B,$S199)&lt;=Settings!$B$2,$X199=0)),$S199,IFERROR(MATCH(1,INDEX((Calc!$A$2:$A$2001&lt;&gt;"")*(Calc!$E$2:$E$2001&gt;0)*(ROW(Calc!$A$2:$A$2001)&gt;$S199),0),0)+1,""))),IFERROR(MATCH(1,INDEX((Calc!$A$2:$A$2001&lt;&gt;"")*(Calc!$E$2:$E$2001&gt;0)*(ROW(Calc!$A$2:$A$2001)&gt;$S199),0),0)+1,"")))</f>
        <v>0</v>
      </c>
      <c r="T200">
        <f>IF($S200="","",IF(AND($S200=$S199,$U199="paid",$V199=""),"",IF(AND($S200=$S199,$U199="paid",$V199&lt;&gt;""),$V199,IF($S200="","",IFERROR(MATCH(1,INDEX((Calc!$A$2:$A$2001=INDEX(Calc!$A:$A,$S200))*(Calc!$D$2:$D$2001&gt;0)*(Calc!$I$2:$I$2001&gt;INDEX(Calc!$J:$J,$S200))*(Calc!$T$2:$T$2001&lt;INDEX(Calc!$H:$H,$S200)),0),0)+1,"")))))</f>
        <v>0</v>
      </c>
      <c r="U200">
        <f>IF($S200="","",IF($T200&lt;&gt;"","paid","unpaid"))</f>
        <v>0</v>
      </c>
      <c r="V200">
        <f>IF(OR($S200="",$T200=""),"",IFERROR(MATCH(1,INDEX((Calc!$A$2:$A$2001=INDEX(Calc!$A:$A,$S200))*(Calc!$D$2:$D$2001&gt;0)*(Calc!$I$2:$I$2001&gt;INDEX(Calc!$J:$J,$S200))*(Calc!$T$2:$T$2001&lt;INDEX(Calc!$H:$H,$S200))*(ROW(Calc!$A$2:$A$2001)&gt;$T200),0),0)+1,""))</f>
        <v>0</v>
      </c>
      <c r="W200" s="8">
        <f>IF($S200="","",MAX(0,INDEX(Calc!$H:$H,$S200)-MAX(INDEX(Calc!$K:$K,$S200),INDEX(Calc!$J:$J,$S200))))</f>
        <v>0</v>
      </c>
      <c r="X200" s="8">
        <f>IF($S200="","",INDEX(Calc!$E:$E,$S200)-$W200)</f>
        <v>0</v>
      </c>
    </row>
    <row r="201" spans="1:24">
      <c r="A201">
        <f>IF($S201="","",INDEX(Calc!$A:$A,$S201))</f>
        <v>0</v>
      </c>
      <c r="B201">
        <f>IF($S201="","",INDEX(Calc!$U:$U,$S201))</f>
        <v>0</v>
      </c>
      <c r="C201" s="7">
        <f>IF($S201="","",INDEX(Calc!$B:$B,$S201))</f>
        <v>0</v>
      </c>
      <c r="D201">
        <f>IF($S201="","",INDEX(Calc!$C:$C,$S201))</f>
        <v>0</v>
      </c>
      <c r="E201" s="8">
        <f>IF($S201="","",INDEX(Calc!$E:$E,$S201))</f>
        <v>0</v>
      </c>
      <c r="F201" s="9">
        <f>IF($S201="","",INDEX(Calc!$G:$G,$S201))</f>
        <v>0</v>
      </c>
      <c r="G201" s="8">
        <f>IF($S201="","",INDEX(Calc!$L:$L,$S201))</f>
        <v>0</v>
      </c>
      <c r="H201" s="8">
        <f>IF($S201="","",INDEX(Calc!$M:$M,$S201))</f>
        <v>0</v>
      </c>
      <c r="I201" s="7">
        <f>IF($T201="","",INDEX(Calc!$B:$B,$T201))</f>
        <v>0</v>
      </c>
      <c r="J201" s="8">
        <f>IF($S201="","",IF($U201&lt;&gt;"paid",0,MAX(0,MIN(INDEX(Calc!$H:$H,$S201),INDEX(Calc!$I:$I,$T201))-MAX(INDEX(Calc!$J:$J,$S201),INDEX(Calc!$T:$T,$T201)))))</f>
        <v>0</v>
      </c>
      <c r="K201" s="8">
        <f>IF($S201="","",IF($U201&lt;&gt;"paid",0,$J201/(1+$F201)*$F201))</f>
        <v>0</v>
      </c>
      <c r="L201" s="8">
        <f>IF($S201="","",IF($U201="paid",MAX(0,$E201-MAX(0,MIN(INDEX(Calc!$H:$H,$S201),INDEX(Calc!$I:$I,$T201))-INDEX(Calc!$J:$J,$S201))),$W201))</f>
        <v>0</v>
      </c>
      <c r="M201" s="8">
        <f>IF($S201="","",IF($U201="paid",$L201/(1+$F201)*$F201,$Q201))</f>
        <v>0</v>
      </c>
      <c r="N201">
        <f>IF(OR($S201="",$U201&lt;&gt;"paid"),"",$I201-$C201)</f>
        <v>0</v>
      </c>
      <c r="O201" s="8">
        <f>IF($S201="","",IF(AND($U201="paid",$N201&gt;Settings!$B$4),$K201*Settings!$B$3*$N201/365,0))</f>
        <v>0</v>
      </c>
      <c r="P201" s="8">
        <f>IF($S201="","",IF($U201="unpaid",$W201,0))</f>
        <v>0</v>
      </c>
      <c r="Q201" s="8">
        <f>IF($S201="","",IF(AND($U201="unpaid",$C201&lt;=Settings!$B$2),$W201/(1+$F201)*$F201,0))</f>
        <v>0</v>
      </c>
      <c r="R201">
        <f>IF($S201="","","FY "&amp;IF(MONTH($C201)&gt;=4,YEAR($C201),YEAR($C201)-1)&amp;"-"&amp;TEXT(MOD(IF(MONTH($C201)&gt;=4,YEAR($C201)+1,YEAR($C201)),100),"00"))</f>
        <v>0</v>
      </c>
      <c r="S201">
        <f>IF($S200="","",IF($U200="paid",IF($V200&lt;&gt;"",$S200,IF(AND($W200&gt;0,OR(INDEX(Calc!$B:$B,$S200)&lt;=Settings!$B$2,$X200=0)),$S200,IFERROR(MATCH(1,INDEX((Calc!$A$2:$A$2001&lt;&gt;"")*(Calc!$E$2:$E$2001&gt;0)*(ROW(Calc!$A$2:$A$2001)&gt;$S200),0),0)+1,""))),IFERROR(MATCH(1,INDEX((Calc!$A$2:$A$2001&lt;&gt;"")*(Calc!$E$2:$E$2001&gt;0)*(ROW(Calc!$A$2:$A$2001)&gt;$S200),0),0)+1,"")))</f>
        <v>0</v>
      </c>
      <c r="T201">
        <f>IF($S201="","",IF(AND($S201=$S200,$U200="paid",$V200=""),"",IF(AND($S201=$S200,$U200="paid",$V200&lt;&gt;""),$V200,IF($S201="","",IFERROR(MATCH(1,INDEX((Calc!$A$2:$A$2001=INDEX(Calc!$A:$A,$S201))*(Calc!$D$2:$D$2001&gt;0)*(Calc!$I$2:$I$2001&gt;INDEX(Calc!$J:$J,$S201))*(Calc!$T$2:$T$2001&lt;INDEX(Calc!$H:$H,$S201)),0),0)+1,"")))))</f>
        <v>0</v>
      </c>
      <c r="U201">
        <f>IF($S201="","",IF($T201&lt;&gt;"","paid","unpaid"))</f>
        <v>0</v>
      </c>
      <c r="V201">
        <f>IF(OR($S201="",$T201=""),"",IFERROR(MATCH(1,INDEX((Calc!$A$2:$A$2001=INDEX(Calc!$A:$A,$S201))*(Calc!$D$2:$D$2001&gt;0)*(Calc!$I$2:$I$2001&gt;INDEX(Calc!$J:$J,$S201))*(Calc!$T$2:$T$2001&lt;INDEX(Calc!$H:$H,$S201))*(ROW(Calc!$A$2:$A$2001)&gt;$T201),0),0)+1,""))</f>
        <v>0</v>
      </c>
      <c r="W201" s="8">
        <f>IF($S201="","",MAX(0,INDEX(Calc!$H:$H,$S201)-MAX(INDEX(Calc!$K:$K,$S201),INDEX(Calc!$J:$J,$S201))))</f>
        <v>0</v>
      </c>
      <c r="X201" s="8">
        <f>IF($S201="","",INDEX(Calc!$E:$E,$S201)-$W201)</f>
        <v>0</v>
      </c>
    </row>
    <row r="202" spans="1:24">
      <c r="A202">
        <f>IF($S202="","",INDEX(Calc!$A:$A,$S202))</f>
        <v>0</v>
      </c>
      <c r="B202">
        <f>IF($S202="","",INDEX(Calc!$U:$U,$S202))</f>
        <v>0</v>
      </c>
      <c r="C202" s="7">
        <f>IF($S202="","",INDEX(Calc!$B:$B,$S202))</f>
        <v>0</v>
      </c>
      <c r="D202">
        <f>IF($S202="","",INDEX(Calc!$C:$C,$S202))</f>
        <v>0</v>
      </c>
      <c r="E202" s="8">
        <f>IF($S202="","",INDEX(Calc!$E:$E,$S202))</f>
        <v>0</v>
      </c>
      <c r="F202" s="9">
        <f>IF($S202="","",INDEX(Calc!$G:$G,$S202))</f>
        <v>0</v>
      </c>
      <c r="G202" s="8">
        <f>IF($S202="","",INDEX(Calc!$L:$L,$S202))</f>
        <v>0</v>
      </c>
      <c r="H202" s="8">
        <f>IF($S202="","",INDEX(Calc!$M:$M,$S202))</f>
        <v>0</v>
      </c>
      <c r="I202" s="7">
        <f>IF($T202="","",INDEX(Calc!$B:$B,$T202))</f>
        <v>0</v>
      </c>
      <c r="J202" s="8">
        <f>IF($S202="","",IF($U202&lt;&gt;"paid",0,MAX(0,MIN(INDEX(Calc!$H:$H,$S202),INDEX(Calc!$I:$I,$T202))-MAX(INDEX(Calc!$J:$J,$S202),INDEX(Calc!$T:$T,$T202)))))</f>
        <v>0</v>
      </c>
      <c r="K202" s="8">
        <f>IF($S202="","",IF($U202&lt;&gt;"paid",0,$J202/(1+$F202)*$F202))</f>
        <v>0</v>
      </c>
      <c r="L202" s="8">
        <f>IF($S202="","",IF($U202="paid",MAX(0,$E202-MAX(0,MIN(INDEX(Calc!$H:$H,$S202),INDEX(Calc!$I:$I,$T202))-INDEX(Calc!$J:$J,$S202))),$W202))</f>
        <v>0</v>
      </c>
      <c r="M202" s="8">
        <f>IF($S202="","",IF($U202="paid",$L202/(1+$F202)*$F202,$Q202))</f>
        <v>0</v>
      </c>
      <c r="N202">
        <f>IF(OR($S202="",$U202&lt;&gt;"paid"),"",$I202-$C202)</f>
        <v>0</v>
      </c>
      <c r="O202" s="8">
        <f>IF($S202="","",IF(AND($U202="paid",$N202&gt;Settings!$B$4),$K202*Settings!$B$3*$N202/365,0))</f>
        <v>0</v>
      </c>
      <c r="P202" s="8">
        <f>IF($S202="","",IF($U202="unpaid",$W202,0))</f>
        <v>0</v>
      </c>
      <c r="Q202" s="8">
        <f>IF($S202="","",IF(AND($U202="unpaid",$C202&lt;=Settings!$B$2),$W202/(1+$F202)*$F202,0))</f>
        <v>0</v>
      </c>
      <c r="R202">
        <f>IF($S202="","","FY "&amp;IF(MONTH($C202)&gt;=4,YEAR($C202),YEAR($C202)-1)&amp;"-"&amp;TEXT(MOD(IF(MONTH($C202)&gt;=4,YEAR($C202)+1,YEAR($C202)),100),"00"))</f>
        <v>0</v>
      </c>
      <c r="S202">
        <f>IF($S201="","",IF($U201="paid",IF($V201&lt;&gt;"",$S201,IF(AND($W201&gt;0,OR(INDEX(Calc!$B:$B,$S201)&lt;=Settings!$B$2,$X201=0)),$S201,IFERROR(MATCH(1,INDEX((Calc!$A$2:$A$2001&lt;&gt;"")*(Calc!$E$2:$E$2001&gt;0)*(ROW(Calc!$A$2:$A$2001)&gt;$S201),0),0)+1,""))),IFERROR(MATCH(1,INDEX((Calc!$A$2:$A$2001&lt;&gt;"")*(Calc!$E$2:$E$2001&gt;0)*(ROW(Calc!$A$2:$A$2001)&gt;$S201),0),0)+1,"")))</f>
        <v>0</v>
      </c>
      <c r="T202">
        <f>IF($S202="","",IF(AND($S202=$S201,$U201="paid",$V201=""),"",IF(AND($S202=$S201,$U201="paid",$V201&lt;&gt;""),$V201,IF($S202="","",IFERROR(MATCH(1,INDEX((Calc!$A$2:$A$2001=INDEX(Calc!$A:$A,$S202))*(Calc!$D$2:$D$2001&gt;0)*(Calc!$I$2:$I$2001&gt;INDEX(Calc!$J:$J,$S202))*(Calc!$T$2:$T$2001&lt;INDEX(Calc!$H:$H,$S202)),0),0)+1,"")))))</f>
        <v>0</v>
      </c>
      <c r="U202">
        <f>IF($S202="","",IF($T202&lt;&gt;"","paid","unpaid"))</f>
        <v>0</v>
      </c>
      <c r="V202">
        <f>IF(OR($S202="",$T202=""),"",IFERROR(MATCH(1,INDEX((Calc!$A$2:$A$2001=INDEX(Calc!$A:$A,$S202))*(Calc!$D$2:$D$2001&gt;0)*(Calc!$I$2:$I$2001&gt;INDEX(Calc!$J:$J,$S202))*(Calc!$T$2:$T$2001&lt;INDEX(Calc!$H:$H,$S202))*(ROW(Calc!$A$2:$A$2001)&gt;$T202),0),0)+1,""))</f>
        <v>0</v>
      </c>
      <c r="W202" s="8">
        <f>IF($S202="","",MAX(0,INDEX(Calc!$H:$H,$S202)-MAX(INDEX(Calc!$K:$K,$S202),INDEX(Calc!$J:$J,$S202))))</f>
        <v>0</v>
      </c>
      <c r="X202" s="8">
        <f>IF($S202="","",INDEX(Calc!$E:$E,$S202)-$W202)</f>
        <v>0</v>
      </c>
    </row>
    <row r="203" spans="1:24">
      <c r="A203">
        <f>IF($S203="","",INDEX(Calc!$A:$A,$S203))</f>
        <v>0</v>
      </c>
      <c r="B203">
        <f>IF($S203="","",INDEX(Calc!$U:$U,$S203))</f>
        <v>0</v>
      </c>
      <c r="C203" s="7">
        <f>IF($S203="","",INDEX(Calc!$B:$B,$S203))</f>
        <v>0</v>
      </c>
      <c r="D203">
        <f>IF($S203="","",INDEX(Calc!$C:$C,$S203))</f>
        <v>0</v>
      </c>
      <c r="E203" s="8">
        <f>IF($S203="","",INDEX(Calc!$E:$E,$S203))</f>
        <v>0</v>
      </c>
      <c r="F203" s="9">
        <f>IF($S203="","",INDEX(Calc!$G:$G,$S203))</f>
        <v>0</v>
      </c>
      <c r="G203" s="8">
        <f>IF($S203="","",INDEX(Calc!$L:$L,$S203))</f>
        <v>0</v>
      </c>
      <c r="H203" s="8">
        <f>IF($S203="","",INDEX(Calc!$M:$M,$S203))</f>
        <v>0</v>
      </c>
      <c r="I203" s="7">
        <f>IF($T203="","",INDEX(Calc!$B:$B,$T203))</f>
        <v>0</v>
      </c>
      <c r="J203" s="8">
        <f>IF($S203="","",IF($U203&lt;&gt;"paid",0,MAX(0,MIN(INDEX(Calc!$H:$H,$S203),INDEX(Calc!$I:$I,$T203))-MAX(INDEX(Calc!$J:$J,$S203),INDEX(Calc!$T:$T,$T203)))))</f>
        <v>0</v>
      </c>
      <c r="K203" s="8">
        <f>IF($S203="","",IF($U203&lt;&gt;"paid",0,$J203/(1+$F203)*$F203))</f>
        <v>0</v>
      </c>
      <c r="L203" s="8">
        <f>IF($S203="","",IF($U203="paid",MAX(0,$E203-MAX(0,MIN(INDEX(Calc!$H:$H,$S203),INDEX(Calc!$I:$I,$T203))-INDEX(Calc!$J:$J,$S203))),$W203))</f>
        <v>0</v>
      </c>
      <c r="M203" s="8">
        <f>IF($S203="","",IF($U203="paid",$L203/(1+$F203)*$F203,$Q203))</f>
        <v>0</v>
      </c>
      <c r="N203">
        <f>IF(OR($S203="",$U203&lt;&gt;"paid"),"",$I203-$C203)</f>
        <v>0</v>
      </c>
      <c r="O203" s="8">
        <f>IF($S203="","",IF(AND($U203="paid",$N203&gt;Settings!$B$4),$K203*Settings!$B$3*$N203/365,0))</f>
        <v>0</v>
      </c>
      <c r="P203" s="8">
        <f>IF($S203="","",IF($U203="unpaid",$W203,0))</f>
        <v>0</v>
      </c>
      <c r="Q203" s="8">
        <f>IF($S203="","",IF(AND($U203="unpaid",$C203&lt;=Settings!$B$2),$W203/(1+$F203)*$F203,0))</f>
        <v>0</v>
      </c>
      <c r="R203">
        <f>IF($S203="","","FY "&amp;IF(MONTH($C203)&gt;=4,YEAR($C203),YEAR($C203)-1)&amp;"-"&amp;TEXT(MOD(IF(MONTH($C203)&gt;=4,YEAR($C203)+1,YEAR($C203)),100),"00"))</f>
        <v>0</v>
      </c>
      <c r="S203">
        <f>IF($S202="","",IF($U202="paid",IF($V202&lt;&gt;"",$S202,IF(AND($W202&gt;0,OR(INDEX(Calc!$B:$B,$S202)&lt;=Settings!$B$2,$X202=0)),$S202,IFERROR(MATCH(1,INDEX((Calc!$A$2:$A$2001&lt;&gt;"")*(Calc!$E$2:$E$2001&gt;0)*(ROW(Calc!$A$2:$A$2001)&gt;$S202),0),0)+1,""))),IFERROR(MATCH(1,INDEX((Calc!$A$2:$A$2001&lt;&gt;"")*(Calc!$E$2:$E$2001&gt;0)*(ROW(Calc!$A$2:$A$2001)&gt;$S202),0),0)+1,"")))</f>
        <v>0</v>
      </c>
      <c r="T203">
        <f>IF($S203="","",IF(AND($S203=$S202,$U202="paid",$V202=""),"",IF(AND($S203=$S202,$U202="paid",$V202&lt;&gt;""),$V202,IF($S203="","",IFERROR(MATCH(1,INDEX((Calc!$A$2:$A$2001=INDEX(Calc!$A:$A,$S203))*(Calc!$D$2:$D$2001&gt;0)*(Calc!$I$2:$I$2001&gt;INDEX(Calc!$J:$J,$S203))*(Calc!$T$2:$T$2001&lt;INDEX(Calc!$H:$H,$S203)),0),0)+1,"")))))</f>
        <v>0</v>
      </c>
      <c r="U203">
        <f>IF($S203="","",IF($T203&lt;&gt;"","paid","unpaid"))</f>
        <v>0</v>
      </c>
      <c r="V203">
        <f>IF(OR($S203="",$T203=""),"",IFERROR(MATCH(1,INDEX((Calc!$A$2:$A$2001=INDEX(Calc!$A:$A,$S203))*(Calc!$D$2:$D$2001&gt;0)*(Calc!$I$2:$I$2001&gt;INDEX(Calc!$J:$J,$S203))*(Calc!$T$2:$T$2001&lt;INDEX(Calc!$H:$H,$S203))*(ROW(Calc!$A$2:$A$2001)&gt;$T203),0),0)+1,""))</f>
        <v>0</v>
      </c>
      <c r="W203" s="8">
        <f>IF($S203="","",MAX(0,INDEX(Calc!$H:$H,$S203)-MAX(INDEX(Calc!$K:$K,$S203),INDEX(Calc!$J:$J,$S203))))</f>
        <v>0</v>
      </c>
      <c r="X203" s="8">
        <f>IF($S203="","",INDEX(Calc!$E:$E,$S203)-$W203)</f>
        <v>0</v>
      </c>
    </row>
    <row r="204" spans="1:24">
      <c r="A204">
        <f>IF($S204="","",INDEX(Calc!$A:$A,$S204))</f>
        <v>0</v>
      </c>
      <c r="B204">
        <f>IF($S204="","",INDEX(Calc!$U:$U,$S204))</f>
        <v>0</v>
      </c>
      <c r="C204" s="7">
        <f>IF($S204="","",INDEX(Calc!$B:$B,$S204))</f>
        <v>0</v>
      </c>
      <c r="D204">
        <f>IF($S204="","",INDEX(Calc!$C:$C,$S204))</f>
        <v>0</v>
      </c>
      <c r="E204" s="8">
        <f>IF($S204="","",INDEX(Calc!$E:$E,$S204))</f>
        <v>0</v>
      </c>
      <c r="F204" s="9">
        <f>IF($S204="","",INDEX(Calc!$G:$G,$S204))</f>
        <v>0</v>
      </c>
      <c r="G204" s="8">
        <f>IF($S204="","",INDEX(Calc!$L:$L,$S204))</f>
        <v>0</v>
      </c>
      <c r="H204" s="8">
        <f>IF($S204="","",INDEX(Calc!$M:$M,$S204))</f>
        <v>0</v>
      </c>
      <c r="I204" s="7">
        <f>IF($T204="","",INDEX(Calc!$B:$B,$T204))</f>
        <v>0</v>
      </c>
      <c r="J204" s="8">
        <f>IF($S204="","",IF($U204&lt;&gt;"paid",0,MAX(0,MIN(INDEX(Calc!$H:$H,$S204),INDEX(Calc!$I:$I,$T204))-MAX(INDEX(Calc!$J:$J,$S204),INDEX(Calc!$T:$T,$T204)))))</f>
        <v>0</v>
      </c>
      <c r="K204" s="8">
        <f>IF($S204="","",IF($U204&lt;&gt;"paid",0,$J204/(1+$F204)*$F204))</f>
        <v>0</v>
      </c>
      <c r="L204" s="8">
        <f>IF($S204="","",IF($U204="paid",MAX(0,$E204-MAX(0,MIN(INDEX(Calc!$H:$H,$S204),INDEX(Calc!$I:$I,$T204))-INDEX(Calc!$J:$J,$S204))),$W204))</f>
        <v>0</v>
      </c>
      <c r="M204" s="8">
        <f>IF($S204="","",IF($U204="paid",$L204/(1+$F204)*$F204,$Q204))</f>
        <v>0</v>
      </c>
      <c r="N204">
        <f>IF(OR($S204="",$U204&lt;&gt;"paid"),"",$I204-$C204)</f>
        <v>0</v>
      </c>
      <c r="O204" s="8">
        <f>IF($S204="","",IF(AND($U204="paid",$N204&gt;Settings!$B$4),$K204*Settings!$B$3*$N204/365,0))</f>
        <v>0</v>
      </c>
      <c r="P204" s="8">
        <f>IF($S204="","",IF($U204="unpaid",$W204,0))</f>
        <v>0</v>
      </c>
      <c r="Q204" s="8">
        <f>IF($S204="","",IF(AND($U204="unpaid",$C204&lt;=Settings!$B$2),$W204/(1+$F204)*$F204,0))</f>
        <v>0</v>
      </c>
      <c r="R204">
        <f>IF($S204="","","FY "&amp;IF(MONTH($C204)&gt;=4,YEAR($C204),YEAR($C204)-1)&amp;"-"&amp;TEXT(MOD(IF(MONTH($C204)&gt;=4,YEAR($C204)+1,YEAR($C204)),100),"00"))</f>
        <v>0</v>
      </c>
      <c r="S204">
        <f>IF($S203="","",IF($U203="paid",IF($V203&lt;&gt;"",$S203,IF(AND($W203&gt;0,OR(INDEX(Calc!$B:$B,$S203)&lt;=Settings!$B$2,$X203=0)),$S203,IFERROR(MATCH(1,INDEX((Calc!$A$2:$A$2001&lt;&gt;"")*(Calc!$E$2:$E$2001&gt;0)*(ROW(Calc!$A$2:$A$2001)&gt;$S203),0),0)+1,""))),IFERROR(MATCH(1,INDEX((Calc!$A$2:$A$2001&lt;&gt;"")*(Calc!$E$2:$E$2001&gt;0)*(ROW(Calc!$A$2:$A$2001)&gt;$S203),0),0)+1,"")))</f>
        <v>0</v>
      </c>
      <c r="T204">
        <f>IF($S204="","",IF(AND($S204=$S203,$U203="paid",$V203=""),"",IF(AND($S204=$S203,$U203="paid",$V203&lt;&gt;""),$V203,IF($S204="","",IFERROR(MATCH(1,INDEX((Calc!$A$2:$A$2001=INDEX(Calc!$A:$A,$S204))*(Calc!$D$2:$D$2001&gt;0)*(Calc!$I$2:$I$2001&gt;INDEX(Calc!$J:$J,$S204))*(Calc!$T$2:$T$2001&lt;INDEX(Calc!$H:$H,$S204)),0),0)+1,"")))))</f>
        <v>0</v>
      </c>
      <c r="U204">
        <f>IF($S204="","",IF($T204&lt;&gt;"","paid","unpaid"))</f>
        <v>0</v>
      </c>
      <c r="V204">
        <f>IF(OR($S204="",$T204=""),"",IFERROR(MATCH(1,INDEX((Calc!$A$2:$A$2001=INDEX(Calc!$A:$A,$S204))*(Calc!$D$2:$D$2001&gt;0)*(Calc!$I$2:$I$2001&gt;INDEX(Calc!$J:$J,$S204))*(Calc!$T$2:$T$2001&lt;INDEX(Calc!$H:$H,$S204))*(ROW(Calc!$A$2:$A$2001)&gt;$T204),0),0)+1,""))</f>
        <v>0</v>
      </c>
      <c r="W204" s="8">
        <f>IF($S204="","",MAX(0,INDEX(Calc!$H:$H,$S204)-MAX(INDEX(Calc!$K:$K,$S204),INDEX(Calc!$J:$J,$S204))))</f>
        <v>0</v>
      </c>
      <c r="X204" s="8">
        <f>IF($S204="","",INDEX(Calc!$E:$E,$S204)-$W204)</f>
        <v>0</v>
      </c>
    </row>
    <row r="205" spans="1:24">
      <c r="A205">
        <f>IF($S205="","",INDEX(Calc!$A:$A,$S205))</f>
        <v>0</v>
      </c>
      <c r="B205">
        <f>IF($S205="","",INDEX(Calc!$U:$U,$S205))</f>
        <v>0</v>
      </c>
      <c r="C205" s="7">
        <f>IF($S205="","",INDEX(Calc!$B:$B,$S205))</f>
        <v>0</v>
      </c>
      <c r="D205">
        <f>IF($S205="","",INDEX(Calc!$C:$C,$S205))</f>
        <v>0</v>
      </c>
      <c r="E205" s="8">
        <f>IF($S205="","",INDEX(Calc!$E:$E,$S205))</f>
        <v>0</v>
      </c>
      <c r="F205" s="9">
        <f>IF($S205="","",INDEX(Calc!$G:$G,$S205))</f>
        <v>0</v>
      </c>
      <c r="G205" s="8">
        <f>IF($S205="","",INDEX(Calc!$L:$L,$S205))</f>
        <v>0</v>
      </c>
      <c r="H205" s="8">
        <f>IF($S205="","",INDEX(Calc!$M:$M,$S205))</f>
        <v>0</v>
      </c>
      <c r="I205" s="7">
        <f>IF($T205="","",INDEX(Calc!$B:$B,$T205))</f>
        <v>0</v>
      </c>
      <c r="J205" s="8">
        <f>IF($S205="","",IF($U205&lt;&gt;"paid",0,MAX(0,MIN(INDEX(Calc!$H:$H,$S205),INDEX(Calc!$I:$I,$T205))-MAX(INDEX(Calc!$J:$J,$S205),INDEX(Calc!$T:$T,$T205)))))</f>
        <v>0</v>
      </c>
      <c r="K205" s="8">
        <f>IF($S205="","",IF($U205&lt;&gt;"paid",0,$J205/(1+$F205)*$F205))</f>
        <v>0</v>
      </c>
      <c r="L205" s="8">
        <f>IF($S205="","",IF($U205="paid",MAX(0,$E205-MAX(0,MIN(INDEX(Calc!$H:$H,$S205),INDEX(Calc!$I:$I,$T205))-INDEX(Calc!$J:$J,$S205))),$W205))</f>
        <v>0</v>
      </c>
      <c r="M205" s="8">
        <f>IF($S205="","",IF($U205="paid",$L205/(1+$F205)*$F205,$Q205))</f>
        <v>0</v>
      </c>
      <c r="N205">
        <f>IF(OR($S205="",$U205&lt;&gt;"paid"),"",$I205-$C205)</f>
        <v>0</v>
      </c>
      <c r="O205" s="8">
        <f>IF($S205="","",IF(AND($U205="paid",$N205&gt;Settings!$B$4),$K205*Settings!$B$3*$N205/365,0))</f>
        <v>0</v>
      </c>
      <c r="P205" s="8">
        <f>IF($S205="","",IF($U205="unpaid",$W205,0))</f>
        <v>0</v>
      </c>
      <c r="Q205" s="8">
        <f>IF($S205="","",IF(AND($U205="unpaid",$C205&lt;=Settings!$B$2),$W205/(1+$F205)*$F205,0))</f>
        <v>0</v>
      </c>
      <c r="R205">
        <f>IF($S205="","","FY "&amp;IF(MONTH($C205)&gt;=4,YEAR($C205),YEAR($C205)-1)&amp;"-"&amp;TEXT(MOD(IF(MONTH($C205)&gt;=4,YEAR($C205)+1,YEAR($C205)),100),"00"))</f>
        <v>0</v>
      </c>
      <c r="S205">
        <f>IF($S204="","",IF($U204="paid",IF($V204&lt;&gt;"",$S204,IF(AND($W204&gt;0,OR(INDEX(Calc!$B:$B,$S204)&lt;=Settings!$B$2,$X204=0)),$S204,IFERROR(MATCH(1,INDEX((Calc!$A$2:$A$2001&lt;&gt;"")*(Calc!$E$2:$E$2001&gt;0)*(ROW(Calc!$A$2:$A$2001)&gt;$S204),0),0)+1,""))),IFERROR(MATCH(1,INDEX((Calc!$A$2:$A$2001&lt;&gt;"")*(Calc!$E$2:$E$2001&gt;0)*(ROW(Calc!$A$2:$A$2001)&gt;$S204),0),0)+1,"")))</f>
        <v>0</v>
      </c>
      <c r="T205">
        <f>IF($S205="","",IF(AND($S205=$S204,$U204="paid",$V204=""),"",IF(AND($S205=$S204,$U204="paid",$V204&lt;&gt;""),$V204,IF($S205="","",IFERROR(MATCH(1,INDEX((Calc!$A$2:$A$2001=INDEX(Calc!$A:$A,$S205))*(Calc!$D$2:$D$2001&gt;0)*(Calc!$I$2:$I$2001&gt;INDEX(Calc!$J:$J,$S205))*(Calc!$T$2:$T$2001&lt;INDEX(Calc!$H:$H,$S205)),0),0)+1,"")))))</f>
        <v>0</v>
      </c>
      <c r="U205">
        <f>IF($S205="","",IF($T205&lt;&gt;"","paid","unpaid"))</f>
        <v>0</v>
      </c>
      <c r="V205">
        <f>IF(OR($S205="",$T205=""),"",IFERROR(MATCH(1,INDEX((Calc!$A$2:$A$2001=INDEX(Calc!$A:$A,$S205))*(Calc!$D$2:$D$2001&gt;0)*(Calc!$I$2:$I$2001&gt;INDEX(Calc!$J:$J,$S205))*(Calc!$T$2:$T$2001&lt;INDEX(Calc!$H:$H,$S205))*(ROW(Calc!$A$2:$A$2001)&gt;$T205),0),0)+1,""))</f>
        <v>0</v>
      </c>
      <c r="W205" s="8">
        <f>IF($S205="","",MAX(0,INDEX(Calc!$H:$H,$S205)-MAX(INDEX(Calc!$K:$K,$S205),INDEX(Calc!$J:$J,$S205))))</f>
        <v>0</v>
      </c>
      <c r="X205" s="8">
        <f>IF($S205="","",INDEX(Calc!$E:$E,$S205)-$W205)</f>
        <v>0</v>
      </c>
    </row>
    <row r="206" spans="1:24">
      <c r="A206">
        <f>IF($S206="","",INDEX(Calc!$A:$A,$S206))</f>
        <v>0</v>
      </c>
      <c r="B206">
        <f>IF($S206="","",INDEX(Calc!$U:$U,$S206))</f>
        <v>0</v>
      </c>
      <c r="C206" s="7">
        <f>IF($S206="","",INDEX(Calc!$B:$B,$S206))</f>
        <v>0</v>
      </c>
      <c r="D206">
        <f>IF($S206="","",INDEX(Calc!$C:$C,$S206))</f>
        <v>0</v>
      </c>
      <c r="E206" s="8">
        <f>IF($S206="","",INDEX(Calc!$E:$E,$S206))</f>
        <v>0</v>
      </c>
      <c r="F206" s="9">
        <f>IF($S206="","",INDEX(Calc!$G:$G,$S206))</f>
        <v>0</v>
      </c>
      <c r="G206" s="8">
        <f>IF($S206="","",INDEX(Calc!$L:$L,$S206))</f>
        <v>0</v>
      </c>
      <c r="H206" s="8">
        <f>IF($S206="","",INDEX(Calc!$M:$M,$S206))</f>
        <v>0</v>
      </c>
      <c r="I206" s="7">
        <f>IF($T206="","",INDEX(Calc!$B:$B,$T206))</f>
        <v>0</v>
      </c>
      <c r="J206" s="8">
        <f>IF($S206="","",IF($U206&lt;&gt;"paid",0,MAX(0,MIN(INDEX(Calc!$H:$H,$S206),INDEX(Calc!$I:$I,$T206))-MAX(INDEX(Calc!$J:$J,$S206),INDEX(Calc!$T:$T,$T206)))))</f>
        <v>0</v>
      </c>
      <c r="K206" s="8">
        <f>IF($S206="","",IF($U206&lt;&gt;"paid",0,$J206/(1+$F206)*$F206))</f>
        <v>0</v>
      </c>
      <c r="L206" s="8">
        <f>IF($S206="","",IF($U206="paid",MAX(0,$E206-MAX(0,MIN(INDEX(Calc!$H:$H,$S206),INDEX(Calc!$I:$I,$T206))-INDEX(Calc!$J:$J,$S206))),$W206))</f>
        <v>0</v>
      </c>
      <c r="M206" s="8">
        <f>IF($S206="","",IF($U206="paid",$L206/(1+$F206)*$F206,$Q206))</f>
        <v>0</v>
      </c>
      <c r="N206">
        <f>IF(OR($S206="",$U206&lt;&gt;"paid"),"",$I206-$C206)</f>
        <v>0</v>
      </c>
      <c r="O206" s="8">
        <f>IF($S206="","",IF(AND($U206="paid",$N206&gt;Settings!$B$4),$K206*Settings!$B$3*$N206/365,0))</f>
        <v>0</v>
      </c>
      <c r="P206" s="8">
        <f>IF($S206="","",IF($U206="unpaid",$W206,0))</f>
        <v>0</v>
      </c>
      <c r="Q206" s="8">
        <f>IF($S206="","",IF(AND($U206="unpaid",$C206&lt;=Settings!$B$2),$W206/(1+$F206)*$F206,0))</f>
        <v>0</v>
      </c>
      <c r="R206">
        <f>IF($S206="","","FY "&amp;IF(MONTH($C206)&gt;=4,YEAR($C206),YEAR($C206)-1)&amp;"-"&amp;TEXT(MOD(IF(MONTH($C206)&gt;=4,YEAR($C206)+1,YEAR($C206)),100),"00"))</f>
        <v>0</v>
      </c>
      <c r="S206">
        <f>IF($S205="","",IF($U205="paid",IF($V205&lt;&gt;"",$S205,IF(AND($W205&gt;0,OR(INDEX(Calc!$B:$B,$S205)&lt;=Settings!$B$2,$X205=0)),$S205,IFERROR(MATCH(1,INDEX((Calc!$A$2:$A$2001&lt;&gt;"")*(Calc!$E$2:$E$2001&gt;0)*(ROW(Calc!$A$2:$A$2001)&gt;$S205),0),0)+1,""))),IFERROR(MATCH(1,INDEX((Calc!$A$2:$A$2001&lt;&gt;"")*(Calc!$E$2:$E$2001&gt;0)*(ROW(Calc!$A$2:$A$2001)&gt;$S205),0),0)+1,"")))</f>
        <v>0</v>
      </c>
      <c r="T206">
        <f>IF($S206="","",IF(AND($S206=$S205,$U205="paid",$V205=""),"",IF(AND($S206=$S205,$U205="paid",$V205&lt;&gt;""),$V205,IF($S206="","",IFERROR(MATCH(1,INDEX((Calc!$A$2:$A$2001=INDEX(Calc!$A:$A,$S206))*(Calc!$D$2:$D$2001&gt;0)*(Calc!$I$2:$I$2001&gt;INDEX(Calc!$J:$J,$S206))*(Calc!$T$2:$T$2001&lt;INDEX(Calc!$H:$H,$S206)),0),0)+1,"")))))</f>
        <v>0</v>
      </c>
      <c r="U206">
        <f>IF($S206="","",IF($T206&lt;&gt;"","paid","unpaid"))</f>
        <v>0</v>
      </c>
      <c r="V206">
        <f>IF(OR($S206="",$T206=""),"",IFERROR(MATCH(1,INDEX((Calc!$A$2:$A$2001=INDEX(Calc!$A:$A,$S206))*(Calc!$D$2:$D$2001&gt;0)*(Calc!$I$2:$I$2001&gt;INDEX(Calc!$J:$J,$S206))*(Calc!$T$2:$T$2001&lt;INDEX(Calc!$H:$H,$S206))*(ROW(Calc!$A$2:$A$2001)&gt;$T206),0),0)+1,""))</f>
        <v>0</v>
      </c>
      <c r="W206" s="8">
        <f>IF($S206="","",MAX(0,INDEX(Calc!$H:$H,$S206)-MAX(INDEX(Calc!$K:$K,$S206),INDEX(Calc!$J:$J,$S206))))</f>
        <v>0</v>
      </c>
      <c r="X206" s="8">
        <f>IF($S206="","",INDEX(Calc!$E:$E,$S206)-$W206)</f>
        <v>0</v>
      </c>
    </row>
    <row r="207" spans="1:24">
      <c r="A207">
        <f>IF($S207="","",INDEX(Calc!$A:$A,$S207))</f>
        <v>0</v>
      </c>
      <c r="B207">
        <f>IF($S207="","",INDEX(Calc!$U:$U,$S207))</f>
        <v>0</v>
      </c>
      <c r="C207" s="7">
        <f>IF($S207="","",INDEX(Calc!$B:$B,$S207))</f>
        <v>0</v>
      </c>
      <c r="D207">
        <f>IF($S207="","",INDEX(Calc!$C:$C,$S207))</f>
        <v>0</v>
      </c>
      <c r="E207" s="8">
        <f>IF($S207="","",INDEX(Calc!$E:$E,$S207))</f>
        <v>0</v>
      </c>
      <c r="F207" s="9">
        <f>IF($S207="","",INDEX(Calc!$G:$G,$S207))</f>
        <v>0</v>
      </c>
      <c r="G207" s="8">
        <f>IF($S207="","",INDEX(Calc!$L:$L,$S207))</f>
        <v>0</v>
      </c>
      <c r="H207" s="8">
        <f>IF($S207="","",INDEX(Calc!$M:$M,$S207))</f>
        <v>0</v>
      </c>
      <c r="I207" s="7">
        <f>IF($T207="","",INDEX(Calc!$B:$B,$T207))</f>
        <v>0</v>
      </c>
      <c r="J207" s="8">
        <f>IF($S207="","",IF($U207&lt;&gt;"paid",0,MAX(0,MIN(INDEX(Calc!$H:$H,$S207),INDEX(Calc!$I:$I,$T207))-MAX(INDEX(Calc!$J:$J,$S207),INDEX(Calc!$T:$T,$T207)))))</f>
        <v>0</v>
      </c>
      <c r="K207" s="8">
        <f>IF($S207="","",IF($U207&lt;&gt;"paid",0,$J207/(1+$F207)*$F207))</f>
        <v>0</v>
      </c>
      <c r="L207" s="8">
        <f>IF($S207="","",IF($U207="paid",MAX(0,$E207-MAX(0,MIN(INDEX(Calc!$H:$H,$S207),INDEX(Calc!$I:$I,$T207))-INDEX(Calc!$J:$J,$S207))),$W207))</f>
        <v>0</v>
      </c>
      <c r="M207" s="8">
        <f>IF($S207="","",IF($U207="paid",$L207/(1+$F207)*$F207,$Q207))</f>
        <v>0</v>
      </c>
      <c r="N207">
        <f>IF(OR($S207="",$U207&lt;&gt;"paid"),"",$I207-$C207)</f>
        <v>0</v>
      </c>
      <c r="O207" s="8">
        <f>IF($S207="","",IF(AND($U207="paid",$N207&gt;Settings!$B$4),$K207*Settings!$B$3*$N207/365,0))</f>
        <v>0</v>
      </c>
      <c r="P207" s="8">
        <f>IF($S207="","",IF($U207="unpaid",$W207,0))</f>
        <v>0</v>
      </c>
      <c r="Q207" s="8">
        <f>IF($S207="","",IF(AND($U207="unpaid",$C207&lt;=Settings!$B$2),$W207/(1+$F207)*$F207,0))</f>
        <v>0</v>
      </c>
      <c r="R207">
        <f>IF($S207="","","FY "&amp;IF(MONTH($C207)&gt;=4,YEAR($C207),YEAR($C207)-1)&amp;"-"&amp;TEXT(MOD(IF(MONTH($C207)&gt;=4,YEAR($C207)+1,YEAR($C207)),100),"00"))</f>
        <v>0</v>
      </c>
      <c r="S207">
        <f>IF($S206="","",IF($U206="paid",IF($V206&lt;&gt;"",$S206,IF(AND($W206&gt;0,OR(INDEX(Calc!$B:$B,$S206)&lt;=Settings!$B$2,$X206=0)),$S206,IFERROR(MATCH(1,INDEX((Calc!$A$2:$A$2001&lt;&gt;"")*(Calc!$E$2:$E$2001&gt;0)*(ROW(Calc!$A$2:$A$2001)&gt;$S206),0),0)+1,""))),IFERROR(MATCH(1,INDEX((Calc!$A$2:$A$2001&lt;&gt;"")*(Calc!$E$2:$E$2001&gt;0)*(ROW(Calc!$A$2:$A$2001)&gt;$S206),0),0)+1,"")))</f>
        <v>0</v>
      </c>
      <c r="T207">
        <f>IF($S207="","",IF(AND($S207=$S206,$U206="paid",$V206=""),"",IF(AND($S207=$S206,$U206="paid",$V206&lt;&gt;""),$V206,IF($S207="","",IFERROR(MATCH(1,INDEX((Calc!$A$2:$A$2001=INDEX(Calc!$A:$A,$S207))*(Calc!$D$2:$D$2001&gt;0)*(Calc!$I$2:$I$2001&gt;INDEX(Calc!$J:$J,$S207))*(Calc!$T$2:$T$2001&lt;INDEX(Calc!$H:$H,$S207)),0),0)+1,"")))))</f>
        <v>0</v>
      </c>
      <c r="U207">
        <f>IF($S207="","",IF($T207&lt;&gt;"","paid","unpaid"))</f>
        <v>0</v>
      </c>
      <c r="V207">
        <f>IF(OR($S207="",$T207=""),"",IFERROR(MATCH(1,INDEX((Calc!$A$2:$A$2001=INDEX(Calc!$A:$A,$S207))*(Calc!$D$2:$D$2001&gt;0)*(Calc!$I$2:$I$2001&gt;INDEX(Calc!$J:$J,$S207))*(Calc!$T$2:$T$2001&lt;INDEX(Calc!$H:$H,$S207))*(ROW(Calc!$A$2:$A$2001)&gt;$T207),0),0)+1,""))</f>
        <v>0</v>
      </c>
      <c r="W207" s="8">
        <f>IF($S207="","",MAX(0,INDEX(Calc!$H:$H,$S207)-MAX(INDEX(Calc!$K:$K,$S207),INDEX(Calc!$J:$J,$S207))))</f>
        <v>0</v>
      </c>
      <c r="X207" s="8">
        <f>IF($S207="","",INDEX(Calc!$E:$E,$S207)-$W207)</f>
        <v>0</v>
      </c>
    </row>
    <row r="208" spans="1:24">
      <c r="A208">
        <f>IF($S208="","",INDEX(Calc!$A:$A,$S208))</f>
        <v>0</v>
      </c>
      <c r="B208">
        <f>IF($S208="","",INDEX(Calc!$U:$U,$S208))</f>
        <v>0</v>
      </c>
      <c r="C208" s="7">
        <f>IF($S208="","",INDEX(Calc!$B:$B,$S208))</f>
        <v>0</v>
      </c>
      <c r="D208">
        <f>IF($S208="","",INDEX(Calc!$C:$C,$S208))</f>
        <v>0</v>
      </c>
      <c r="E208" s="8">
        <f>IF($S208="","",INDEX(Calc!$E:$E,$S208))</f>
        <v>0</v>
      </c>
      <c r="F208" s="9">
        <f>IF($S208="","",INDEX(Calc!$G:$G,$S208))</f>
        <v>0</v>
      </c>
      <c r="G208" s="8">
        <f>IF($S208="","",INDEX(Calc!$L:$L,$S208))</f>
        <v>0</v>
      </c>
      <c r="H208" s="8">
        <f>IF($S208="","",INDEX(Calc!$M:$M,$S208))</f>
        <v>0</v>
      </c>
      <c r="I208" s="7">
        <f>IF($T208="","",INDEX(Calc!$B:$B,$T208))</f>
        <v>0</v>
      </c>
      <c r="J208" s="8">
        <f>IF($S208="","",IF($U208&lt;&gt;"paid",0,MAX(0,MIN(INDEX(Calc!$H:$H,$S208),INDEX(Calc!$I:$I,$T208))-MAX(INDEX(Calc!$J:$J,$S208),INDEX(Calc!$T:$T,$T208)))))</f>
        <v>0</v>
      </c>
      <c r="K208" s="8">
        <f>IF($S208="","",IF($U208&lt;&gt;"paid",0,$J208/(1+$F208)*$F208))</f>
        <v>0</v>
      </c>
      <c r="L208" s="8">
        <f>IF($S208="","",IF($U208="paid",MAX(0,$E208-MAX(0,MIN(INDEX(Calc!$H:$H,$S208),INDEX(Calc!$I:$I,$T208))-INDEX(Calc!$J:$J,$S208))),$W208))</f>
        <v>0</v>
      </c>
      <c r="M208" s="8">
        <f>IF($S208="","",IF($U208="paid",$L208/(1+$F208)*$F208,$Q208))</f>
        <v>0</v>
      </c>
      <c r="N208">
        <f>IF(OR($S208="",$U208&lt;&gt;"paid"),"",$I208-$C208)</f>
        <v>0</v>
      </c>
      <c r="O208" s="8">
        <f>IF($S208="","",IF(AND($U208="paid",$N208&gt;Settings!$B$4),$K208*Settings!$B$3*$N208/365,0))</f>
        <v>0</v>
      </c>
      <c r="P208" s="8">
        <f>IF($S208="","",IF($U208="unpaid",$W208,0))</f>
        <v>0</v>
      </c>
      <c r="Q208" s="8">
        <f>IF($S208="","",IF(AND($U208="unpaid",$C208&lt;=Settings!$B$2),$W208/(1+$F208)*$F208,0))</f>
        <v>0</v>
      </c>
      <c r="R208">
        <f>IF($S208="","","FY "&amp;IF(MONTH($C208)&gt;=4,YEAR($C208),YEAR($C208)-1)&amp;"-"&amp;TEXT(MOD(IF(MONTH($C208)&gt;=4,YEAR($C208)+1,YEAR($C208)),100),"00"))</f>
        <v>0</v>
      </c>
      <c r="S208">
        <f>IF($S207="","",IF($U207="paid",IF($V207&lt;&gt;"",$S207,IF(AND($W207&gt;0,OR(INDEX(Calc!$B:$B,$S207)&lt;=Settings!$B$2,$X207=0)),$S207,IFERROR(MATCH(1,INDEX((Calc!$A$2:$A$2001&lt;&gt;"")*(Calc!$E$2:$E$2001&gt;0)*(ROW(Calc!$A$2:$A$2001)&gt;$S207),0),0)+1,""))),IFERROR(MATCH(1,INDEX((Calc!$A$2:$A$2001&lt;&gt;"")*(Calc!$E$2:$E$2001&gt;0)*(ROW(Calc!$A$2:$A$2001)&gt;$S207),0),0)+1,"")))</f>
        <v>0</v>
      </c>
      <c r="T208">
        <f>IF($S208="","",IF(AND($S208=$S207,$U207="paid",$V207=""),"",IF(AND($S208=$S207,$U207="paid",$V207&lt;&gt;""),$V207,IF($S208="","",IFERROR(MATCH(1,INDEX((Calc!$A$2:$A$2001=INDEX(Calc!$A:$A,$S208))*(Calc!$D$2:$D$2001&gt;0)*(Calc!$I$2:$I$2001&gt;INDEX(Calc!$J:$J,$S208))*(Calc!$T$2:$T$2001&lt;INDEX(Calc!$H:$H,$S208)),0),0)+1,"")))))</f>
        <v>0</v>
      </c>
      <c r="U208">
        <f>IF($S208="","",IF($T208&lt;&gt;"","paid","unpaid"))</f>
        <v>0</v>
      </c>
      <c r="V208">
        <f>IF(OR($S208="",$T208=""),"",IFERROR(MATCH(1,INDEX((Calc!$A$2:$A$2001=INDEX(Calc!$A:$A,$S208))*(Calc!$D$2:$D$2001&gt;0)*(Calc!$I$2:$I$2001&gt;INDEX(Calc!$J:$J,$S208))*(Calc!$T$2:$T$2001&lt;INDEX(Calc!$H:$H,$S208))*(ROW(Calc!$A$2:$A$2001)&gt;$T208),0),0)+1,""))</f>
        <v>0</v>
      </c>
      <c r="W208" s="8">
        <f>IF($S208="","",MAX(0,INDEX(Calc!$H:$H,$S208)-MAX(INDEX(Calc!$K:$K,$S208),INDEX(Calc!$J:$J,$S208))))</f>
        <v>0</v>
      </c>
      <c r="X208" s="8">
        <f>IF($S208="","",INDEX(Calc!$E:$E,$S208)-$W208)</f>
        <v>0</v>
      </c>
    </row>
    <row r="209" spans="1:24">
      <c r="A209">
        <f>IF($S209="","",INDEX(Calc!$A:$A,$S209))</f>
        <v>0</v>
      </c>
      <c r="B209">
        <f>IF($S209="","",INDEX(Calc!$U:$U,$S209))</f>
        <v>0</v>
      </c>
      <c r="C209" s="7">
        <f>IF($S209="","",INDEX(Calc!$B:$B,$S209))</f>
        <v>0</v>
      </c>
      <c r="D209">
        <f>IF($S209="","",INDEX(Calc!$C:$C,$S209))</f>
        <v>0</v>
      </c>
      <c r="E209" s="8">
        <f>IF($S209="","",INDEX(Calc!$E:$E,$S209))</f>
        <v>0</v>
      </c>
      <c r="F209" s="9">
        <f>IF($S209="","",INDEX(Calc!$G:$G,$S209))</f>
        <v>0</v>
      </c>
      <c r="G209" s="8">
        <f>IF($S209="","",INDEX(Calc!$L:$L,$S209))</f>
        <v>0</v>
      </c>
      <c r="H209" s="8">
        <f>IF($S209="","",INDEX(Calc!$M:$M,$S209))</f>
        <v>0</v>
      </c>
      <c r="I209" s="7">
        <f>IF($T209="","",INDEX(Calc!$B:$B,$T209))</f>
        <v>0</v>
      </c>
      <c r="J209" s="8">
        <f>IF($S209="","",IF($U209&lt;&gt;"paid",0,MAX(0,MIN(INDEX(Calc!$H:$H,$S209),INDEX(Calc!$I:$I,$T209))-MAX(INDEX(Calc!$J:$J,$S209),INDEX(Calc!$T:$T,$T209)))))</f>
        <v>0</v>
      </c>
      <c r="K209" s="8">
        <f>IF($S209="","",IF($U209&lt;&gt;"paid",0,$J209/(1+$F209)*$F209))</f>
        <v>0</v>
      </c>
      <c r="L209" s="8">
        <f>IF($S209="","",IF($U209="paid",MAX(0,$E209-MAX(0,MIN(INDEX(Calc!$H:$H,$S209),INDEX(Calc!$I:$I,$T209))-INDEX(Calc!$J:$J,$S209))),$W209))</f>
        <v>0</v>
      </c>
      <c r="M209" s="8">
        <f>IF($S209="","",IF($U209="paid",$L209/(1+$F209)*$F209,$Q209))</f>
        <v>0</v>
      </c>
      <c r="N209">
        <f>IF(OR($S209="",$U209&lt;&gt;"paid"),"",$I209-$C209)</f>
        <v>0</v>
      </c>
      <c r="O209" s="8">
        <f>IF($S209="","",IF(AND($U209="paid",$N209&gt;Settings!$B$4),$K209*Settings!$B$3*$N209/365,0))</f>
        <v>0</v>
      </c>
      <c r="P209" s="8">
        <f>IF($S209="","",IF($U209="unpaid",$W209,0))</f>
        <v>0</v>
      </c>
      <c r="Q209" s="8">
        <f>IF($S209="","",IF(AND($U209="unpaid",$C209&lt;=Settings!$B$2),$W209/(1+$F209)*$F209,0))</f>
        <v>0</v>
      </c>
      <c r="R209">
        <f>IF($S209="","","FY "&amp;IF(MONTH($C209)&gt;=4,YEAR($C209),YEAR($C209)-1)&amp;"-"&amp;TEXT(MOD(IF(MONTH($C209)&gt;=4,YEAR($C209)+1,YEAR($C209)),100),"00"))</f>
        <v>0</v>
      </c>
      <c r="S209">
        <f>IF($S208="","",IF($U208="paid",IF($V208&lt;&gt;"",$S208,IF(AND($W208&gt;0,OR(INDEX(Calc!$B:$B,$S208)&lt;=Settings!$B$2,$X208=0)),$S208,IFERROR(MATCH(1,INDEX((Calc!$A$2:$A$2001&lt;&gt;"")*(Calc!$E$2:$E$2001&gt;0)*(ROW(Calc!$A$2:$A$2001)&gt;$S208),0),0)+1,""))),IFERROR(MATCH(1,INDEX((Calc!$A$2:$A$2001&lt;&gt;"")*(Calc!$E$2:$E$2001&gt;0)*(ROW(Calc!$A$2:$A$2001)&gt;$S208),0),0)+1,"")))</f>
        <v>0</v>
      </c>
      <c r="T209">
        <f>IF($S209="","",IF(AND($S209=$S208,$U208="paid",$V208=""),"",IF(AND($S209=$S208,$U208="paid",$V208&lt;&gt;""),$V208,IF($S209="","",IFERROR(MATCH(1,INDEX((Calc!$A$2:$A$2001=INDEX(Calc!$A:$A,$S209))*(Calc!$D$2:$D$2001&gt;0)*(Calc!$I$2:$I$2001&gt;INDEX(Calc!$J:$J,$S209))*(Calc!$T$2:$T$2001&lt;INDEX(Calc!$H:$H,$S209)),0),0)+1,"")))))</f>
        <v>0</v>
      </c>
      <c r="U209">
        <f>IF($S209="","",IF($T209&lt;&gt;"","paid","unpaid"))</f>
        <v>0</v>
      </c>
      <c r="V209">
        <f>IF(OR($S209="",$T209=""),"",IFERROR(MATCH(1,INDEX((Calc!$A$2:$A$2001=INDEX(Calc!$A:$A,$S209))*(Calc!$D$2:$D$2001&gt;0)*(Calc!$I$2:$I$2001&gt;INDEX(Calc!$J:$J,$S209))*(Calc!$T$2:$T$2001&lt;INDEX(Calc!$H:$H,$S209))*(ROW(Calc!$A$2:$A$2001)&gt;$T209),0),0)+1,""))</f>
        <v>0</v>
      </c>
      <c r="W209" s="8">
        <f>IF($S209="","",MAX(0,INDEX(Calc!$H:$H,$S209)-MAX(INDEX(Calc!$K:$K,$S209),INDEX(Calc!$J:$J,$S209))))</f>
        <v>0</v>
      </c>
      <c r="X209" s="8">
        <f>IF($S209="","",INDEX(Calc!$E:$E,$S209)-$W209)</f>
        <v>0</v>
      </c>
    </row>
    <row r="210" spans="1:24">
      <c r="A210">
        <f>IF($S210="","",INDEX(Calc!$A:$A,$S210))</f>
        <v>0</v>
      </c>
      <c r="B210">
        <f>IF($S210="","",INDEX(Calc!$U:$U,$S210))</f>
        <v>0</v>
      </c>
      <c r="C210" s="7">
        <f>IF($S210="","",INDEX(Calc!$B:$B,$S210))</f>
        <v>0</v>
      </c>
      <c r="D210">
        <f>IF($S210="","",INDEX(Calc!$C:$C,$S210))</f>
        <v>0</v>
      </c>
      <c r="E210" s="8">
        <f>IF($S210="","",INDEX(Calc!$E:$E,$S210))</f>
        <v>0</v>
      </c>
      <c r="F210" s="9">
        <f>IF($S210="","",INDEX(Calc!$G:$G,$S210))</f>
        <v>0</v>
      </c>
      <c r="G210" s="8">
        <f>IF($S210="","",INDEX(Calc!$L:$L,$S210))</f>
        <v>0</v>
      </c>
      <c r="H210" s="8">
        <f>IF($S210="","",INDEX(Calc!$M:$M,$S210))</f>
        <v>0</v>
      </c>
      <c r="I210" s="7">
        <f>IF($T210="","",INDEX(Calc!$B:$B,$T210))</f>
        <v>0</v>
      </c>
      <c r="J210" s="8">
        <f>IF($S210="","",IF($U210&lt;&gt;"paid",0,MAX(0,MIN(INDEX(Calc!$H:$H,$S210),INDEX(Calc!$I:$I,$T210))-MAX(INDEX(Calc!$J:$J,$S210),INDEX(Calc!$T:$T,$T210)))))</f>
        <v>0</v>
      </c>
      <c r="K210" s="8">
        <f>IF($S210="","",IF($U210&lt;&gt;"paid",0,$J210/(1+$F210)*$F210))</f>
        <v>0</v>
      </c>
      <c r="L210" s="8">
        <f>IF($S210="","",IF($U210="paid",MAX(0,$E210-MAX(0,MIN(INDEX(Calc!$H:$H,$S210),INDEX(Calc!$I:$I,$T210))-INDEX(Calc!$J:$J,$S210))),$W210))</f>
        <v>0</v>
      </c>
      <c r="M210" s="8">
        <f>IF($S210="","",IF($U210="paid",$L210/(1+$F210)*$F210,$Q210))</f>
        <v>0</v>
      </c>
      <c r="N210">
        <f>IF(OR($S210="",$U210&lt;&gt;"paid"),"",$I210-$C210)</f>
        <v>0</v>
      </c>
      <c r="O210" s="8">
        <f>IF($S210="","",IF(AND($U210="paid",$N210&gt;Settings!$B$4),$K210*Settings!$B$3*$N210/365,0))</f>
        <v>0</v>
      </c>
      <c r="P210" s="8">
        <f>IF($S210="","",IF($U210="unpaid",$W210,0))</f>
        <v>0</v>
      </c>
      <c r="Q210" s="8">
        <f>IF($S210="","",IF(AND($U210="unpaid",$C210&lt;=Settings!$B$2),$W210/(1+$F210)*$F210,0))</f>
        <v>0</v>
      </c>
      <c r="R210">
        <f>IF($S210="","","FY "&amp;IF(MONTH($C210)&gt;=4,YEAR($C210),YEAR($C210)-1)&amp;"-"&amp;TEXT(MOD(IF(MONTH($C210)&gt;=4,YEAR($C210)+1,YEAR($C210)),100),"00"))</f>
        <v>0</v>
      </c>
      <c r="S210">
        <f>IF($S209="","",IF($U209="paid",IF($V209&lt;&gt;"",$S209,IF(AND($W209&gt;0,OR(INDEX(Calc!$B:$B,$S209)&lt;=Settings!$B$2,$X209=0)),$S209,IFERROR(MATCH(1,INDEX((Calc!$A$2:$A$2001&lt;&gt;"")*(Calc!$E$2:$E$2001&gt;0)*(ROW(Calc!$A$2:$A$2001)&gt;$S209),0),0)+1,""))),IFERROR(MATCH(1,INDEX((Calc!$A$2:$A$2001&lt;&gt;"")*(Calc!$E$2:$E$2001&gt;0)*(ROW(Calc!$A$2:$A$2001)&gt;$S209),0),0)+1,"")))</f>
        <v>0</v>
      </c>
      <c r="T210">
        <f>IF($S210="","",IF(AND($S210=$S209,$U209="paid",$V209=""),"",IF(AND($S210=$S209,$U209="paid",$V209&lt;&gt;""),$V209,IF($S210="","",IFERROR(MATCH(1,INDEX((Calc!$A$2:$A$2001=INDEX(Calc!$A:$A,$S210))*(Calc!$D$2:$D$2001&gt;0)*(Calc!$I$2:$I$2001&gt;INDEX(Calc!$J:$J,$S210))*(Calc!$T$2:$T$2001&lt;INDEX(Calc!$H:$H,$S210)),0),0)+1,"")))))</f>
        <v>0</v>
      </c>
      <c r="U210">
        <f>IF($S210="","",IF($T210&lt;&gt;"","paid","unpaid"))</f>
        <v>0</v>
      </c>
      <c r="V210">
        <f>IF(OR($S210="",$T210=""),"",IFERROR(MATCH(1,INDEX((Calc!$A$2:$A$2001=INDEX(Calc!$A:$A,$S210))*(Calc!$D$2:$D$2001&gt;0)*(Calc!$I$2:$I$2001&gt;INDEX(Calc!$J:$J,$S210))*(Calc!$T$2:$T$2001&lt;INDEX(Calc!$H:$H,$S210))*(ROW(Calc!$A$2:$A$2001)&gt;$T210),0),0)+1,""))</f>
        <v>0</v>
      </c>
      <c r="W210" s="8">
        <f>IF($S210="","",MAX(0,INDEX(Calc!$H:$H,$S210)-MAX(INDEX(Calc!$K:$K,$S210),INDEX(Calc!$J:$J,$S210))))</f>
        <v>0</v>
      </c>
      <c r="X210" s="8">
        <f>IF($S210="","",INDEX(Calc!$E:$E,$S210)-$W210)</f>
        <v>0</v>
      </c>
    </row>
    <row r="211" spans="1:24">
      <c r="A211">
        <f>IF($S211="","",INDEX(Calc!$A:$A,$S211))</f>
        <v>0</v>
      </c>
      <c r="B211">
        <f>IF($S211="","",INDEX(Calc!$U:$U,$S211))</f>
        <v>0</v>
      </c>
      <c r="C211" s="7">
        <f>IF($S211="","",INDEX(Calc!$B:$B,$S211))</f>
        <v>0</v>
      </c>
      <c r="D211">
        <f>IF($S211="","",INDEX(Calc!$C:$C,$S211))</f>
        <v>0</v>
      </c>
      <c r="E211" s="8">
        <f>IF($S211="","",INDEX(Calc!$E:$E,$S211))</f>
        <v>0</v>
      </c>
      <c r="F211" s="9">
        <f>IF($S211="","",INDEX(Calc!$G:$G,$S211))</f>
        <v>0</v>
      </c>
      <c r="G211" s="8">
        <f>IF($S211="","",INDEX(Calc!$L:$L,$S211))</f>
        <v>0</v>
      </c>
      <c r="H211" s="8">
        <f>IF($S211="","",INDEX(Calc!$M:$M,$S211))</f>
        <v>0</v>
      </c>
      <c r="I211" s="7">
        <f>IF($T211="","",INDEX(Calc!$B:$B,$T211))</f>
        <v>0</v>
      </c>
      <c r="J211" s="8">
        <f>IF($S211="","",IF($U211&lt;&gt;"paid",0,MAX(0,MIN(INDEX(Calc!$H:$H,$S211),INDEX(Calc!$I:$I,$T211))-MAX(INDEX(Calc!$J:$J,$S211),INDEX(Calc!$T:$T,$T211)))))</f>
        <v>0</v>
      </c>
      <c r="K211" s="8">
        <f>IF($S211="","",IF($U211&lt;&gt;"paid",0,$J211/(1+$F211)*$F211))</f>
        <v>0</v>
      </c>
      <c r="L211" s="8">
        <f>IF($S211="","",IF($U211="paid",MAX(0,$E211-MAX(0,MIN(INDEX(Calc!$H:$H,$S211),INDEX(Calc!$I:$I,$T211))-INDEX(Calc!$J:$J,$S211))),$W211))</f>
        <v>0</v>
      </c>
      <c r="M211" s="8">
        <f>IF($S211="","",IF($U211="paid",$L211/(1+$F211)*$F211,$Q211))</f>
        <v>0</v>
      </c>
      <c r="N211">
        <f>IF(OR($S211="",$U211&lt;&gt;"paid"),"",$I211-$C211)</f>
        <v>0</v>
      </c>
      <c r="O211" s="8">
        <f>IF($S211="","",IF(AND($U211="paid",$N211&gt;Settings!$B$4),$K211*Settings!$B$3*$N211/365,0))</f>
        <v>0</v>
      </c>
      <c r="P211" s="8">
        <f>IF($S211="","",IF($U211="unpaid",$W211,0))</f>
        <v>0</v>
      </c>
      <c r="Q211" s="8">
        <f>IF($S211="","",IF(AND($U211="unpaid",$C211&lt;=Settings!$B$2),$W211/(1+$F211)*$F211,0))</f>
        <v>0</v>
      </c>
      <c r="R211">
        <f>IF($S211="","","FY "&amp;IF(MONTH($C211)&gt;=4,YEAR($C211),YEAR($C211)-1)&amp;"-"&amp;TEXT(MOD(IF(MONTH($C211)&gt;=4,YEAR($C211)+1,YEAR($C211)),100),"00"))</f>
        <v>0</v>
      </c>
      <c r="S211">
        <f>IF($S210="","",IF($U210="paid",IF($V210&lt;&gt;"",$S210,IF(AND($W210&gt;0,OR(INDEX(Calc!$B:$B,$S210)&lt;=Settings!$B$2,$X210=0)),$S210,IFERROR(MATCH(1,INDEX((Calc!$A$2:$A$2001&lt;&gt;"")*(Calc!$E$2:$E$2001&gt;0)*(ROW(Calc!$A$2:$A$2001)&gt;$S210),0),0)+1,""))),IFERROR(MATCH(1,INDEX((Calc!$A$2:$A$2001&lt;&gt;"")*(Calc!$E$2:$E$2001&gt;0)*(ROW(Calc!$A$2:$A$2001)&gt;$S210),0),0)+1,"")))</f>
        <v>0</v>
      </c>
      <c r="T211">
        <f>IF($S211="","",IF(AND($S211=$S210,$U210="paid",$V210=""),"",IF(AND($S211=$S210,$U210="paid",$V210&lt;&gt;""),$V210,IF($S211="","",IFERROR(MATCH(1,INDEX((Calc!$A$2:$A$2001=INDEX(Calc!$A:$A,$S211))*(Calc!$D$2:$D$2001&gt;0)*(Calc!$I$2:$I$2001&gt;INDEX(Calc!$J:$J,$S211))*(Calc!$T$2:$T$2001&lt;INDEX(Calc!$H:$H,$S211)),0),0)+1,"")))))</f>
        <v>0</v>
      </c>
      <c r="U211">
        <f>IF($S211="","",IF($T211&lt;&gt;"","paid","unpaid"))</f>
        <v>0</v>
      </c>
      <c r="V211">
        <f>IF(OR($S211="",$T211=""),"",IFERROR(MATCH(1,INDEX((Calc!$A$2:$A$2001=INDEX(Calc!$A:$A,$S211))*(Calc!$D$2:$D$2001&gt;0)*(Calc!$I$2:$I$2001&gt;INDEX(Calc!$J:$J,$S211))*(Calc!$T$2:$T$2001&lt;INDEX(Calc!$H:$H,$S211))*(ROW(Calc!$A$2:$A$2001)&gt;$T211),0),0)+1,""))</f>
        <v>0</v>
      </c>
      <c r="W211" s="8">
        <f>IF($S211="","",MAX(0,INDEX(Calc!$H:$H,$S211)-MAX(INDEX(Calc!$K:$K,$S211),INDEX(Calc!$J:$J,$S211))))</f>
        <v>0</v>
      </c>
      <c r="X211" s="8">
        <f>IF($S211="","",INDEX(Calc!$E:$E,$S211)-$W211)</f>
        <v>0</v>
      </c>
    </row>
    <row r="212" spans="1:24">
      <c r="A212">
        <f>IF($S212="","",INDEX(Calc!$A:$A,$S212))</f>
        <v>0</v>
      </c>
      <c r="B212">
        <f>IF($S212="","",INDEX(Calc!$U:$U,$S212))</f>
        <v>0</v>
      </c>
      <c r="C212" s="7">
        <f>IF($S212="","",INDEX(Calc!$B:$B,$S212))</f>
        <v>0</v>
      </c>
      <c r="D212">
        <f>IF($S212="","",INDEX(Calc!$C:$C,$S212))</f>
        <v>0</v>
      </c>
      <c r="E212" s="8">
        <f>IF($S212="","",INDEX(Calc!$E:$E,$S212))</f>
        <v>0</v>
      </c>
      <c r="F212" s="9">
        <f>IF($S212="","",INDEX(Calc!$G:$G,$S212))</f>
        <v>0</v>
      </c>
      <c r="G212" s="8">
        <f>IF($S212="","",INDEX(Calc!$L:$L,$S212))</f>
        <v>0</v>
      </c>
      <c r="H212" s="8">
        <f>IF($S212="","",INDEX(Calc!$M:$M,$S212))</f>
        <v>0</v>
      </c>
      <c r="I212" s="7">
        <f>IF($T212="","",INDEX(Calc!$B:$B,$T212))</f>
        <v>0</v>
      </c>
      <c r="J212" s="8">
        <f>IF($S212="","",IF($U212&lt;&gt;"paid",0,MAX(0,MIN(INDEX(Calc!$H:$H,$S212),INDEX(Calc!$I:$I,$T212))-MAX(INDEX(Calc!$J:$J,$S212),INDEX(Calc!$T:$T,$T212)))))</f>
        <v>0</v>
      </c>
      <c r="K212" s="8">
        <f>IF($S212="","",IF($U212&lt;&gt;"paid",0,$J212/(1+$F212)*$F212))</f>
        <v>0</v>
      </c>
      <c r="L212" s="8">
        <f>IF($S212="","",IF($U212="paid",MAX(0,$E212-MAX(0,MIN(INDEX(Calc!$H:$H,$S212),INDEX(Calc!$I:$I,$T212))-INDEX(Calc!$J:$J,$S212))),$W212))</f>
        <v>0</v>
      </c>
      <c r="M212" s="8">
        <f>IF($S212="","",IF($U212="paid",$L212/(1+$F212)*$F212,$Q212))</f>
        <v>0</v>
      </c>
      <c r="N212">
        <f>IF(OR($S212="",$U212&lt;&gt;"paid"),"",$I212-$C212)</f>
        <v>0</v>
      </c>
      <c r="O212" s="8">
        <f>IF($S212="","",IF(AND($U212="paid",$N212&gt;Settings!$B$4),$K212*Settings!$B$3*$N212/365,0))</f>
        <v>0</v>
      </c>
      <c r="P212" s="8">
        <f>IF($S212="","",IF($U212="unpaid",$W212,0))</f>
        <v>0</v>
      </c>
      <c r="Q212" s="8">
        <f>IF($S212="","",IF(AND($U212="unpaid",$C212&lt;=Settings!$B$2),$W212/(1+$F212)*$F212,0))</f>
        <v>0</v>
      </c>
      <c r="R212">
        <f>IF($S212="","","FY "&amp;IF(MONTH($C212)&gt;=4,YEAR($C212),YEAR($C212)-1)&amp;"-"&amp;TEXT(MOD(IF(MONTH($C212)&gt;=4,YEAR($C212)+1,YEAR($C212)),100),"00"))</f>
        <v>0</v>
      </c>
      <c r="S212">
        <f>IF($S211="","",IF($U211="paid",IF($V211&lt;&gt;"",$S211,IF(AND($W211&gt;0,OR(INDEX(Calc!$B:$B,$S211)&lt;=Settings!$B$2,$X211=0)),$S211,IFERROR(MATCH(1,INDEX((Calc!$A$2:$A$2001&lt;&gt;"")*(Calc!$E$2:$E$2001&gt;0)*(ROW(Calc!$A$2:$A$2001)&gt;$S211),0),0)+1,""))),IFERROR(MATCH(1,INDEX((Calc!$A$2:$A$2001&lt;&gt;"")*(Calc!$E$2:$E$2001&gt;0)*(ROW(Calc!$A$2:$A$2001)&gt;$S211),0),0)+1,"")))</f>
        <v>0</v>
      </c>
      <c r="T212">
        <f>IF($S212="","",IF(AND($S212=$S211,$U211="paid",$V211=""),"",IF(AND($S212=$S211,$U211="paid",$V211&lt;&gt;""),$V211,IF($S212="","",IFERROR(MATCH(1,INDEX((Calc!$A$2:$A$2001=INDEX(Calc!$A:$A,$S212))*(Calc!$D$2:$D$2001&gt;0)*(Calc!$I$2:$I$2001&gt;INDEX(Calc!$J:$J,$S212))*(Calc!$T$2:$T$2001&lt;INDEX(Calc!$H:$H,$S212)),0),0)+1,"")))))</f>
        <v>0</v>
      </c>
      <c r="U212">
        <f>IF($S212="","",IF($T212&lt;&gt;"","paid","unpaid"))</f>
        <v>0</v>
      </c>
      <c r="V212">
        <f>IF(OR($S212="",$T212=""),"",IFERROR(MATCH(1,INDEX((Calc!$A$2:$A$2001=INDEX(Calc!$A:$A,$S212))*(Calc!$D$2:$D$2001&gt;0)*(Calc!$I$2:$I$2001&gt;INDEX(Calc!$J:$J,$S212))*(Calc!$T$2:$T$2001&lt;INDEX(Calc!$H:$H,$S212))*(ROW(Calc!$A$2:$A$2001)&gt;$T212),0),0)+1,""))</f>
        <v>0</v>
      </c>
      <c r="W212" s="8">
        <f>IF($S212="","",MAX(0,INDEX(Calc!$H:$H,$S212)-MAX(INDEX(Calc!$K:$K,$S212),INDEX(Calc!$J:$J,$S212))))</f>
        <v>0</v>
      </c>
      <c r="X212" s="8">
        <f>IF($S212="","",INDEX(Calc!$E:$E,$S212)-$W212)</f>
        <v>0</v>
      </c>
    </row>
    <row r="213" spans="1:24">
      <c r="A213">
        <f>IF($S213="","",INDEX(Calc!$A:$A,$S213))</f>
        <v>0</v>
      </c>
      <c r="B213">
        <f>IF($S213="","",INDEX(Calc!$U:$U,$S213))</f>
        <v>0</v>
      </c>
      <c r="C213" s="7">
        <f>IF($S213="","",INDEX(Calc!$B:$B,$S213))</f>
        <v>0</v>
      </c>
      <c r="D213">
        <f>IF($S213="","",INDEX(Calc!$C:$C,$S213))</f>
        <v>0</v>
      </c>
      <c r="E213" s="8">
        <f>IF($S213="","",INDEX(Calc!$E:$E,$S213))</f>
        <v>0</v>
      </c>
      <c r="F213" s="9">
        <f>IF($S213="","",INDEX(Calc!$G:$G,$S213))</f>
        <v>0</v>
      </c>
      <c r="G213" s="8">
        <f>IF($S213="","",INDEX(Calc!$L:$L,$S213))</f>
        <v>0</v>
      </c>
      <c r="H213" s="8">
        <f>IF($S213="","",INDEX(Calc!$M:$M,$S213))</f>
        <v>0</v>
      </c>
      <c r="I213" s="7">
        <f>IF($T213="","",INDEX(Calc!$B:$B,$T213))</f>
        <v>0</v>
      </c>
      <c r="J213" s="8">
        <f>IF($S213="","",IF($U213&lt;&gt;"paid",0,MAX(0,MIN(INDEX(Calc!$H:$H,$S213),INDEX(Calc!$I:$I,$T213))-MAX(INDEX(Calc!$J:$J,$S213),INDEX(Calc!$T:$T,$T213)))))</f>
        <v>0</v>
      </c>
      <c r="K213" s="8">
        <f>IF($S213="","",IF($U213&lt;&gt;"paid",0,$J213/(1+$F213)*$F213))</f>
        <v>0</v>
      </c>
      <c r="L213" s="8">
        <f>IF($S213="","",IF($U213="paid",MAX(0,$E213-MAX(0,MIN(INDEX(Calc!$H:$H,$S213),INDEX(Calc!$I:$I,$T213))-INDEX(Calc!$J:$J,$S213))),$W213))</f>
        <v>0</v>
      </c>
      <c r="M213" s="8">
        <f>IF($S213="","",IF($U213="paid",$L213/(1+$F213)*$F213,$Q213))</f>
        <v>0</v>
      </c>
      <c r="N213">
        <f>IF(OR($S213="",$U213&lt;&gt;"paid"),"",$I213-$C213)</f>
        <v>0</v>
      </c>
      <c r="O213" s="8">
        <f>IF($S213="","",IF(AND($U213="paid",$N213&gt;Settings!$B$4),$K213*Settings!$B$3*$N213/365,0))</f>
        <v>0</v>
      </c>
      <c r="P213" s="8">
        <f>IF($S213="","",IF($U213="unpaid",$W213,0))</f>
        <v>0</v>
      </c>
      <c r="Q213" s="8">
        <f>IF($S213="","",IF(AND($U213="unpaid",$C213&lt;=Settings!$B$2),$W213/(1+$F213)*$F213,0))</f>
        <v>0</v>
      </c>
      <c r="R213">
        <f>IF($S213="","","FY "&amp;IF(MONTH($C213)&gt;=4,YEAR($C213),YEAR($C213)-1)&amp;"-"&amp;TEXT(MOD(IF(MONTH($C213)&gt;=4,YEAR($C213)+1,YEAR($C213)),100),"00"))</f>
        <v>0</v>
      </c>
      <c r="S213">
        <f>IF($S212="","",IF($U212="paid",IF($V212&lt;&gt;"",$S212,IF(AND($W212&gt;0,OR(INDEX(Calc!$B:$B,$S212)&lt;=Settings!$B$2,$X212=0)),$S212,IFERROR(MATCH(1,INDEX((Calc!$A$2:$A$2001&lt;&gt;"")*(Calc!$E$2:$E$2001&gt;0)*(ROW(Calc!$A$2:$A$2001)&gt;$S212),0),0)+1,""))),IFERROR(MATCH(1,INDEX((Calc!$A$2:$A$2001&lt;&gt;"")*(Calc!$E$2:$E$2001&gt;0)*(ROW(Calc!$A$2:$A$2001)&gt;$S212),0),0)+1,"")))</f>
        <v>0</v>
      </c>
      <c r="T213">
        <f>IF($S213="","",IF(AND($S213=$S212,$U212="paid",$V212=""),"",IF(AND($S213=$S212,$U212="paid",$V212&lt;&gt;""),$V212,IF($S213="","",IFERROR(MATCH(1,INDEX((Calc!$A$2:$A$2001=INDEX(Calc!$A:$A,$S213))*(Calc!$D$2:$D$2001&gt;0)*(Calc!$I$2:$I$2001&gt;INDEX(Calc!$J:$J,$S213))*(Calc!$T$2:$T$2001&lt;INDEX(Calc!$H:$H,$S213)),0),0)+1,"")))))</f>
        <v>0</v>
      </c>
      <c r="U213">
        <f>IF($S213="","",IF($T213&lt;&gt;"","paid","unpaid"))</f>
        <v>0</v>
      </c>
      <c r="V213">
        <f>IF(OR($S213="",$T213=""),"",IFERROR(MATCH(1,INDEX((Calc!$A$2:$A$2001=INDEX(Calc!$A:$A,$S213))*(Calc!$D$2:$D$2001&gt;0)*(Calc!$I$2:$I$2001&gt;INDEX(Calc!$J:$J,$S213))*(Calc!$T$2:$T$2001&lt;INDEX(Calc!$H:$H,$S213))*(ROW(Calc!$A$2:$A$2001)&gt;$T213),0),0)+1,""))</f>
        <v>0</v>
      </c>
      <c r="W213" s="8">
        <f>IF($S213="","",MAX(0,INDEX(Calc!$H:$H,$S213)-MAX(INDEX(Calc!$K:$K,$S213),INDEX(Calc!$J:$J,$S213))))</f>
        <v>0</v>
      </c>
      <c r="X213" s="8">
        <f>IF($S213="","",INDEX(Calc!$E:$E,$S213)-$W213)</f>
        <v>0</v>
      </c>
    </row>
    <row r="214" spans="1:24">
      <c r="A214">
        <f>IF($S214="","",INDEX(Calc!$A:$A,$S214))</f>
        <v>0</v>
      </c>
      <c r="B214">
        <f>IF($S214="","",INDEX(Calc!$U:$U,$S214))</f>
        <v>0</v>
      </c>
      <c r="C214" s="7">
        <f>IF($S214="","",INDEX(Calc!$B:$B,$S214))</f>
        <v>0</v>
      </c>
      <c r="D214">
        <f>IF($S214="","",INDEX(Calc!$C:$C,$S214))</f>
        <v>0</v>
      </c>
      <c r="E214" s="8">
        <f>IF($S214="","",INDEX(Calc!$E:$E,$S214))</f>
        <v>0</v>
      </c>
      <c r="F214" s="9">
        <f>IF($S214="","",INDEX(Calc!$G:$G,$S214))</f>
        <v>0</v>
      </c>
      <c r="G214" s="8">
        <f>IF($S214="","",INDEX(Calc!$L:$L,$S214))</f>
        <v>0</v>
      </c>
      <c r="H214" s="8">
        <f>IF($S214="","",INDEX(Calc!$M:$M,$S214))</f>
        <v>0</v>
      </c>
      <c r="I214" s="7">
        <f>IF($T214="","",INDEX(Calc!$B:$B,$T214))</f>
        <v>0</v>
      </c>
      <c r="J214" s="8">
        <f>IF($S214="","",IF($U214&lt;&gt;"paid",0,MAX(0,MIN(INDEX(Calc!$H:$H,$S214),INDEX(Calc!$I:$I,$T214))-MAX(INDEX(Calc!$J:$J,$S214),INDEX(Calc!$T:$T,$T214)))))</f>
        <v>0</v>
      </c>
      <c r="K214" s="8">
        <f>IF($S214="","",IF($U214&lt;&gt;"paid",0,$J214/(1+$F214)*$F214))</f>
        <v>0</v>
      </c>
      <c r="L214" s="8">
        <f>IF($S214="","",IF($U214="paid",MAX(0,$E214-MAX(0,MIN(INDEX(Calc!$H:$H,$S214),INDEX(Calc!$I:$I,$T214))-INDEX(Calc!$J:$J,$S214))),$W214))</f>
        <v>0</v>
      </c>
      <c r="M214" s="8">
        <f>IF($S214="","",IF($U214="paid",$L214/(1+$F214)*$F214,$Q214))</f>
        <v>0</v>
      </c>
      <c r="N214">
        <f>IF(OR($S214="",$U214&lt;&gt;"paid"),"",$I214-$C214)</f>
        <v>0</v>
      </c>
      <c r="O214" s="8">
        <f>IF($S214="","",IF(AND($U214="paid",$N214&gt;Settings!$B$4),$K214*Settings!$B$3*$N214/365,0))</f>
        <v>0</v>
      </c>
      <c r="P214" s="8">
        <f>IF($S214="","",IF($U214="unpaid",$W214,0))</f>
        <v>0</v>
      </c>
      <c r="Q214" s="8">
        <f>IF($S214="","",IF(AND($U214="unpaid",$C214&lt;=Settings!$B$2),$W214/(1+$F214)*$F214,0))</f>
        <v>0</v>
      </c>
      <c r="R214">
        <f>IF($S214="","","FY "&amp;IF(MONTH($C214)&gt;=4,YEAR($C214),YEAR($C214)-1)&amp;"-"&amp;TEXT(MOD(IF(MONTH($C214)&gt;=4,YEAR($C214)+1,YEAR($C214)),100),"00"))</f>
        <v>0</v>
      </c>
      <c r="S214">
        <f>IF($S213="","",IF($U213="paid",IF($V213&lt;&gt;"",$S213,IF(AND($W213&gt;0,OR(INDEX(Calc!$B:$B,$S213)&lt;=Settings!$B$2,$X213=0)),$S213,IFERROR(MATCH(1,INDEX((Calc!$A$2:$A$2001&lt;&gt;"")*(Calc!$E$2:$E$2001&gt;0)*(ROW(Calc!$A$2:$A$2001)&gt;$S213),0),0)+1,""))),IFERROR(MATCH(1,INDEX((Calc!$A$2:$A$2001&lt;&gt;"")*(Calc!$E$2:$E$2001&gt;0)*(ROW(Calc!$A$2:$A$2001)&gt;$S213),0),0)+1,"")))</f>
        <v>0</v>
      </c>
      <c r="T214">
        <f>IF($S214="","",IF(AND($S214=$S213,$U213="paid",$V213=""),"",IF(AND($S214=$S213,$U213="paid",$V213&lt;&gt;""),$V213,IF($S214="","",IFERROR(MATCH(1,INDEX((Calc!$A$2:$A$2001=INDEX(Calc!$A:$A,$S214))*(Calc!$D$2:$D$2001&gt;0)*(Calc!$I$2:$I$2001&gt;INDEX(Calc!$J:$J,$S214))*(Calc!$T$2:$T$2001&lt;INDEX(Calc!$H:$H,$S214)),0),0)+1,"")))))</f>
        <v>0</v>
      </c>
      <c r="U214">
        <f>IF($S214="","",IF($T214&lt;&gt;"","paid","unpaid"))</f>
        <v>0</v>
      </c>
      <c r="V214">
        <f>IF(OR($S214="",$T214=""),"",IFERROR(MATCH(1,INDEX((Calc!$A$2:$A$2001=INDEX(Calc!$A:$A,$S214))*(Calc!$D$2:$D$2001&gt;0)*(Calc!$I$2:$I$2001&gt;INDEX(Calc!$J:$J,$S214))*(Calc!$T$2:$T$2001&lt;INDEX(Calc!$H:$H,$S214))*(ROW(Calc!$A$2:$A$2001)&gt;$T214),0),0)+1,""))</f>
        <v>0</v>
      </c>
      <c r="W214" s="8">
        <f>IF($S214="","",MAX(0,INDEX(Calc!$H:$H,$S214)-MAX(INDEX(Calc!$K:$K,$S214),INDEX(Calc!$J:$J,$S214))))</f>
        <v>0</v>
      </c>
      <c r="X214" s="8">
        <f>IF($S214="","",INDEX(Calc!$E:$E,$S214)-$W214)</f>
        <v>0</v>
      </c>
    </row>
    <row r="215" spans="1:24">
      <c r="A215">
        <f>IF($S215="","",INDEX(Calc!$A:$A,$S215))</f>
        <v>0</v>
      </c>
      <c r="B215">
        <f>IF($S215="","",INDEX(Calc!$U:$U,$S215))</f>
        <v>0</v>
      </c>
      <c r="C215" s="7">
        <f>IF($S215="","",INDEX(Calc!$B:$B,$S215))</f>
        <v>0</v>
      </c>
      <c r="D215">
        <f>IF($S215="","",INDEX(Calc!$C:$C,$S215))</f>
        <v>0</v>
      </c>
      <c r="E215" s="8">
        <f>IF($S215="","",INDEX(Calc!$E:$E,$S215))</f>
        <v>0</v>
      </c>
      <c r="F215" s="9">
        <f>IF($S215="","",INDEX(Calc!$G:$G,$S215))</f>
        <v>0</v>
      </c>
      <c r="G215" s="8">
        <f>IF($S215="","",INDEX(Calc!$L:$L,$S215))</f>
        <v>0</v>
      </c>
      <c r="H215" s="8">
        <f>IF($S215="","",INDEX(Calc!$M:$M,$S215))</f>
        <v>0</v>
      </c>
      <c r="I215" s="7">
        <f>IF($T215="","",INDEX(Calc!$B:$B,$T215))</f>
        <v>0</v>
      </c>
      <c r="J215" s="8">
        <f>IF($S215="","",IF($U215&lt;&gt;"paid",0,MAX(0,MIN(INDEX(Calc!$H:$H,$S215),INDEX(Calc!$I:$I,$T215))-MAX(INDEX(Calc!$J:$J,$S215),INDEX(Calc!$T:$T,$T215)))))</f>
        <v>0</v>
      </c>
      <c r="K215" s="8">
        <f>IF($S215="","",IF($U215&lt;&gt;"paid",0,$J215/(1+$F215)*$F215))</f>
        <v>0</v>
      </c>
      <c r="L215" s="8">
        <f>IF($S215="","",IF($U215="paid",MAX(0,$E215-MAX(0,MIN(INDEX(Calc!$H:$H,$S215),INDEX(Calc!$I:$I,$T215))-INDEX(Calc!$J:$J,$S215))),$W215))</f>
        <v>0</v>
      </c>
      <c r="M215" s="8">
        <f>IF($S215="","",IF($U215="paid",$L215/(1+$F215)*$F215,$Q215))</f>
        <v>0</v>
      </c>
      <c r="N215">
        <f>IF(OR($S215="",$U215&lt;&gt;"paid"),"",$I215-$C215)</f>
        <v>0</v>
      </c>
      <c r="O215" s="8">
        <f>IF($S215="","",IF(AND($U215="paid",$N215&gt;Settings!$B$4),$K215*Settings!$B$3*$N215/365,0))</f>
        <v>0</v>
      </c>
      <c r="P215" s="8">
        <f>IF($S215="","",IF($U215="unpaid",$W215,0))</f>
        <v>0</v>
      </c>
      <c r="Q215" s="8">
        <f>IF($S215="","",IF(AND($U215="unpaid",$C215&lt;=Settings!$B$2),$W215/(1+$F215)*$F215,0))</f>
        <v>0</v>
      </c>
      <c r="R215">
        <f>IF($S215="","","FY "&amp;IF(MONTH($C215)&gt;=4,YEAR($C215),YEAR($C215)-1)&amp;"-"&amp;TEXT(MOD(IF(MONTH($C215)&gt;=4,YEAR($C215)+1,YEAR($C215)),100),"00"))</f>
        <v>0</v>
      </c>
      <c r="S215">
        <f>IF($S214="","",IF($U214="paid",IF($V214&lt;&gt;"",$S214,IF(AND($W214&gt;0,OR(INDEX(Calc!$B:$B,$S214)&lt;=Settings!$B$2,$X214=0)),$S214,IFERROR(MATCH(1,INDEX((Calc!$A$2:$A$2001&lt;&gt;"")*(Calc!$E$2:$E$2001&gt;0)*(ROW(Calc!$A$2:$A$2001)&gt;$S214),0),0)+1,""))),IFERROR(MATCH(1,INDEX((Calc!$A$2:$A$2001&lt;&gt;"")*(Calc!$E$2:$E$2001&gt;0)*(ROW(Calc!$A$2:$A$2001)&gt;$S214),0),0)+1,"")))</f>
        <v>0</v>
      </c>
      <c r="T215">
        <f>IF($S215="","",IF(AND($S215=$S214,$U214="paid",$V214=""),"",IF(AND($S215=$S214,$U214="paid",$V214&lt;&gt;""),$V214,IF($S215="","",IFERROR(MATCH(1,INDEX((Calc!$A$2:$A$2001=INDEX(Calc!$A:$A,$S215))*(Calc!$D$2:$D$2001&gt;0)*(Calc!$I$2:$I$2001&gt;INDEX(Calc!$J:$J,$S215))*(Calc!$T$2:$T$2001&lt;INDEX(Calc!$H:$H,$S215)),0),0)+1,"")))))</f>
        <v>0</v>
      </c>
      <c r="U215">
        <f>IF($S215="","",IF($T215&lt;&gt;"","paid","unpaid"))</f>
        <v>0</v>
      </c>
      <c r="V215">
        <f>IF(OR($S215="",$T215=""),"",IFERROR(MATCH(1,INDEX((Calc!$A$2:$A$2001=INDEX(Calc!$A:$A,$S215))*(Calc!$D$2:$D$2001&gt;0)*(Calc!$I$2:$I$2001&gt;INDEX(Calc!$J:$J,$S215))*(Calc!$T$2:$T$2001&lt;INDEX(Calc!$H:$H,$S215))*(ROW(Calc!$A$2:$A$2001)&gt;$T215),0),0)+1,""))</f>
        <v>0</v>
      </c>
      <c r="W215" s="8">
        <f>IF($S215="","",MAX(0,INDEX(Calc!$H:$H,$S215)-MAX(INDEX(Calc!$K:$K,$S215),INDEX(Calc!$J:$J,$S215))))</f>
        <v>0</v>
      </c>
      <c r="X215" s="8">
        <f>IF($S215="","",INDEX(Calc!$E:$E,$S215)-$W215)</f>
        <v>0</v>
      </c>
    </row>
    <row r="216" spans="1:24">
      <c r="A216">
        <f>IF($S216="","",INDEX(Calc!$A:$A,$S216))</f>
        <v>0</v>
      </c>
      <c r="B216">
        <f>IF($S216="","",INDEX(Calc!$U:$U,$S216))</f>
        <v>0</v>
      </c>
      <c r="C216" s="7">
        <f>IF($S216="","",INDEX(Calc!$B:$B,$S216))</f>
        <v>0</v>
      </c>
      <c r="D216">
        <f>IF($S216="","",INDEX(Calc!$C:$C,$S216))</f>
        <v>0</v>
      </c>
      <c r="E216" s="8">
        <f>IF($S216="","",INDEX(Calc!$E:$E,$S216))</f>
        <v>0</v>
      </c>
      <c r="F216" s="9">
        <f>IF($S216="","",INDEX(Calc!$G:$G,$S216))</f>
        <v>0</v>
      </c>
      <c r="G216" s="8">
        <f>IF($S216="","",INDEX(Calc!$L:$L,$S216))</f>
        <v>0</v>
      </c>
      <c r="H216" s="8">
        <f>IF($S216="","",INDEX(Calc!$M:$M,$S216))</f>
        <v>0</v>
      </c>
      <c r="I216" s="7">
        <f>IF($T216="","",INDEX(Calc!$B:$B,$T216))</f>
        <v>0</v>
      </c>
      <c r="J216" s="8">
        <f>IF($S216="","",IF($U216&lt;&gt;"paid",0,MAX(0,MIN(INDEX(Calc!$H:$H,$S216),INDEX(Calc!$I:$I,$T216))-MAX(INDEX(Calc!$J:$J,$S216),INDEX(Calc!$T:$T,$T216)))))</f>
        <v>0</v>
      </c>
      <c r="K216" s="8">
        <f>IF($S216="","",IF($U216&lt;&gt;"paid",0,$J216/(1+$F216)*$F216))</f>
        <v>0</v>
      </c>
      <c r="L216" s="8">
        <f>IF($S216="","",IF($U216="paid",MAX(0,$E216-MAX(0,MIN(INDEX(Calc!$H:$H,$S216),INDEX(Calc!$I:$I,$T216))-INDEX(Calc!$J:$J,$S216))),$W216))</f>
        <v>0</v>
      </c>
      <c r="M216" s="8">
        <f>IF($S216="","",IF($U216="paid",$L216/(1+$F216)*$F216,$Q216))</f>
        <v>0</v>
      </c>
      <c r="N216">
        <f>IF(OR($S216="",$U216&lt;&gt;"paid"),"",$I216-$C216)</f>
        <v>0</v>
      </c>
      <c r="O216" s="8">
        <f>IF($S216="","",IF(AND($U216="paid",$N216&gt;Settings!$B$4),$K216*Settings!$B$3*$N216/365,0))</f>
        <v>0</v>
      </c>
      <c r="P216" s="8">
        <f>IF($S216="","",IF($U216="unpaid",$W216,0))</f>
        <v>0</v>
      </c>
      <c r="Q216" s="8">
        <f>IF($S216="","",IF(AND($U216="unpaid",$C216&lt;=Settings!$B$2),$W216/(1+$F216)*$F216,0))</f>
        <v>0</v>
      </c>
      <c r="R216">
        <f>IF($S216="","","FY "&amp;IF(MONTH($C216)&gt;=4,YEAR($C216),YEAR($C216)-1)&amp;"-"&amp;TEXT(MOD(IF(MONTH($C216)&gt;=4,YEAR($C216)+1,YEAR($C216)),100),"00"))</f>
        <v>0</v>
      </c>
      <c r="S216">
        <f>IF($S215="","",IF($U215="paid",IF($V215&lt;&gt;"",$S215,IF(AND($W215&gt;0,OR(INDEX(Calc!$B:$B,$S215)&lt;=Settings!$B$2,$X215=0)),$S215,IFERROR(MATCH(1,INDEX((Calc!$A$2:$A$2001&lt;&gt;"")*(Calc!$E$2:$E$2001&gt;0)*(ROW(Calc!$A$2:$A$2001)&gt;$S215),0),0)+1,""))),IFERROR(MATCH(1,INDEX((Calc!$A$2:$A$2001&lt;&gt;"")*(Calc!$E$2:$E$2001&gt;0)*(ROW(Calc!$A$2:$A$2001)&gt;$S215),0),0)+1,"")))</f>
        <v>0</v>
      </c>
      <c r="T216">
        <f>IF($S216="","",IF(AND($S216=$S215,$U215="paid",$V215=""),"",IF(AND($S216=$S215,$U215="paid",$V215&lt;&gt;""),$V215,IF($S216="","",IFERROR(MATCH(1,INDEX((Calc!$A$2:$A$2001=INDEX(Calc!$A:$A,$S216))*(Calc!$D$2:$D$2001&gt;0)*(Calc!$I$2:$I$2001&gt;INDEX(Calc!$J:$J,$S216))*(Calc!$T$2:$T$2001&lt;INDEX(Calc!$H:$H,$S216)),0),0)+1,"")))))</f>
        <v>0</v>
      </c>
      <c r="U216">
        <f>IF($S216="","",IF($T216&lt;&gt;"","paid","unpaid"))</f>
        <v>0</v>
      </c>
      <c r="V216">
        <f>IF(OR($S216="",$T216=""),"",IFERROR(MATCH(1,INDEX((Calc!$A$2:$A$2001=INDEX(Calc!$A:$A,$S216))*(Calc!$D$2:$D$2001&gt;0)*(Calc!$I$2:$I$2001&gt;INDEX(Calc!$J:$J,$S216))*(Calc!$T$2:$T$2001&lt;INDEX(Calc!$H:$H,$S216))*(ROW(Calc!$A$2:$A$2001)&gt;$T216),0),0)+1,""))</f>
        <v>0</v>
      </c>
      <c r="W216" s="8">
        <f>IF($S216="","",MAX(0,INDEX(Calc!$H:$H,$S216)-MAX(INDEX(Calc!$K:$K,$S216),INDEX(Calc!$J:$J,$S216))))</f>
        <v>0</v>
      </c>
      <c r="X216" s="8">
        <f>IF($S216="","",INDEX(Calc!$E:$E,$S216)-$W216)</f>
        <v>0</v>
      </c>
    </row>
    <row r="217" spans="1:24">
      <c r="A217">
        <f>IF($S217="","",INDEX(Calc!$A:$A,$S217))</f>
        <v>0</v>
      </c>
      <c r="B217">
        <f>IF($S217="","",INDEX(Calc!$U:$U,$S217))</f>
        <v>0</v>
      </c>
      <c r="C217" s="7">
        <f>IF($S217="","",INDEX(Calc!$B:$B,$S217))</f>
        <v>0</v>
      </c>
      <c r="D217">
        <f>IF($S217="","",INDEX(Calc!$C:$C,$S217))</f>
        <v>0</v>
      </c>
      <c r="E217" s="8">
        <f>IF($S217="","",INDEX(Calc!$E:$E,$S217))</f>
        <v>0</v>
      </c>
      <c r="F217" s="9">
        <f>IF($S217="","",INDEX(Calc!$G:$G,$S217))</f>
        <v>0</v>
      </c>
      <c r="G217" s="8">
        <f>IF($S217="","",INDEX(Calc!$L:$L,$S217))</f>
        <v>0</v>
      </c>
      <c r="H217" s="8">
        <f>IF($S217="","",INDEX(Calc!$M:$M,$S217))</f>
        <v>0</v>
      </c>
      <c r="I217" s="7">
        <f>IF($T217="","",INDEX(Calc!$B:$B,$T217))</f>
        <v>0</v>
      </c>
      <c r="J217" s="8">
        <f>IF($S217="","",IF($U217&lt;&gt;"paid",0,MAX(0,MIN(INDEX(Calc!$H:$H,$S217),INDEX(Calc!$I:$I,$T217))-MAX(INDEX(Calc!$J:$J,$S217),INDEX(Calc!$T:$T,$T217)))))</f>
        <v>0</v>
      </c>
      <c r="K217" s="8">
        <f>IF($S217="","",IF($U217&lt;&gt;"paid",0,$J217/(1+$F217)*$F217))</f>
        <v>0</v>
      </c>
      <c r="L217" s="8">
        <f>IF($S217="","",IF($U217="paid",MAX(0,$E217-MAX(0,MIN(INDEX(Calc!$H:$H,$S217),INDEX(Calc!$I:$I,$T217))-INDEX(Calc!$J:$J,$S217))),$W217))</f>
        <v>0</v>
      </c>
      <c r="M217" s="8">
        <f>IF($S217="","",IF($U217="paid",$L217/(1+$F217)*$F217,$Q217))</f>
        <v>0</v>
      </c>
      <c r="N217">
        <f>IF(OR($S217="",$U217&lt;&gt;"paid"),"",$I217-$C217)</f>
        <v>0</v>
      </c>
      <c r="O217" s="8">
        <f>IF($S217="","",IF(AND($U217="paid",$N217&gt;Settings!$B$4),$K217*Settings!$B$3*$N217/365,0))</f>
        <v>0</v>
      </c>
      <c r="P217" s="8">
        <f>IF($S217="","",IF($U217="unpaid",$W217,0))</f>
        <v>0</v>
      </c>
      <c r="Q217" s="8">
        <f>IF($S217="","",IF(AND($U217="unpaid",$C217&lt;=Settings!$B$2),$W217/(1+$F217)*$F217,0))</f>
        <v>0</v>
      </c>
      <c r="R217">
        <f>IF($S217="","","FY "&amp;IF(MONTH($C217)&gt;=4,YEAR($C217),YEAR($C217)-1)&amp;"-"&amp;TEXT(MOD(IF(MONTH($C217)&gt;=4,YEAR($C217)+1,YEAR($C217)),100),"00"))</f>
        <v>0</v>
      </c>
      <c r="S217">
        <f>IF($S216="","",IF($U216="paid",IF($V216&lt;&gt;"",$S216,IF(AND($W216&gt;0,OR(INDEX(Calc!$B:$B,$S216)&lt;=Settings!$B$2,$X216=0)),$S216,IFERROR(MATCH(1,INDEX((Calc!$A$2:$A$2001&lt;&gt;"")*(Calc!$E$2:$E$2001&gt;0)*(ROW(Calc!$A$2:$A$2001)&gt;$S216),0),0)+1,""))),IFERROR(MATCH(1,INDEX((Calc!$A$2:$A$2001&lt;&gt;"")*(Calc!$E$2:$E$2001&gt;0)*(ROW(Calc!$A$2:$A$2001)&gt;$S216),0),0)+1,"")))</f>
        <v>0</v>
      </c>
      <c r="T217">
        <f>IF($S217="","",IF(AND($S217=$S216,$U216="paid",$V216=""),"",IF(AND($S217=$S216,$U216="paid",$V216&lt;&gt;""),$V216,IF($S217="","",IFERROR(MATCH(1,INDEX((Calc!$A$2:$A$2001=INDEX(Calc!$A:$A,$S217))*(Calc!$D$2:$D$2001&gt;0)*(Calc!$I$2:$I$2001&gt;INDEX(Calc!$J:$J,$S217))*(Calc!$T$2:$T$2001&lt;INDEX(Calc!$H:$H,$S217)),0),0)+1,"")))))</f>
        <v>0</v>
      </c>
      <c r="U217">
        <f>IF($S217="","",IF($T217&lt;&gt;"","paid","unpaid"))</f>
        <v>0</v>
      </c>
      <c r="V217">
        <f>IF(OR($S217="",$T217=""),"",IFERROR(MATCH(1,INDEX((Calc!$A$2:$A$2001=INDEX(Calc!$A:$A,$S217))*(Calc!$D$2:$D$2001&gt;0)*(Calc!$I$2:$I$2001&gt;INDEX(Calc!$J:$J,$S217))*(Calc!$T$2:$T$2001&lt;INDEX(Calc!$H:$H,$S217))*(ROW(Calc!$A$2:$A$2001)&gt;$T217),0),0)+1,""))</f>
        <v>0</v>
      </c>
      <c r="W217" s="8">
        <f>IF($S217="","",MAX(0,INDEX(Calc!$H:$H,$S217)-MAX(INDEX(Calc!$K:$K,$S217),INDEX(Calc!$J:$J,$S217))))</f>
        <v>0</v>
      </c>
      <c r="X217" s="8">
        <f>IF($S217="","",INDEX(Calc!$E:$E,$S217)-$W217)</f>
        <v>0</v>
      </c>
    </row>
    <row r="218" spans="1:24">
      <c r="A218">
        <f>IF($S218="","",INDEX(Calc!$A:$A,$S218))</f>
        <v>0</v>
      </c>
      <c r="B218">
        <f>IF($S218="","",INDEX(Calc!$U:$U,$S218))</f>
        <v>0</v>
      </c>
      <c r="C218" s="7">
        <f>IF($S218="","",INDEX(Calc!$B:$B,$S218))</f>
        <v>0</v>
      </c>
      <c r="D218">
        <f>IF($S218="","",INDEX(Calc!$C:$C,$S218))</f>
        <v>0</v>
      </c>
      <c r="E218" s="8">
        <f>IF($S218="","",INDEX(Calc!$E:$E,$S218))</f>
        <v>0</v>
      </c>
      <c r="F218" s="9">
        <f>IF($S218="","",INDEX(Calc!$G:$G,$S218))</f>
        <v>0</v>
      </c>
      <c r="G218" s="8">
        <f>IF($S218="","",INDEX(Calc!$L:$L,$S218))</f>
        <v>0</v>
      </c>
      <c r="H218" s="8">
        <f>IF($S218="","",INDEX(Calc!$M:$M,$S218))</f>
        <v>0</v>
      </c>
      <c r="I218" s="7">
        <f>IF($T218="","",INDEX(Calc!$B:$B,$T218))</f>
        <v>0</v>
      </c>
      <c r="J218" s="8">
        <f>IF($S218="","",IF($U218&lt;&gt;"paid",0,MAX(0,MIN(INDEX(Calc!$H:$H,$S218),INDEX(Calc!$I:$I,$T218))-MAX(INDEX(Calc!$J:$J,$S218),INDEX(Calc!$T:$T,$T218)))))</f>
        <v>0</v>
      </c>
      <c r="K218" s="8">
        <f>IF($S218="","",IF($U218&lt;&gt;"paid",0,$J218/(1+$F218)*$F218))</f>
        <v>0</v>
      </c>
      <c r="L218" s="8">
        <f>IF($S218="","",IF($U218="paid",MAX(0,$E218-MAX(0,MIN(INDEX(Calc!$H:$H,$S218),INDEX(Calc!$I:$I,$T218))-INDEX(Calc!$J:$J,$S218))),$W218))</f>
        <v>0</v>
      </c>
      <c r="M218" s="8">
        <f>IF($S218="","",IF($U218="paid",$L218/(1+$F218)*$F218,$Q218))</f>
        <v>0</v>
      </c>
      <c r="N218">
        <f>IF(OR($S218="",$U218&lt;&gt;"paid"),"",$I218-$C218)</f>
        <v>0</v>
      </c>
      <c r="O218" s="8">
        <f>IF($S218="","",IF(AND($U218="paid",$N218&gt;Settings!$B$4),$K218*Settings!$B$3*$N218/365,0))</f>
        <v>0</v>
      </c>
      <c r="P218" s="8">
        <f>IF($S218="","",IF($U218="unpaid",$W218,0))</f>
        <v>0</v>
      </c>
      <c r="Q218" s="8">
        <f>IF($S218="","",IF(AND($U218="unpaid",$C218&lt;=Settings!$B$2),$W218/(1+$F218)*$F218,0))</f>
        <v>0</v>
      </c>
      <c r="R218">
        <f>IF($S218="","","FY "&amp;IF(MONTH($C218)&gt;=4,YEAR($C218),YEAR($C218)-1)&amp;"-"&amp;TEXT(MOD(IF(MONTH($C218)&gt;=4,YEAR($C218)+1,YEAR($C218)),100),"00"))</f>
        <v>0</v>
      </c>
      <c r="S218">
        <f>IF($S217="","",IF($U217="paid",IF($V217&lt;&gt;"",$S217,IF(AND($W217&gt;0,OR(INDEX(Calc!$B:$B,$S217)&lt;=Settings!$B$2,$X217=0)),$S217,IFERROR(MATCH(1,INDEX((Calc!$A$2:$A$2001&lt;&gt;"")*(Calc!$E$2:$E$2001&gt;0)*(ROW(Calc!$A$2:$A$2001)&gt;$S217),0),0)+1,""))),IFERROR(MATCH(1,INDEX((Calc!$A$2:$A$2001&lt;&gt;"")*(Calc!$E$2:$E$2001&gt;0)*(ROW(Calc!$A$2:$A$2001)&gt;$S217),0),0)+1,"")))</f>
        <v>0</v>
      </c>
      <c r="T218">
        <f>IF($S218="","",IF(AND($S218=$S217,$U217="paid",$V217=""),"",IF(AND($S218=$S217,$U217="paid",$V217&lt;&gt;""),$V217,IF($S218="","",IFERROR(MATCH(1,INDEX((Calc!$A$2:$A$2001=INDEX(Calc!$A:$A,$S218))*(Calc!$D$2:$D$2001&gt;0)*(Calc!$I$2:$I$2001&gt;INDEX(Calc!$J:$J,$S218))*(Calc!$T$2:$T$2001&lt;INDEX(Calc!$H:$H,$S218)),0),0)+1,"")))))</f>
        <v>0</v>
      </c>
      <c r="U218">
        <f>IF($S218="","",IF($T218&lt;&gt;"","paid","unpaid"))</f>
        <v>0</v>
      </c>
      <c r="V218">
        <f>IF(OR($S218="",$T218=""),"",IFERROR(MATCH(1,INDEX((Calc!$A$2:$A$2001=INDEX(Calc!$A:$A,$S218))*(Calc!$D$2:$D$2001&gt;0)*(Calc!$I$2:$I$2001&gt;INDEX(Calc!$J:$J,$S218))*(Calc!$T$2:$T$2001&lt;INDEX(Calc!$H:$H,$S218))*(ROW(Calc!$A$2:$A$2001)&gt;$T218),0),0)+1,""))</f>
        <v>0</v>
      </c>
      <c r="W218" s="8">
        <f>IF($S218="","",MAX(0,INDEX(Calc!$H:$H,$S218)-MAX(INDEX(Calc!$K:$K,$S218),INDEX(Calc!$J:$J,$S218))))</f>
        <v>0</v>
      </c>
      <c r="X218" s="8">
        <f>IF($S218="","",INDEX(Calc!$E:$E,$S218)-$W218)</f>
        <v>0</v>
      </c>
    </row>
    <row r="219" spans="1:24">
      <c r="A219">
        <f>IF($S219="","",INDEX(Calc!$A:$A,$S219))</f>
        <v>0</v>
      </c>
      <c r="B219">
        <f>IF($S219="","",INDEX(Calc!$U:$U,$S219))</f>
        <v>0</v>
      </c>
      <c r="C219" s="7">
        <f>IF($S219="","",INDEX(Calc!$B:$B,$S219))</f>
        <v>0</v>
      </c>
      <c r="D219">
        <f>IF($S219="","",INDEX(Calc!$C:$C,$S219))</f>
        <v>0</v>
      </c>
      <c r="E219" s="8">
        <f>IF($S219="","",INDEX(Calc!$E:$E,$S219))</f>
        <v>0</v>
      </c>
      <c r="F219" s="9">
        <f>IF($S219="","",INDEX(Calc!$G:$G,$S219))</f>
        <v>0</v>
      </c>
      <c r="G219" s="8">
        <f>IF($S219="","",INDEX(Calc!$L:$L,$S219))</f>
        <v>0</v>
      </c>
      <c r="H219" s="8">
        <f>IF($S219="","",INDEX(Calc!$M:$M,$S219))</f>
        <v>0</v>
      </c>
      <c r="I219" s="7">
        <f>IF($T219="","",INDEX(Calc!$B:$B,$T219))</f>
        <v>0</v>
      </c>
      <c r="J219" s="8">
        <f>IF($S219="","",IF($U219&lt;&gt;"paid",0,MAX(0,MIN(INDEX(Calc!$H:$H,$S219),INDEX(Calc!$I:$I,$T219))-MAX(INDEX(Calc!$J:$J,$S219),INDEX(Calc!$T:$T,$T219)))))</f>
        <v>0</v>
      </c>
      <c r="K219" s="8">
        <f>IF($S219="","",IF($U219&lt;&gt;"paid",0,$J219/(1+$F219)*$F219))</f>
        <v>0</v>
      </c>
      <c r="L219" s="8">
        <f>IF($S219="","",IF($U219="paid",MAX(0,$E219-MAX(0,MIN(INDEX(Calc!$H:$H,$S219),INDEX(Calc!$I:$I,$T219))-INDEX(Calc!$J:$J,$S219))),$W219))</f>
        <v>0</v>
      </c>
      <c r="M219" s="8">
        <f>IF($S219="","",IF($U219="paid",$L219/(1+$F219)*$F219,$Q219))</f>
        <v>0</v>
      </c>
      <c r="N219">
        <f>IF(OR($S219="",$U219&lt;&gt;"paid"),"",$I219-$C219)</f>
        <v>0</v>
      </c>
      <c r="O219" s="8">
        <f>IF($S219="","",IF(AND($U219="paid",$N219&gt;Settings!$B$4),$K219*Settings!$B$3*$N219/365,0))</f>
        <v>0</v>
      </c>
      <c r="P219" s="8">
        <f>IF($S219="","",IF($U219="unpaid",$W219,0))</f>
        <v>0</v>
      </c>
      <c r="Q219" s="8">
        <f>IF($S219="","",IF(AND($U219="unpaid",$C219&lt;=Settings!$B$2),$W219/(1+$F219)*$F219,0))</f>
        <v>0</v>
      </c>
      <c r="R219">
        <f>IF($S219="","","FY "&amp;IF(MONTH($C219)&gt;=4,YEAR($C219),YEAR($C219)-1)&amp;"-"&amp;TEXT(MOD(IF(MONTH($C219)&gt;=4,YEAR($C219)+1,YEAR($C219)),100),"00"))</f>
        <v>0</v>
      </c>
      <c r="S219">
        <f>IF($S218="","",IF($U218="paid",IF($V218&lt;&gt;"",$S218,IF(AND($W218&gt;0,OR(INDEX(Calc!$B:$B,$S218)&lt;=Settings!$B$2,$X218=0)),$S218,IFERROR(MATCH(1,INDEX((Calc!$A$2:$A$2001&lt;&gt;"")*(Calc!$E$2:$E$2001&gt;0)*(ROW(Calc!$A$2:$A$2001)&gt;$S218),0),0)+1,""))),IFERROR(MATCH(1,INDEX((Calc!$A$2:$A$2001&lt;&gt;"")*(Calc!$E$2:$E$2001&gt;0)*(ROW(Calc!$A$2:$A$2001)&gt;$S218),0),0)+1,"")))</f>
        <v>0</v>
      </c>
      <c r="T219">
        <f>IF($S219="","",IF(AND($S219=$S218,$U218="paid",$V218=""),"",IF(AND($S219=$S218,$U218="paid",$V218&lt;&gt;""),$V218,IF($S219="","",IFERROR(MATCH(1,INDEX((Calc!$A$2:$A$2001=INDEX(Calc!$A:$A,$S219))*(Calc!$D$2:$D$2001&gt;0)*(Calc!$I$2:$I$2001&gt;INDEX(Calc!$J:$J,$S219))*(Calc!$T$2:$T$2001&lt;INDEX(Calc!$H:$H,$S219)),0),0)+1,"")))))</f>
        <v>0</v>
      </c>
      <c r="U219">
        <f>IF($S219="","",IF($T219&lt;&gt;"","paid","unpaid"))</f>
        <v>0</v>
      </c>
      <c r="V219">
        <f>IF(OR($S219="",$T219=""),"",IFERROR(MATCH(1,INDEX((Calc!$A$2:$A$2001=INDEX(Calc!$A:$A,$S219))*(Calc!$D$2:$D$2001&gt;0)*(Calc!$I$2:$I$2001&gt;INDEX(Calc!$J:$J,$S219))*(Calc!$T$2:$T$2001&lt;INDEX(Calc!$H:$H,$S219))*(ROW(Calc!$A$2:$A$2001)&gt;$T219),0),0)+1,""))</f>
        <v>0</v>
      </c>
      <c r="W219" s="8">
        <f>IF($S219="","",MAX(0,INDEX(Calc!$H:$H,$S219)-MAX(INDEX(Calc!$K:$K,$S219),INDEX(Calc!$J:$J,$S219))))</f>
        <v>0</v>
      </c>
      <c r="X219" s="8">
        <f>IF($S219="","",INDEX(Calc!$E:$E,$S219)-$W219)</f>
        <v>0</v>
      </c>
    </row>
    <row r="220" spans="1:24">
      <c r="A220">
        <f>IF($S220="","",INDEX(Calc!$A:$A,$S220))</f>
        <v>0</v>
      </c>
      <c r="B220">
        <f>IF($S220="","",INDEX(Calc!$U:$U,$S220))</f>
        <v>0</v>
      </c>
      <c r="C220" s="7">
        <f>IF($S220="","",INDEX(Calc!$B:$B,$S220))</f>
        <v>0</v>
      </c>
      <c r="D220">
        <f>IF($S220="","",INDEX(Calc!$C:$C,$S220))</f>
        <v>0</v>
      </c>
      <c r="E220" s="8">
        <f>IF($S220="","",INDEX(Calc!$E:$E,$S220))</f>
        <v>0</v>
      </c>
      <c r="F220" s="9">
        <f>IF($S220="","",INDEX(Calc!$G:$G,$S220))</f>
        <v>0</v>
      </c>
      <c r="G220" s="8">
        <f>IF($S220="","",INDEX(Calc!$L:$L,$S220))</f>
        <v>0</v>
      </c>
      <c r="H220" s="8">
        <f>IF($S220="","",INDEX(Calc!$M:$M,$S220))</f>
        <v>0</v>
      </c>
      <c r="I220" s="7">
        <f>IF($T220="","",INDEX(Calc!$B:$B,$T220))</f>
        <v>0</v>
      </c>
      <c r="J220" s="8">
        <f>IF($S220="","",IF($U220&lt;&gt;"paid",0,MAX(0,MIN(INDEX(Calc!$H:$H,$S220),INDEX(Calc!$I:$I,$T220))-MAX(INDEX(Calc!$J:$J,$S220),INDEX(Calc!$T:$T,$T220)))))</f>
        <v>0</v>
      </c>
      <c r="K220" s="8">
        <f>IF($S220="","",IF($U220&lt;&gt;"paid",0,$J220/(1+$F220)*$F220))</f>
        <v>0</v>
      </c>
      <c r="L220" s="8">
        <f>IF($S220="","",IF($U220="paid",MAX(0,$E220-MAX(0,MIN(INDEX(Calc!$H:$H,$S220),INDEX(Calc!$I:$I,$T220))-INDEX(Calc!$J:$J,$S220))),$W220))</f>
        <v>0</v>
      </c>
      <c r="M220" s="8">
        <f>IF($S220="","",IF($U220="paid",$L220/(1+$F220)*$F220,$Q220))</f>
        <v>0</v>
      </c>
      <c r="N220">
        <f>IF(OR($S220="",$U220&lt;&gt;"paid"),"",$I220-$C220)</f>
        <v>0</v>
      </c>
      <c r="O220" s="8">
        <f>IF($S220="","",IF(AND($U220="paid",$N220&gt;Settings!$B$4),$K220*Settings!$B$3*$N220/365,0))</f>
        <v>0</v>
      </c>
      <c r="P220" s="8">
        <f>IF($S220="","",IF($U220="unpaid",$W220,0))</f>
        <v>0</v>
      </c>
      <c r="Q220" s="8">
        <f>IF($S220="","",IF(AND($U220="unpaid",$C220&lt;=Settings!$B$2),$W220/(1+$F220)*$F220,0))</f>
        <v>0</v>
      </c>
      <c r="R220">
        <f>IF($S220="","","FY "&amp;IF(MONTH($C220)&gt;=4,YEAR($C220),YEAR($C220)-1)&amp;"-"&amp;TEXT(MOD(IF(MONTH($C220)&gt;=4,YEAR($C220)+1,YEAR($C220)),100),"00"))</f>
        <v>0</v>
      </c>
      <c r="S220">
        <f>IF($S219="","",IF($U219="paid",IF($V219&lt;&gt;"",$S219,IF(AND($W219&gt;0,OR(INDEX(Calc!$B:$B,$S219)&lt;=Settings!$B$2,$X219=0)),$S219,IFERROR(MATCH(1,INDEX((Calc!$A$2:$A$2001&lt;&gt;"")*(Calc!$E$2:$E$2001&gt;0)*(ROW(Calc!$A$2:$A$2001)&gt;$S219),0),0)+1,""))),IFERROR(MATCH(1,INDEX((Calc!$A$2:$A$2001&lt;&gt;"")*(Calc!$E$2:$E$2001&gt;0)*(ROW(Calc!$A$2:$A$2001)&gt;$S219),0),0)+1,"")))</f>
        <v>0</v>
      </c>
      <c r="T220">
        <f>IF($S220="","",IF(AND($S220=$S219,$U219="paid",$V219=""),"",IF(AND($S220=$S219,$U219="paid",$V219&lt;&gt;""),$V219,IF($S220="","",IFERROR(MATCH(1,INDEX((Calc!$A$2:$A$2001=INDEX(Calc!$A:$A,$S220))*(Calc!$D$2:$D$2001&gt;0)*(Calc!$I$2:$I$2001&gt;INDEX(Calc!$J:$J,$S220))*(Calc!$T$2:$T$2001&lt;INDEX(Calc!$H:$H,$S220)),0),0)+1,"")))))</f>
        <v>0</v>
      </c>
      <c r="U220">
        <f>IF($S220="","",IF($T220&lt;&gt;"","paid","unpaid"))</f>
        <v>0</v>
      </c>
      <c r="V220">
        <f>IF(OR($S220="",$T220=""),"",IFERROR(MATCH(1,INDEX((Calc!$A$2:$A$2001=INDEX(Calc!$A:$A,$S220))*(Calc!$D$2:$D$2001&gt;0)*(Calc!$I$2:$I$2001&gt;INDEX(Calc!$J:$J,$S220))*(Calc!$T$2:$T$2001&lt;INDEX(Calc!$H:$H,$S220))*(ROW(Calc!$A$2:$A$2001)&gt;$T220),0),0)+1,""))</f>
        <v>0</v>
      </c>
      <c r="W220" s="8">
        <f>IF($S220="","",MAX(0,INDEX(Calc!$H:$H,$S220)-MAX(INDEX(Calc!$K:$K,$S220),INDEX(Calc!$J:$J,$S220))))</f>
        <v>0</v>
      </c>
      <c r="X220" s="8">
        <f>IF($S220="","",INDEX(Calc!$E:$E,$S220)-$W220)</f>
        <v>0</v>
      </c>
    </row>
    <row r="221" spans="1:24">
      <c r="A221">
        <f>IF($S221="","",INDEX(Calc!$A:$A,$S221))</f>
        <v>0</v>
      </c>
      <c r="B221">
        <f>IF($S221="","",INDEX(Calc!$U:$U,$S221))</f>
        <v>0</v>
      </c>
      <c r="C221" s="7">
        <f>IF($S221="","",INDEX(Calc!$B:$B,$S221))</f>
        <v>0</v>
      </c>
      <c r="D221">
        <f>IF($S221="","",INDEX(Calc!$C:$C,$S221))</f>
        <v>0</v>
      </c>
      <c r="E221" s="8">
        <f>IF($S221="","",INDEX(Calc!$E:$E,$S221))</f>
        <v>0</v>
      </c>
      <c r="F221" s="9">
        <f>IF($S221="","",INDEX(Calc!$G:$G,$S221))</f>
        <v>0</v>
      </c>
      <c r="G221" s="8">
        <f>IF($S221="","",INDEX(Calc!$L:$L,$S221))</f>
        <v>0</v>
      </c>
      <c r="H221" s="8">
        <f>IF($S221="","",INDEX(Calc!$M:$M,$S221))</f>
        <v>0</v>
      </c>
      <c r="I221" s="7">
        <f>IF($T221="","",INDEX(Calc!$B:$B,$T221))</f>
        <v>0</v>
      </c>
      <c r="J221" s="8">
        <f>IF($S221="","",IF($U221&lt;&gt;"paid",0,MAX(0,MIN(INDEX(Calc!$H:$H,$S221),INDEX(Calc!$I:$I,$T221))-MAX(INDEX(Calc!$J:$J,$S221),INDEX(Calc!$T:$T,$T221)))))</f>
        <v>0</v>
      </c>
      <c r="K221" s="8">
        <f>IF($S221="","",IF($U221&lt;&gt;"paid",0,$J221/(1+$F221)*$F221))</f>
        <v>0</v>
      </c>
      <c r="L221" s="8">
        <f>IF($S221="","",IF($U221="paid",MAX(0,$E221-MAX(0,MIN(INDEX(Calc!$H:$H,$S221),INDEX(Calc!$I:$I,$T221))-INDEX(Calc!$J:$J,$S221))),$W221))</f>
        <v>0</v>
      </c>
      <c r="M221" s="8">
        <f>IF($S221="","",IF($U221="paid",$L221/(1+$F221)*$F221,$Q221))</f>
        <v>0</v>
      </c>
      <c r="N221">
        <f>IF(OR($S221="",$U221&lt;&gt;"paid"),"",$I221-$C221)</f>
        <v>0</v>
      </c>
      <c r="O221" s="8">
        <f>IF($S221="","",IF(AND($U221="paid",$N221&gt;Settings!$B$4),$K221*Settings!$B$3*$N221/365,0))</f>
        <v>0</v>
      </c>
      <c r="P221" s="8">
        <f>IF($S221="","",IF($U221="unpaid",$W221,0))</f>
        <v>0</v>
      </c>
      <c r="Q221" s="8">
        <f>IF($S221="","",IF(AND($U221="unpaid",$C221&lt;=Settings!$B$2),$W221/(1+$F221)*$F221,0))</f>
        <v>0</v>
      </c>
      <c r="R221">
        <f>IF($S221="","","FY "&amp;IF(MONTH($C221)&gt;=4,YEAR($C221),YEAR($C221)-1)&amp;"-"&amp;TEXT(MOD(IF(MONTH($C221)&gt;=4,YEAR($C221)+1,YEAR($C221)),100),"00"))</f>
        <v>0</v>
      </c>
      <c r="S221">
        <f>IF($S220="","",IF($U220="paid",IF($V220&lt;&gt;"",$S220,IF(AND($W220&gt;0,OR(INDEX(Calc!$B:$B,$S220)&lt;=Settings!$B$2,$X220=0)),$S220,IFERROR(MATCH(1,INDEX((Calc!$A$2:$A$2001&lt;&gt;"")*(Calc!$E$2:$E$2001&gt;0)*(ROW(Calc!$A$2:$A$2001)&gt;$S220),0),0)+1,""))),IFERROR(MATCH(1,INDEX((Calc!$A$2:$A$2001&lt;&gt;"")*(Calc!$E$2:$E$2001&gt;0)*(ROW(Calc!$A$2:$A$2001)&gt;$S220),0),0)+1,"")))</f>
        <v>0</v>
      </c>
      <c r="T221">
        <f>IF($S221="","",IF(AND($S221=$S220,$U220="paid",$V220=""),"",IF(AND($S221=$S220,$U220="paid",$V220&lt;&gt;""),$V220,IF($S221="","",IFERROR(MATCH(1,INDEX((Calc!$A$2:$A$2001=INDEX(Calc!$A:$A,$S221))*(Calc!$D$2:$D$2001&gt;0)*(Calc!$I$2:$I$2001&gt;INDEX(Calc!$J:$J,$S221))*(Calc!$T$2:$T$2001&lt;INDEX(Calc!$H:$H,$S221)),0),0)+1,"")))))</f>
        <v>0</v>
      </c>
      <c r="U221">
        <f>IF($S221="","",IF($T221&lt;&gt;"","paid","unpaid"))</f>
        <v>0</v>
      </c>
      <c r="V221">
        <f>IF(OR($S221="",$T221=""),"",IFERROR(MATCH(1,INDEX((Calc!$A$2:$A$2001=INDEX(Calc!$A:$A,$S221))*(Calc!$D$2:$D$2001&gt;0)*(Calc!$I$2:$I$2001&gt;INDEX(Calc!$J:$J,$S221))*(Calc!$T$2:$T$2001&lt;INDEX(Calc!$H:$H,$S221))*(ROW(Calc!$A$2:$A$2001)&gt;$T221),0),0)+1,""))</f>
        <v>0</v>
      </c>
      <c r="W221" s="8">
        <f>IF($S221="","",MAX(0,INDEX(Calc!$H:$H,$S221)-MAX(INDEX(Calc!$K:$K,$S221),INDEX(Calc!$J:$J,$S221))))</f>
        <v>0</v>
      </c>
      <c r="X221" s="8">
        <f>IF($S221="","",INDEX(Calc!$E:$E,$S221)-$W221)</f>
        <v>0</v>
      </c>
    </row>
    <row r="222" spans="1:24">
      <c r="A222">
        <f>IF($S222="","",INDEX(Calc!$A:$A,$S222))</f>
        <v>0</v>
      </c>
      <c r="B222">
        <f>IF($S222="","",INDEX(Calc!$U:$U,$S222))</f>
        <v>0</v>
      </c>
      <c r="C222" s="7">
        <f>IF($S222="","",INDEX(Calc!$B:$B,$S222))</f>
        <v>0</v>
      </c>
      <c r="D222">
        <f>IF($S222="","",INDEX(Calc!$C:$C,$S222))</f>
        <v>0</v>
      </c>
      <c r="E222" s="8">
        <f>IF($S222="","",INDEX(Calc!$E:$E,$S222))</f>
        <v>0</v>
      </c>
      <c r="F222" s="9">
        <f>IF($S222="","",INDEX(Calc!$G:$G,$S222))</f>
        <v>0</v>
      </c>
      <c r="G222" s="8">
        <f>IF($S222="","",INDEX(Calc!$L:$L,$S222))</f>
        <v>0</v>
      </c>
      <c r="H222" s="8">
        <f>IF($S222="","",INDEX(Calc!$M:$M,$S222))</f>
        <v>0</v>
      </c>
      <c r="I222" s="7">
        <f>IF($T222="","",INDEX(Calc!$B:$B,$T222))</f>
        <v>0</v>
      </c>
      <c r="J222" s="8">
        <f>IF($S222="","",IF($U222&lt;&gt;"paid",0,MAX(0,MIN(INDEX(Calc!$H:$H,$S222),INDEX(Calc!$I:$I,$T222))-MAX(INDEX(Calc!$J:$J,$S222),INDEX(Calc!$T:$T,$T222)))))</f>
        <v>0</v>
      </c>
      <c r="K222" s="8">
        <f>IF($S222="","",IF($U222&lt;&gt;"paid",0,$J222/(1+$F222)*$F222))</f>
        <v>0</v>
      </c>
      <c r="L222" s="8">
        <f>IF($S222="","",IF($U222="paid",MAX(0,$E222-MAX(0,MIN(INDEX(Calc!$H:$H,$S222),INDEX(Calc!$I:$I,$T222))-INDEX(Calc!$J:$J,$S222))),$W222))</f>
        <v>0</v>
      </c>
      <c r="M222" s="8">
        <f>IF($S222="","",IF($U222="paid",$L222/(1+$F222)*$F222,$Q222))</f>
        <v>0</v>
      </c>
      <c r="N222">
        <f>IF(OR($S222="",$U222&lt;&gt;"paid"),"",$I222-$C222)</f>
        <v>0</v>
      </c>
      <c r="O222" s="8">
        <f>IF($S222="","",IF(AND($U222="paid",$N222&gt;Settings!$B$4),$K222*Settings!$B$3*$N222/365,0))</f>
        <v>0</v>
      </c>
      <c r="P222" s="8">
        <f>IF($S222="","",IF($U222="unpaid",$W222,0))</f>
        <v>0</v>
      </c>
      <c r="Q222" s="8">
        <f>IF($S222="","",IF(AND($U222="unpaid",$C222&lt;=Settings!$B$2),$W222/(1+$F222)*$F222,0))</f>
        <v>0</v>
      </c>
      <c r="R222">
        <f>IF($S222="","","FY "&amp;IF(MONTH($C222)&gt;=4,YEAR($C222),YEAR($C222)-1)&amp;"-"&amp;TEXT(MOD(IF(MONTH($C222)&gt;=4,YEAR($C222)+1,YEAR($C222)),100),"00"))</f>
        <v>0</v>
      </c>
      <c r="S222">
        <f>IF($S221="","",IF($U221="paid",IF($V221&lt;&gt;"",$S221,IF(AND($W221&gt;0,OR(INDEX(Calc!$B:$B,$S221)&lt;=Settings!$B$2,$X221=0)),$S221,IFERROR(MATCH(1,INDEX((Calc!$A$2:$A$2001&lt;&gt;"")*(Calc!$E$2:$E$2001&gt;0)*(ROW(Calc!$A$2:$A$2001)&gt;$S221),0),0)+1,""))),IFERROR(MATCH(1,INDEX((Calc!$A$2:$A$2001&lt;&gt;"")*(Calc!$E$2:$E$2001&gt;0)*(ROW(Calc!$A$2:$A$2001)&gt;$S221),0),0)+1,"")))</f>
        <v>0</v>
      </c>
      <c r="T222">
        <f>IF($S222="","",IF(AND($S222=$S221,$U221="paid",$V221=""),"",IF(AND($S222=$S221,$U221="paid",$V221&lt;&gt;""),$V221,IF($S222="","",IFERROR(MATCH(1,INDEX((Calc!$A$2:$A$2001=INDEX(Calc!$A:$A,$S222))*(Calc!$D$2:$D$2001&gt;0)*(Calc!$I$2:$I$2001&gt;INDEX(Calc!$J:$J,$S222))*(Calc!$T$2:$T$2001&lt;INDEX(Calc!$H:$H,$S222)),0),0)+1,"")))))</f>
        <v>0</v>
      </c>
      <c r="U222">
        <f>IF($S222="","",IF($T222&lt;&gt;"","paid","unpaid"))</f>
        <v>0</v>
      </c>
      <c r="V222">
        <f>IF(OR($S222="",$T222=""),"",IFERROR(MATCH(1,INDEX((Calc!$A$2:$A$2001=INDEX(Calc!$A:$A,$S222))*(Calc!$D$2:$D$2001&gt;0)*(Calc!$I$2:$I$2001&gt;INDEX(Calc!$J:$J,$S222))*(Calc!$T$2:$T$2001&lt;INDEX(Calc!$H:$H,$S222))*(ROW(Calc!$A$2:$A$2001)&gt;$T222),0),0)+1,""))</f>
        <v>0</v>
      </c>
      <c r="W222" s="8">
        <f>IF($S222="","",MAX(0,INDEX(Calc!$H:$H,$S222)-MAX(INDEX(Calc!$K:$K,$S222),INDEX(Calc!$J:$J,$S222))))</f>
        <v>0</v>
      </c>
      <c r="X222" s="8">
        <f>IF($S222="","",INDEX(Calc!$E:$E,$S222)-$W222)</f>
        <v>0</v>
      </c>
    </row>
    <row r="223" spans="1:24">
      <c r="A223">
        <f>IF($S223="","",INDEX(Calc!$A:$A,$S223))</f>
        <v>0</v>
      </c>
      <c r="B223">
        <f>IF($S223="","",INDEX(Calc!$U:$U,$S223))</f>
        <v>0</v>
      </c>
      <c r="C223" s="7">
        <f>IF($S223="","",INDEX(Calc!$B:$B,$S223))</f>
        <v>0</v>
      </c>
      <c r="D223">
        <f>IF($S223="","",INDEX(Calc!$C:$C,$S223))</f>
        <v>0</v>
      </c>
      <c r="E223" s="8">
        <f>IF($S223="","",INDEX(Calc!$E:$E,$S223))</f>
        <v>0</v>
      </c>
      <c r="F223" s="9">
        <f>IF($S223="","",INDEX(Calc!$G:$G,$S223))</f>
        <v>0</v>
      </c>
      <c r="G223" s="8">
        <f>IF($S223="","",INDEX(Calc!$L:$L,$S223))</f>
        <v>0</v>
      </c>
      <c r="H223" s="8">
        <f>IF($S223="","",INDEX(Calc!$M:$M,$S223))</f>
        <v>0</v>
      </c>
      <c r="I223" s="7">
        <f>IF($T223="","",INDEX(Calc!$B:$B,$T223))</f>
        <v>0</v>
      </c>
      <c r="J223" s="8">
        <f>IF($S223="","",IF($U223&lt;&gt;"paid",0,MAX(0,MIN(INDEX(Calc!$H:$H,$S223),INDEX(Calc!$I:$I,$T223))-MAX(INDEX(Calc!$J:$J,$S223),INDEX(Calc!$T:$T,$T223)))))</f>
        <v>0</v>
      </c>
      <c r="K223" s="8">
        <f>IF($S223="","",IF($U223&lt;&gt;"paid",0,$J223/(1+$F223)*$F223))</f>
        <v>0</v>
      </c>
      <c r="L223" s="8">
        <f>IF($S223="","",IF($U223="paid",MAX(0,$E223-MAX(0,MIN(INDEX(Calc!$H:$H,$S223),INDEX(Calc!$I:$I,$T223))-INDEX(Calc!$J:$J,$S223))),$W223))</f>
        <v>0</v>
      </c>
      <c r="M223" s="8">
        <f>IF($S223="","",IF($U223="paid",$L223/(1+$F223)*$F223,$Q223))</f>
        <v>0</v>
      </c>
      <c r="N223">
        <f>IF(OR($S223="",$U223&lt;&gt;"paid"),"",$I223-$C223)</f>
        <v>0</v>
      </c>
      <c r="O223" s="8">
        <f>IF($S223="","",IF(AND($U223="paid",$N223&gt;Settings!$B$4),$K223*Settings!$B$3*$N223/365,0))</f>
        <v>0</v>
      </c>
      <c r="P223" s="8">
        <f>IF($S223="","",IF($U223="unpaid",$W223,0))</f>
        <v>0</v>
      </c>
      <c r="Q223" s="8">
        <f>IF($S223="","",IF(AND($U223="unpaid",$C223&lt;=Settings!$B$2),$W223/(1+$F223)*$F223,0))</f>
        <v>0</v>
      </c>
      <c r="R223">
        <f>IF($S223="","","FY "&amp;IF(MONTH($C223)&gt;=4,YEAR($C223),YEAR($C223)-1)&amp;"-"&amp;TEXT(MOD(IF(MONTH($C223)&gt;=4,YEAR($C223)+1,YEAR($C223)),100),"00"))</f>
        <v>0</v>
      </c>
      <c r="S223">
        <f>IF($S222="","",IF($U222="paid",IF($V222&lt;&gt;"",$S222,IF(AND($W222&gt;0,OR(INDEX(Calc!$B:$B,$S222)&lt;=Settings!$B$2,$X222=0)),$S222,IFERROR(MATCH(1,INDEX((Calc!$A$2:$A$2001&lt;&gt;"")*(Calc!$E$2:$E$2001&gt;0)*(ROW(Calc!$A$2:$A$2001)&gt;$S222),0),0)+1,""))),IFERROR(MATCH(1,INDEX((Calc!$A$2:$A$2001&lt;&gt;"")*(Calc!$E$2:$E$2001&gt;0)*(ROW(Calc!$A$2:$A$2001)&gt;$S222),0),0)+1,"")))</f>
        <v>0</v>
      </c>
      <c r="T223">
        <f>IF($S223="","",IF(AND($S223=$S222,$U222="paid",$V222=""),"",IF(AND($S223=$S222,$U222="paid",$V222&lt;&gt;""),$V222,IF($S223="","",IFERROR(MATCH(1,INDEX((Calc!$A$2:$A$2001=INDEX(Calc!$A:$A,$S223))*(Calc!$D$2:$D$2001&gt;0)*(Calc!$I$2:$I$2001&gt;INDEX(Calc!$J:$J,$S223))*(Calc!$T$2:$T$2001&lt;INDEX(Calc!$H:$H,$S223)),0),0)+1,"")))))</f>
        <v>0</v>
      </c>
      <c r="U223">
        <f>IF($S223="","",IF($T223&lt;&gt;"","paid","unpaid"))</f>
        <v>0</v>
      </c>
      <c r="V223">
        <f>IF(OR($S223="",$T223=""),"",IFERROR(MATCH(1,INDEX((Calc!$A$2:$A$2001=INDEX(Calc!$A:$A,$S223))*(Calc!$D$2:$D$2001&gt;0)*(Calc!$I$2:$I$2001&gt;INDEX(Calc!$J:$J,$S223))*(Calc!$T$2:$T$2001&lt;INDEX(Calc!$H:$H,$S223))*(ROW(Calc!$A$2:$A$2001)&gt;$T223),0),0)+1,""))</f>
        <v>0</v>
      </c>
      <c r="W223" s="8">
        <f>IF($S223="","",MAX(0,INDEX(Calc!$H:$H,$S223)-MAX(INDEX(Calc!$K:$K,$S223),INDEX(Calc!$J:$J,$S223))))</f>
        <v>0</v>
      </c>
      <c r="X223" s="8">
        <f>IF($S223="","",INDEX(Calc!$E:$E,$S223)-$W223)</f>
        <v>0</v>
      </c>
    </row>
    <row r="224" spans="1:24">
      <c r="A224">
        <f>IF($S224="","",INDEX(Calc!$A:$A,$S224))</f>
        <v>0</v>
      </c>
      <c r="B224">
        <f>IF($S224="","",INDEX(Calc!$U:$U,$S224))</f>
        <v>0</v>
      </c>
      <c r="C224" s="7">
        <f>IF($S224="","",INDEX(Calc!$B:$B,$S224))</f>
        <v>0</v>
      </c>
      <c r="D224">
        <f>IF($S224="","",INDEX(Calc!$C:$C,$S224))</f>
        <v>0</v>
      </c>
      <c r="E224" s="8">
        <f>IF($S224="","",INDEX(Calc!$E:$E,$S224))</f>
        <v>0</v>
      </c>
      <c r="F224" s="9">
        <f>IF($S224="","",INDEX(Calc!$G:$G,$S224))</f>
        <v>0</v>
      </c>
      <c r="G224" s="8">
        <f>IF($S224="","",INDEX(Calc!$L:$L,$S224))</f>
        <v>0</v>
      </c>
      <c r="H224" s="8">
        <f>IF($S224="","",INDEX(Calc!$M:$M,$S224))</f>
        <v>0</v>
      </c>
      <c r="I224" s="7">
        <f>IF($T224="","",INDEX(Calc!$B:$B,$T224))</f>
        <v>0</v>
      </c>
      <c r="J224" s="8">
        <f>IF($S224="","",IF($U224&lt;&gt;"paid",0,MAX(0,MIN(INDEX(Calc!$H:$H,$S224),INDEX(Calc!$I:$I,$T224))-MAX(INDEX(Calc!$J:$J,$S224),INDEX(Calc!$T:$T,$T224)))))</f>
        <v>0</v>
      </c>
      <c r="K224" s="8">
        <f>IF($S224="","",IF($U224&lt;&gt;"paid",0,$J224/(1+$F224)*$F224))</f>
        <v>0</v>
      </c>
      <c r="L224" s="8">
        <f>IF($S224="","",IF($U224="paid",MAX(0,$E224-MAX(0,MIN(INDEX(Calc!$H:$H,$S224),INDEX(Calc!$I:$I,$T224))-INDEX(Calc!$J:$J,$S224))),$W224))</f>
        <v>0</v>
      </c>
      <c r="M224" s="8">
        <f>IF($S224="","",IF($U224="paid",$L224/(1+$F224)*$F224,$Q224))</f>
        <v>0</v>
      </c>
      <c r="N224">
        <f>IF(OR($S224="",$U224&lt;&gt;"paid"),"",$I224-$C224)</f>
        <v>0</v>
      </c>
      <c r="O224" s="8">
        <f>IF($S224="","",IF(AND($U224="paid",$N224&gt;Settings!$B$4),$K224*Settings!$B$3*$N224/365,0))</f>
        <v>0</v>
      </c>
      <c r="P224" s="8">
        <f>IF($S224="","",IF($U224="unpaid",$W224,0))</f>
        <v>0</v>
      </c>
      <c r="Q224" s="8">
        <f>IF($S224="","",IF(AND($U224="unpaid",$C224&lt;=Settings!$B$2),$W224/(1+$F224)*$F224,0))</f>
        <v>0</v>
      </c>
      <c r="R224">
        <f>IF($S224="","","FY "&amp;IF(MONTH($C224)&gt;=4,YEAR($C224),YEAR($C224)-1)&amp;"-"&amp;TEXT(MOD(IF(MONTH($C224)&gt;=4,YEAR($C224)+1,YEAR($C224)),100),"00"))</f>
        <v>0</v>
      </c>
      <c r="S224">
        <f>IF($S223="","",IF($U223="paid",IF($V223&lt;&gt;"",$S223,IF(AND($W223&gt;0,OR(INDEX(Calc!$B:$B,$S223)&lt;=Settings!$B$2,$X223=0)),$S223,IFERROR(MATCH(1,INDEX((Calc!$A$2:$A$2001&lt;&gt;"")*(Calc!$E$2:$E$2001&gt;0)*(ROW(Calc!$A$2:$A$2001)&gt;$S223),0),0)+1,""))),IFERROR(MATCH(1,INDEX((Calc!$A$2:$A$2001&lt;&gt;"")*(Calc!$E$2:$E$2001&gt;0)*(ROW(Calc!$A$2:$A$2001)&gt;$S223),0),0)+1,"")))</f>
        <v>0</v>
      </c>
      <c r="T224">
        <f>IF($S224="","",IF(AND($S224=$S223,$U223="paid",$V223=""),"",IF(AND($S224=$S223,$U223="paid",$V223&lt;&gt;""),$V223,IF($S224="","",IFERROR(MATCH(1,INDEX((Calc!$A$2:$A$2001=INDEX(Calc!$A:$A,$S224))*(Calc!$D$2:$D$2001&gt;0)*(Calc!$I$2:$I$2001&gt;INDEX(Calc!$J:$J,$S224))*(Calc!$T$2:$T$2001&lt;INDEX(Calc!$H:$H,$S224)),0),0)+1,"")))))</f>
        <v>0</v>
      </c>
      <c r="U224">
        <f>IF($S224="","",IF($T224&lt;&gt;"","paid","unpaid"))</f>
        <v>0</v>
      </c>
      <c r="V224">
        <f>IF(OR($S224="",$T224=""),"",IFERROR(MATCH(1,INDEX((Calc!$A$2:$A$2001=INDEX(Calc!$A:$A,$S224))*(Calc!$D$2:$D$2001&gt;0)*(Calc!$I$2:$I$2001&gt;INDEX(Calc!$J:$J,$S224))*(Calc!$T$2:$T$2001&lt;INDEX(Calc!$H:$H,$S224))*(ROW(Calc!$A$2:$A$2001)&gt;$T224),0),0)+1,""))</f>
        <v>0</v>
      </c>
      <c r="W224" s="8">
        <f>IF($S224="","",MAX(0,INDEX(Calc!$H:$H,$S224)-MAX(INDEX(Calc!$K:$K,$S224),INDEX(Calc!$J:$J,$S224))))</f>
        <v>0</v>
      </c>
      <c r="X224" s="8">
        <f>IF($S224="","",INDEX(Calc!$E:$E,$S224)-$W224)</f>
        <v>0</v>
      </c>
    </row>
    <row r="225" spans="1:24">
      <c r="A225">
        <f>IF($S225="","",INDEX(Calc!$A:$A,$S225))</f>
        <v>0</v>
      </c>
      <c r="B225">
        <f>IF($S225="","",INDEX(Calc!$U:$U,$S225))</f>
        <v>0</v>
      </c>
      <c r="C225" s="7">
        <f>IF($S225="","",INDEX(Calc!$B:$B,$S225))</f>
        <v>0</v>
      </c>
      <c r="D225">
        <f>IF($S225="","",INDEX(Calc!$C:$C,$S225))</f>
        <v>0</v>
      </c>
      <c r="E225" s="8">
        <f>IF($S225="","",INDEX(Calc!$E:$E,$S225))</f>
        <v>0</v>
      </c>
      <c r="F225" s="9">
        <f>IF($S225="","",INDEX(Calc!$G:$G,$S225))</f>
        <v>0</v>
      </c>
      <c r="G225" s="8">
        <f>IF($S225="","",INDEX(Calc!$L:$L,$S225))</f>
        <v>0</v>
      </c>
      <c r="H225" s="8">
        <f>IF($S225="","",INDEX(Calc!$M:$M,$S225))</f>
        <v>0</v>
      </c>
      <c r="I225" s="7">
        <f>IF($T225="","",INDEX(Calc!$B:$B,$T225))</f>
        <v>0</v>
      </c>
      <c r="J225" s="8">
        <f>IF($S225="","",IF($U225&lt;&gt;"paid",0,MAX(0,MIN(INDEX(Calc!$H:$H,$S225),INDEX(Calc!$I:$I,$T225))-MAX(INDEX(Calc!$J:$J,$S225),INDEX(Calc!$T:$T,$T225)))))</f>
        <v>0</v>
      </c>
      <c r="K225" s="8">
        <f>IF($S225="","",IF($U225&lt;&gt;"paid",0,$J225/(1+$F225)*$F225))</f>
        <v>0</v>
      </c>
      <c r="L225" s="8">
        <f>IF($S225="","",IF($U225="paid",MAX(0,$E225-MAX(0,MIN(INDEX(Calc!$H:$H,$S225),INDEX(Calc!$I:$I,$T225))-INDEX(Calc!$J:$J,$S225))),$W225))</f>
        <v>0</v>
      </c>
      <c r="M225" s="8">
        <f>IF($S225="","",IF($U225="paid",$L225/(1+$F225)*$F225,$Q225))</f>
        <v>0</v>
      </c>
      <c r="N225">
        <f>IF(OR($S225="",$U225&lt;&gt;"paid"),"",$I225-$C225)</f>
        <v>0</v>
      </c>
      <c r="O225" s="8">
        <f>IF($S225="","",IF(AND($U225="paid",$N225&gt;Settings!$B$4),$K225*Settings!$B$3*$N225/365,0))</f>
        <v>0</v>
      </c>
      <c r="P225" s="8">
        <f>IF($S225="","",IF($U225="unpaid",$W225,0))</f>
        <v>0</v>
      </c>
      <c r="Q225" s="8">
        <f>IF($S225="","",IF(AND($U225="unpaid",$C225&lt;=Settings!$B$2),$W225/(1+$F225)*$F225,0))</f>
        <v>0</v>
      </c>
      <c r="R225">
        <f>IF($S225="","","FY "&amp;IF(MONTH($C225)&gt;=4,YEAR($C225),YEAR($C225)-1)&amp;"-"&amp;TEXT(MOD(IF(MONTH($C225)&gt;=4,YEAR($C225)+1,YEAR($C225)),100),"00"))</f>
        <v>0</v>
      </c>
      <c r="S225">
        <f>IF($S224="","",IF($U224="paid",IF($V224&lt;&gt;"",$S224,IF(AND($W224&gt;0,OR(INDEX(Calc!$B:$B,$S224)&lt;=Settings!$B$2,$X224=0)),$S224,IFERROR(MATCH(1,INDEX((Calc!$A$2:$A$2001&lt;&gt;"")*(Calc!$E$2:$E$2001&gt;0)*(ROW(Calc!$A$2:$A$2001)&gt;$S224),0),0)+1,""))),IFERROR(MATCH(1,INDEX((Calc!$A$2:$A$2001&lt;&gt;"")*(Calc!$E$2:$E$2001&gt;0)*(ROW(Calc!$A$2:$A$2001)&gt;$S224),0),0)+1,"")))</f>
        <v>0</v>
      </c>
      <c r="T225">
        <f>IF($S225="","",IF(AND($S225=$S224,$U224="paid",$V224=""),"",IF(AND($S225=$S224,$U224="paid",$V224&lt;&gt;""),$V224,IF($S225="","",IFERROR(MATCH(1,INDEX((Calc!$A$2:$A$2001=INDEX(Calc!$A:$A,$S225))*(Calc!$D$2:$D$2001&gt;0)*(Calc!$I$2:$I$2001&gt;INDEX(Calc!$J:$J,$S225))*(Calc!$T$2:$T$2001&lt;INDEX(Calc!$H:$H,$S225)),0),0)+1,"")))))</f>
        <v>0</v>
      </c>
      <c r="U225">
        <f>IF($S225="","",IF($T225&lt;&gt;"","paid","unpaid"))</f>
        <v>0</v>
      </c>
      <c r="V225">
        <f>IF(OR($S225="",$T225=""),"",IFERROR(MATCH(1,INDEX((Calc!$A$2:$A$2001=INDEX(Calc!$A:$A,$S225))*(Calc!$D$2:$D$2001&gt;0)*(Calc!$I$2:$I$2001&gt;INDEX(Calc!$J:$J,$S225))*(Calc!$T$2:$T$2001&lt;INDEX(Calc!$H:$H,$S225))*(ROW(Calc!$A$2:$A$2001)&gt;$T225),0),0)+1,""))</f>
        <v>0</v>
      </c>
      <c r="W225" s="8">
        <f>IF($S225="","",MAX(0,INDEX(Calc!$H:$H,$S225)-MAX(INDEX(Calc!$K:$K,$S225),INDEX(Calc!$J:$J,$S225))))</f>
        <v>0</v>
      </c>
      <c r="X225" s="8">
        <f>IF($S225="","",INDEX(Calc!$E:$E,$S225)-$W225)</f>
        <v>0</v>
      </c>
    </row>
    <row r="226" spans="1:24">
      <c r="A226">
        <f>IF($S226="","",INDEX(Calc!$A:$A,$S226))</f>
        <v>0</v>
      </c>
      <c r="B226">
        <f>IF($S226="","",INDEX(Calc!$U:$U,$S226))</f>
        <v>0</v>
      </c>
      <c r="C226" s="7">
        <f>IF($S226="","",INDEX(Calc!$B:$B,$S226))</f>
        <v>0</v>
      </c>
      <c r="D226">
        <f>IF($S226="","",INDEX(Calc!$C:$C,$S226))</f>
        <v>0</v>
      </c>
      <c r="E226" s="8">
        <f>IF($S226="","",INDEX(Calc!$E:$E,$S226))</f>
        <v>0</v>
      </c>
      <c r="F226" s="9">
        <f>IF($S226="","",INDEX(Calc!$G:$G,$S226))</f>
        <v>0</v>
      </c>
      <c r="G226" s="8">
        <f>IF($S226="","",INDEX(Calc!$L:$L,$S226))</f>
        <v>0</v>
      </c>
      <c r="H226" s="8">
        <f>IF($S226="","",INDEX(Calc!$M:$M,$S226))</f>
        <v>0</v>
      </c>
      <c r="I226" s="7">
        <f>IF($T226="","",INDEX(Calc!$B:$B,$T226))</f>
        <v>0</v>
      </c>
      <c r="J226" s="8">
        <f>IF($S226="","",IF($U226&lt;&gt;"paid",0,MAX(0,MIN(INDEX(Calc!$H:$H,$S226),INDEX(Calc!$I:$I,$T226))-MAX(INDEX(Calc!$J:$J,$S226),INDEX(Calc!$T:$T,$T226)))))</f>
        <v>0</v>
      </c>
      <c r="K226" s="8">
        <f>IF($S226="","",IF($U226&lt;&gt;"paid",0,$J226/(1+$F226)*$F226))</f>
        <v>0</v>
      </c>
      <c r="L226" s="8">
        <f>IF($S226="","",IF($U226="paid",MAX(0,$E226-MAX(0,MIN(INDEX(Calc!$H:$H,$S226),INDEX(Calc!$I:$I,$T226))-INDEX(Calc!$J:$J,$S226))),$W226))</f>
        <v>0</v>
      </c>
      <c r="M226" s="8">
        <f>IF($S226="","",IF($U226="paid",$L226/(1+$F226)*$F226,$Q226))</f>
        <v>0</v>
      </c>
      <c r="N226">
        <f>IF(OR($S226="",$U226&lt;&gt;"paid"),"",$I226-$C226)</f>
        <v>0</v>
      </c>
      <c r="O226" s="8">
        <f>IF($S226="","",IF(AND($U226="paid",$N226&gt;Settings!$B$4),$K226*Settings!$B$3*$N226/365,0))</f>
        <v>0</v>
      </c>
      <c r="P226" s="8">
        <f>IF($S226="","",IF($U226="unpaid",$W226,0))</f>
        <v>0</v>
      </c>
      <c r="Q226" s="8">
        <f>IF($S226="","",IF(AND($U226="unpaid",$C226&lt;=Settings!$B$2),$W226/(1+$F226)*$F226,0))</f>
        <v>0</v>
      </c>
      <c r="R226">
        <f>IF($S226="","","FY "&amp;IF(MONTH($C226)&gt;=4,YEAR($C226),YEAR($C226)-1)&amp;"-"&amp;TEXT(MOD(IF(MONTH($C226)&gt;=4,YEAR($C226)+1,YEAR($C226)),100),"00"))</f>
        <v>0</v>
      </c>
      <c r="S226">
        <f>IF($S225="","",IF($U225="paid",IF($V225&lt;&gt;"",$S225,IF(AND($W225&gt;0,OR(INDEX(Calc!$B:$B,$S225)&lt;=Settings!$B$2,$X225=0)),$S225,IFERROR(MATCH(1,INDEX((Calc!$A$2:$A$2001&lt;&gt;"")*(Calc!$E$2:$E$2001&gt;0)*(ROW(Calc!$A$2:$A$2001)&gt;$S225),0),0)+1,""))),IFERROR(MATCH(1,INDEX((Calc!$A$2:$A$2001&lt;&gt;"")*(Calc!$E$2:$E$2001&gt;0)*(ROW(Calc!$A$2:$A$2001)&gt;$S225),0),0)+1,"")))</f>
        <v>0</v>
      </c>
      <c r="T226">
        <f>IF($S226="","",IF(AND($S226=$S225,$U225="paid",$V225=""),"",IF(AND($S226=$S225,$U225="paid",$V225&lt;&gt;""),$V225,IF($S226="","",IFERROR(MATCH(1,INDEX((Calc!$A$2:$A$2001=INDEX(Calc!$A:$A,$S226))*(Calc!$D$2:$D$2001&gt;0)*(Calc!$I$2:$I$2001&gt;INDEX(Calc!$J:$J,$S226))*(Calc!$T$2:$T$2001&lt;INDEX(Calc!$H:$H,$S226)),0),0)+1,"")))))</f>
        <v>0</v>
      </c>
      <c r="U226">
        <f>IF($S226="","",IF($T226&lt;&gt;"","paid","unpaid"))</f>
        <v>0</v>
      </c>
      <c r="V226">
        <f>IF(OR($S226="",$T226=""),"",IFERROR(MATCH(1,INDEX((Calc!$A$2:$A$2001=INDEX(Calc!$A:$A,$S226))*(Calc!$D$2:$D$2001&gt;0)*(Calc!$I$2:$I$2001&gt;INDEX(Calc!$J:$J,$S226))*(Calc!$T$2:$T$2001&lt;INDEX(Calc!$H:$H,$S226))*(ROW(Calc!$A$2:$A$2001)&gt;$T226),0),0)+1,""))</f>
        <v>0</v>
      </c>
      <c r="W226" s="8">
        <f>IF($S226="","",MAX(0,INDEX(Calc!$H:$H,$S226)-MAX(INDEX(Calc!$K:$K,$S226),INDEX(Calc!$J:$J,$S226))))</f>
        <v>0</v>
      </c>
      <c r="X226" s="8">
        <f>IF($S226="","",INDEX(Calc!$E:$E,$S226)-$W226)</f>
        <v>0</v>
      </c>
    </row>
    <row r="227" spans="1:24">
      <c r="A227">
        <f>IF($S227="","",INDEX(Calc!$A:$A,$S227))</f>
        <v>0</v>
      </c>
      <c r="B227">
        <f>IF($S227="","",INDEX(Calc!$U:$U,$S227))</f>
        <v>0</v>
      </c>
      <c r="C227" s="7">
        <f>IF($S227="","",INDEX(Calc!$B:$B,$S227))</f>
        <v>0</v>
      </c>
      <c r="D227">
        <f>IF($S227="","",INDEX(Calc!$C:$C,$S227))</f>
        <v>0</v>
      </c>
      <c r="E227" s="8">
        <f>IF($S227="","",INDEX(Calc!$E:$E,$S227))</f>
        <v>0</v>
      </c>
      <c r="F227" s="9">
        <f>IF($S227="","",INDEX(Calc!$G:$G,$S227))</f>
        <v>0</v>
      </c>
      <c r="G227" s="8">
        <f>IF($S227="","",INDEX(Calc!$L:$L,$S227))</f>
        <v>0</v>
      </c>
      <c r="H227" s="8">
        <f>IF($S227="","",INDEX(Calc!$M:$M,$S227))</f>
        <v>0</v>
      </c>
      <c r="I227" s="7">
        <f>IF($T227="","",INDEX(Calc!$B:$B,$T227))</f>
        <v>0</v>
      </c>
      <c r="J227" s="8">
        <f>IF($S227="","",IF($U227&lt;&gt;"paid",0,MAX(0,MIN(INDEX(Calc!$H:$H,$S227),INDEX(Calc!$I:$I,$T227))-MAX(INDEX(Calc!$J:$J,$S227),INDEX(Calc!$T:$T,$T227)))))</f>
        <v>0</v>
      </c>
      <c r="K227" s="8">
        <f>IF($S227="","",IF($U227&lt;&gt;"paid",0,$J227/(1+$F227)*$F227))</f>
        <v>0</v>
      </c>
      <c r="L227" s="8">
        <f>IF($S227="","",IF($U227="paid",MAX(0,$E227-MAX(0,MIN(INDEX(Calc!$H:$H,$S227),INDEX(Calc!$I:$I,$T227))-INDEX(Calc!$J:$J,$S227))),$W227))</f>
        <v>0</v>
      </c>
      <c r="M227" s="8">
        <f>IF($S227="","",IF($U227="paid",$L227/(1+$F227)*$F227,$Q227))</f>
        <v>0</v>
      </c>
      <c r="N227">
        <f>IF(OR($S227="",$U227&lt;&gt;"paid"),"",$I227-$C227)</f>
        <v>0</v>
      </c>
      <c r="O227" s="8">
        <f>IF($S227="","",IF(AND($U227="paid",$N227&gt;Settings!$B$4),$K227*Settings!$B$3*$N227/365,0))</f>
        <v>0</v>
      </c>
      <c r="P227" s="8">
        <f>IF($S227="","",IF($U227="unpaid",$W227,0))</f>
        <v>0</v>
      </c>
      <c r="Q227" s="8">
        <f>IF($S227="","",IF(AND($U227="unpaid",$C227&lt;=Settings!$B$2),$W227/(1+$F227)*$F227,0))</f>
        <v>0</v>
      </c>
      <c r="R227">
        <f>IF($S227="","","FY "&amp;IF(MONTH($C227)&gt;=4,YEAR($C227),YEAR($C227)-1)&amp;"-"&amp;TEXT(MOD(IF(MONTH($C227)&gt;=4,YEAR($C227)+1,YEAR($C227)),100),"00"))</f>
        <v>0</v>
      </c>
      <c r="S227">
        <f>IF($S226="","",IF($U226="paid",IF($V226&lt;&gt;"",$S226,IF(AND($W226&gt;0,OR(INDEX(Calc!$B:$B,$S226)&lt;=Settings!$B$2,$X226=0)),$S226,IFERROR(MATCH(1,INDEX((Calc!$A$2:$A$2001&lt;&gt;"")*(Calc!$E$2:$E$2001&gt;0)*(ROW(Calc!$A$2:$A$2001)&gt;$S226),0),0)+1,""))),IFERROR(MATCH(1,INDEX((Calc!$A$2:$A$2001&lt;&gt;"")*(Calc!$E$2:$E$2001&gt;0)*(ROW(Calc!$A$2:$A$2001)&gt;$S226),0),0)+1,"")))</f>
        <v>0</v>
      </c>
      <c r="T227">
        <f>IF($S227="","",IF(AND($S227=$S226,$U226="paid",$V226=""),"",IF(AND($S227=$S226,$U226="paid",$V226&lt;&gt;""),$V226,IF($S227="","",IFERROR(MATCH(1,INDEX((Calc!$A$2:$A$2001=INDEX(Calc!$A:$A,$S227))*(Calc!$D$2:$D$2001&gt;0)*(Calc!$I$2:$I$2001&gt;INDEX(Calc!$J:$J,$S227))*(Calc!$T$2:$T$2001&lt;INDEX(Calc!$H:$H,$S227)),0),0)+1,"")))))</f>
        <v>0</v>
      </c>
      <c r="U227">
        <f>IF($S227="","",IF($T227&lt;&gt;"","paid","unpaid"))</f>
        <v>0</v>
      </c>
      <c r="V227">
        <f>IF(OR($S227="",$T227=""),"",IFERROR(MATCH(1,INDEX((Calc!$A$2:$A$2001=INDEX(Calc!$A:$A,$S227))*(Calc!$D$2:$D$2001&gt;0)*(Calc!$I$2:$I$2001&gt;INDEX(Calc!$J:$J,$S227))*(Calc!$T$2:$T$2001&lt;INDEX(Calc!$H:$H,$S227))*(ROW(Calc!$A$2:$A$2001)&gt;$T227),0),0)+1,""))</f>
        <v>0</v>
      </c>
      <c r="W227" s="8">
        <f>IF($S227="","",MAX(0,INDEX(Calc!$H:$H,$S227)-MAX(INDEX(Calc!$K:$K,$S227),INDEX(Calc!$J:$J,$S227))))</f>
        <v>0</v>
      </c>
      <c r="X227" s="8">
        <f>IF($S227="","",INDEX(Calc!$E:$E,$S227)-$W227)</f>
        <v>0</v>
      </c>
    </row>
    <row r="228" spans="1:24">
      <c r="A228">
        <f>IF($S228="","",INDEX(Calc!$A:$A,$S228))</f>
        <v>0</v>
      </c>
      <c r="B228">
        <f>IF($S228="","",INDEX(Calc!$U:$U,$S228))</f>
        <v>0</v>
      </c>
      <c r="C228" s="7">
        <f>IF($S228="","",INDEX(Calc!$B:$B,$S228))</f>
        <v>0</v>
      </c>
      <c r="D228">
        <f>IF($S228="","",INDEX(Calc!$C:$C,$S228))</f>
        <v>0</v>
      </c>
      <c r="E228" s="8">
        <f>IF($S228="","",INDEX(Calc!$E:$E,$S228))</f>
        <v>0</v>
      </c>
      <c r="F228" s="9">
        <f>IF($S228="","",INDEX(Calc!$G:$G,$S228))</f>
        <v>0</v>
      </c>
      <c r="G228" s="8">
        <f>IF($S228="","",INDEX(Calc!$L:$L,$S228))</f>
        <v>0</v>
      </c>
      <c r="H228" s="8">
        <f>IF($S228="","",INDEX(Calc!$M:$M,$S228))</f>
        <v>0</v>
      </c>
      <c r="I228" s="7">
        <f>IF($T228="","",INDEX(Calc!$B:$B,$T228))</f>
        <v>0</v>
      </c>
      <c r="J228" s="8">
        <f>IF($S228="","",IF($U228&lt;&gt;"paid",0,MAX(0,MIN(INDEX(Calc!$H:$H,$S228),INDEX(Calc!$I:$I,$T228))-MAX(INDEX(Calc!$J:$J,$S228),INDEX(Calc!$T:$T,$T228)))))</f>
        <v>0</v>
      </c>
      <c r="K228" s="8">
        <f>IF($S228="","",IF($U228&lt;&gt;"paid",0,$J228/(1+$F228)*$F228))</f>
        <v>0</v>
      </c>
      <c r="L228" s="8">
        <f>IF($S228="","",IF($U228="paid",MAX(0,$E228-MAX(0,MIN(INDEX(Calc!$H:$H,$S228),INDEX(Calc!$I:$I,$T228))-INDEX(Calc!$J:$J,$S228))),$W228))</f>
        <v>0</v>
      </c>
      <c r="M228" s="8">
        <f>IF($S228="","",IF($U228="paid",$L228/(1+$F228)*$F228,$Q228))</f>
        <v>0</v>
      </c>
      <c r="N228">
        <f>IF(OR($S228="",$U228&lt;&gt;"paid"),"",$I228-$C228)</f>
        <v>0</v>
      </c>
      <c r="O228" s="8">
        <f>IF($S228="","",IF(AND($U228="paid",$N228&gt;Settings!$B$4),$K228*Settings!$B$3*$N228/365,0))</f>
        <v>0</v>
      </c>
      <c r="P228" s="8">
        <f>IF($S228="","",IF($U228="unpaid",$W228,0))</f>
        <v>0</v>
      </c>
      <c r="Q228" s="8">
        <f>IF($S228="","",IF(AND($U228="unpaid",$C228&lt;=Settings!$B$2),$W228/(1+$F228)*$F228,0))</f>
        <v>0</v>
      </c>
      <c r="R228">
        <f>IF($S228="","","FY "&amp;IF(MONTH($C228)&gt;=4,YEAR($C228),YEAR($C228)-1)&amp;"-"&amp;TEXT(MOD(IF(MONTH($C228)&gt;=4,YEAR($C228)+1,YEAR($C228)),100),"00"))</f>
        <v>0</v>
      </c>
      <c r="S228">
        <f>IF($S227="","",IF($U227="paid",IF($V227&lt;&gt;"",$S227,IF(AND($W227&gt;0,OR(INDEX(Calc!$B:$B,$S227)&lt;=Settings!$B$2,$X227=0)),$S227,IFERROR(MATCH(1,INDEX((Calc!$A$2:$A$2001&lt;&gt;"")*(Calc!$E$2:$E$2001&gt;0)*(ROW(Calc!$A$2:$A$2001)&gt;$S227),0),0)+1,""))),IFERROR(MATCH(1,INDEX((Calc!$A$2:$A$2001&lt;&gt;"")*(Calc!$E$2:$E$2001&gt;0)*(ROW(Calc!$A$2:$A$2001)&gt;$S227),0),0)+1,"")))</f>
        <v>0</v>
      </c>
      <c r="T228">
        <f>IF($S228="","",IF(AND($S228=$S227,$U227="paid",$V227=""),"",IF(AND($S228=$S227,$U227="paid",$V227&lt;&gt;""),$V227,IF($S228="","",IFERROR(MATCH(1,INDEX((Calc!$A$2:$A$2001=INDEX(Calc!$A:$A,$S228))*(Calc!$D$2:$D$2001&gt;0)*(Calc!$I$2:$I$2001&gt;INDEX(Calc!$J:$J,$S228))*(Calc!$T$2:$T$2001&lt;INDEX(Calc!$H:$H,$S228)),0),0)+1,"")))))</f>
        <v>0</v>
      </c>
      <c r="U228">
        <f>IF($S228="","",IF($T228&lt;&gt;"","paid","unpaid"))</f>
        <v>0</v>
      </c>
      <c r="V228">
        <f>IF(OR($S228="",$T228=""),"",IFERROR(MATCH(1,INDEX((Calc!$A$2:$A$2001=INDEX(Calc!$A:$A,$S228))*(Calc!$D$2:$D$2001&gt;0)*(Calc!$I$2:$I$2001&gt;INDEX(Calc!$J:$J,$S228))*(Calc!$T$2:$T$2001&lt;INDEX(Calc!$H:$H,$S228))*(ROW(Calc!$A$2:$A$2001)&gt;$T228),0),0)+1,""))</f>
        <v>0</v>
      </c>
      <c r="W228" s="8">
        <f>IF($S228="","",MAX(0,INDEX(Calc!$H:$H,$S228)-MAX(INDEX(Calc!$K:$K,$S228),INDEX(Calc!$J:$J,$S228))))</f>
        <v>0</v>
      </c>
      <c r="X228" s="8">
        <f>IF($S228="","",INDEX(Calc!$E:$E,$S228)-$W228)</f>
        <v>0</v>
      </c>
    </row>
    <row r="229" spans="1:24">
      <c r="A229">
        <f>IF($S229="","",INDEX(Calc!$A:$A,$S229))</f>
        <v>0</v>
      </c>
      <c r="B229">
        <f>IF($S229="","",INDEX(Calc!$U:$U,$S229))</f>
        <v>0</v>
      </c>
      <c r="C229" s="7">
        <f>IF($S229="","",INDEX(Calc!$B:$B,$S229))</f>
        <v>0</v>
      </c>
      <c r="D229">
        <f>IF($S229="","",INDEX(Calc!$C:$C,$S229))</f>
        <v>0</v>
      </c>
      <c r="E229" s="8">
        <f>IF($S229="","",INDEX(Calc!$E:$E,$S229))</f>
        <v>0</v>
      </c>
      <c r="F229" s="9">
        <f>IF($S229="","",INDEX(Calc!$G:$G,$S229))</f>
        <v>0</v>
      </c>
      <c r="G229" s="8">
        <f>IF($S229="","",INDEX(Calc!$L:$L,$S229))</f>
        <v>0</v>
      </c>
      <c r="H229" s="8">
        <f>IF($S229="","",INDEX(Calc!$M:$M,$S229))</f>
        <v>0</v>
      </c>
      <c r="I229" s="7">
        <f>IF($T229="","",INDEX(Calc!$B:$B,$T229))</f>
        <v>0</v>
      </c>
      <c r="J229" s="8">
        <f>IF($S229="","",IF($U229&lt;&gt;"paid",0,MAX(0,MIN(INDEX(Calc!$H:$H,$S229),INDEX(Calc!$I:$I,$T229))-MAX(INDEX(Calc!$J:$J,$S229),INDEX(Calc!$T:$T,$T229)))))</f>
        <v>0</v>
      </c>
      <c r="K229" s="8">
        <f>IF($S229="","",IF($U229&lt;&gt;"paid",0,$J229/(1+$F229)*$F229))</f>
        <v>0</v>
      </c>
      <c r="L229" s="8">
        <f>IF($S229="","",IF($U229="paid",MAX(0,$E229-MAX(0,MIN(INDEX(Calc!$H:$H,$S229),INDEX(Calc!$I:$I,$T229))-INDEX(Calc!$J:$J,$S229))),$W229))</f>
        <v>0</v>
      </c>
      <c r="M229" s="8">
        <f>IF($S229="","",IF($U229="paid",$L229/(1+$F229)*$F229,$Q229))</f>
        <v>0</v>
      </c>
      <c r="N229">
        <f>IF(OR($S229="",$U229&lt;&gt;"paid"),"",$I229-$C229)</f>
        <v>0</v>
      </c>
      <c r="O229" s="8">
        <f>IF($S229="","",IF(AND($U229="paid",$N229&gt;Settings!$B$4),$K229*Settings!$B$3*$N229/365,0))</f>
        <v>0</v>
      </c>
      <c r="P229" s="8">
        <f>IF($S229="","",IF($U229="unpaid",$W229,0))</f>
        <v>0</v>
      </c>
      <c r="Q229" s="8">
        <f>IF($S229="","",IF(AND($U229="unpaid",$C229&lt;=Settings!$B$2),$W229/(1+$F229)*$F229,0))</f>
        <v>0</v>
      </c>
      <c r="R229">
        <f>IF($S229="","","FY "&amp;IF(MONTH($C229)&gt;=4,YEAR($C229),YEAR($C229)-1)&amp;"-"&amp;TEXT(MOD(IF(MONTH($C229)&gt;=4,YEAR($C229)+1,YEAR($C229)),100),"00"))</f>
        <v>0</v>
      </c>
      <c r="S229">
        <f>IF($S228="","",IF($U228="paid",IF($V228&lt;&gt;"",$S228,IF(AND($W228&gt;0,OR(INDEX(Calc!$B:$B,$S228)&lt;=Settings!$B$2,$X228=0)),$S228,IFERROR(MATCH(1,INDEX((Calc!$A$2:$A$2001&lt;&gt;"")*(Calc!$E$2:$E$2001&gt;0)*(ROW(Calc!$A$2:$A$2001)&gt;$S228),0),0)+1,""))),IFERROR(MATCH(1,INDEX((Calc!$A$2:$A$2001&lt;&gt;"")*(Calc!$E$2:$E$2001&gt;0)*(ROW(Calc!$A$2:$A$2001)&gt;$S228),0),0)+1,"")))</f>
        <v>0</v>
      </c>
      <c r="T229">
        <f>IF($S229="","",IF(AND($S229=$S228,$U228="paid",$V228=""),"",IF(AND($S229=$S228,$U228="paid",$V228&lt;&gt;""),$V228,IF($S229="","",IFERROR(MATCH(1,INDEX((Calc!$A$2:$A$2001=INDEX(Calc!$A:$A,$S229))*(Calc!$D$2:$D$2001&gt;0)*(Calc!$I$2:$I$2001&gt;INDEX(Calc!$J:$J,$S229))*(Calc!$T$2:$T$2001&lt;INDEX(Calc!$H:$H,$S229)),0),0)+1,"")))))</f>
        <v>0</v>
      </c>
      <c r="U229">
        <f>IF($S229="","",IF($T229&lt;&gt;"","paid","unpaid"))</f>
        <v>0</v>
      </c>
      <c r="V229">
        <f>IF(OR($S229="",$T229=""),"",IFERROR(MATCH(1,INDEX((Calc!$A$2:$A$2001=INDEX(Calc!$A:$A,$S229))*(Calc!$D$2:$D$2001&gt;0)*(Calc!$I$2:$I$2001&gt;INDEX(Calc!$J:$J,$S229))*(Calc!$T$2:$T$2001&lt;INDEX(Calc!$H:$H,$S229))*(ROW(Calc!$A$2:$A$2001)&gt;$T229),0),0)+1,""))</f>
        <v>0</v>
      </c>
      <c r="W229" s="8">
        <f>IF($S229="","",MAX(0,INDEX(Calc!$H:$H,$S229)-MAX(INDEX(Calc!$K:$K,$S229),INDEX(Calc!$J:$J,$S229))))</f>
        <v>0</v>
      </c>
      <c r="X229" s="8">
        <f>IF($S229="","",INDEX(Calc!$E:$E,$S229)-$W229)</f>
        <v>0</v>
      </c>
    </row>
    <row r="230" spans="1:24">
      <c r="A230">
        <f>IF($S230="","",INDEX(Calc!$A:$A,$S230))</f>
        <v>0</v>
      </c>
      <c r="B230">
        <f>IF($S230="","",INDEX(Calc!$U:$U,$S230))</f>
        <v>0</v>
      </c>
      <c r="C230" s="7">
        <f>IF($S230="","",INDEX(Calc!$B:$B,$S230))</f>
        <v>0</v>
      </c>
      <c r="D230">
        <f>IF($S230="","",INDEX(Calc!$C:$C,$S230))</f>
        <v>0</v>
      </c>
      <c r="E230" s="8">
        <f>IF($S230="","",INDEX(Calc!$E:$E,$S230))</f>
        <v>0</v>
      </c>
      <c r="F230" s="9">
        <f>IF($S230="","",INDEX(Calc!$G:$G,$S230))</f>
        <v>0</v>
      </c>
      <c r="G230" s="8">
        <f>IF($S230="","",INDEX(Calc!$L:$L,$S230))</f>
        <v>0</v>
      </c>
      <c r="H230" s="8">
        <f>IF($S230="","",INDEX(Calc!$M:$M,$S230))</f>
        <v>0</v>
      </c>
      <c r="I230" s="7">
        <f>IF($T230="","",INDEX(Calc!$B:$B,$T230))</f>
        <v>0</v>
      </c>
      <c r="J230" s="8">
        <f>IF($S230="","",IF($U230&lt;&gt;"paid",0,MAX(0,MIN(INDEX(Calc!$H:$H,$S230),INDEX(Calc!$I:$I,$T230))-MAX(INDEX(Calc!$J:$J,$S230),INDEX(Calc!$T:$T,$T230)))))</f>
        <v>0</v>
      </c>
      <c r="K230" s="8">
        <f>IF($S230="","",IF($U230&lt;&gt;"paid",0,$J230/(1+$F230)*$F230))</f>
        <v>0</v>
      </c>
      <c r="L230" s="8">
        <f>IF($S230="","",IF($U230="paid",MAX(0,$E230-MAX(0,MIN(INDEX(Calc!$H:$H,$S230),INDEX(Calc!$I:$I,$T230))-INDEX(Calc!$J:$J,$S230))),$W230))</f>
        <v>0</v>
      </c>
      <c r="M230" s="8">
        <f>IF($S230="","",IF($U230="paid",$L230/(1+$F230)*$F230,$Q230))</f>
        <v>0</v>
      </c>
      <c r="N230">
        <f>IF(OR($S230="",$U230&lt;&gt;"paid"),"",$I230-$C230)</f>
        <v>0</v>
      </c>
      <c r="O230" s="8">
        <f>IF($S230="","",IF(AND($U230="paid",$N230&gt;Settings!$B$4),$K230*Settings!$B$3*$N230/365,0))</f>
        <v>0</v>
      </c>
      <c r="P230" s="8">
        <f>IF($S230="","",IF($U230="unpaid",$W230,0))</f>
        <v>0</v>
      </c>
      <c r="Q230" s="8">
        <f>IF($S230="","",IF(AND($U230="unpaid",$C230&lt;=Settings!$B$2),$W230/(1+$F230)*$F230,0))</f>
        <v>0</v>
      </c>
      <c r="R230">
        <f>IF($S230="","","FY "&amp;IF(MONTH($C230)&gt;=4,YEAR($C230),YEAR($C230)-1)&amp;"-"&amp;TEXT(MOD(IF(MONTH($C230)&gt;=4,YEAR($C230)+1,YEAR($C230)),100),"00"))</f>
        <v>0</v>
      </c>
      <c r="S230">
        <f>IF($S229="","",IF($U229="paid",IF($V229&lt;&gt;"",$S229,IF(AND($W229&gt;0,OR(INDEX(Calc!$B:$B,$S229)&lt;=Settings!$B$2,$X229=0)),$S229,IFERROR(MATCH(1,INDEX((Calc!$A$2:$A$2001&lt;&gt;"")*(Calc!$E$2:$E$2001&gt;0)*(ROW(Calc!$A$2:$A$2001)&gt;$S229),0),0)+1,""))),IFERROR(MATCH(1,INDEX((Calc!$A$2:$A$2001&lt;&gt;"")*(Calc!$E$2:$E$2001&gt;0)*(ROW(Calc!$A$2:$A$2001)&gt;$S229),0),0)+1,"")))</f>
        <v>0</v>
      </c>
      <c r="T230">
        <f>IF($S230="","",IF(AND($S230=$S229,$U229="paid",$V229=""),"",IF(AND($S230=$S229,$U229="paid",$V229&lt;&gt;""),$V229,IF($S230="","",IFERROR(MATCH(1,INDEX((Calc!$A$2:$A$2001=INDEX(Calc!$A:$A,$S230))*(Calc!$D$2:$D$2001&gt;0)*(Calc!$I$2:$I$2001&gt;INDEX(Calc!$J:$J,$S230))*(Calc!$T$2:$T$2001&lt;INDEX(Calc!$H:$H,$S230)),0),0)+1,"")))))</f>
        <v>0</v>
      </c>
      <c r="U230">
        <f>IF($S230="","",IF($T230&lt;&gt;"","paid","unpaid"))</f>
        <v>0</v>
      </c>
      <c r="V230">
        <f>IF(OR($S230="",$T230=""),"",IFERROR(MATCH(1,INDEX((Calc!$A$2:$A$2001=INDEX(Calc!$A:$A,$S230))*(Calc!$D$2:$D$2001&gt;0)*(Calc!$I$2:$I$2001&gt;INDEX(Calc!$J:$J,$S230))*(Calc!$T$2:$T$2001&lt;INDEX(Calc!$H:$H,$S230))*(ROW(Calc!$A$2:$A$2001)&gt;$T230),0),0)+1,""))</f>
        <v>0</v>
      </c>
      <c r="W230" s="8">
        <f>IF($S230="","",MAX(0,INDEX(Calc!$H:$H,$S230)-MAX(INDEX(Calc!$K:$K,$S230),INDEX(Calc!$J:$J,$S230))))</f>
        <v>0</v>
      </c>
      <c r="X230" s="8">
        <f>IF($S230="","",INDEX(Calc!$E:$E,$S230)-$W230)</f>
        <v>0</v>
      </c>
    </row>
    <row r="231" spans="1:24">
      <c r="A231">
        <f>IF($S231="","",INDEX(Calc!$A:$A,$S231))</f>
        <v>0</v>
      </c>
      <c r="B231">
        <f>IF($S231="","",INDEX(Calc!$U:$U,$S231))</f>
        <v>0</v>
      </c>
      <c r="C231" s="7">
        <f>IF($S231="","",INDEX(Calc!$B:$B,$S231))</f>
        <v>0</v>
      </c>
      <c r="D231">
        <f>IF($S231="","",INDEX(Calc!$C:$C,$S231))</f>
        <v>0</v>
      </c>
      <c r="E231" s="8">
        <f>IF($S231="","",INDEX(Calc!$E:$E,$S231))</f>
        <v>0</v>
      </c>
      <c r="F231" s="9">
        <f>IF($S231="","",INDEX(Calc!$G:$G,$S231))</f>
        <v>0</v>
      </c>
      <c r="G231" s="8">
        <f>IF($S231="","",INDEX(Calc!$L:$L,$S231))</f>
        <v>0</v>
      </c>
      <c r="H231" s="8">
        <f>IF($S231="","",INDEX(Calc!$M:$M,$S231))</f>
        <v>0</v>
      </c>
      <c r="I231" s="7">
        <f>IF($T231="","",INDEX(Calc!$B:$B,$T231))</f>
        <v>0</v>
      </c>
      <c r="J231" s="8">
        <f>IF($S231="","",IF($U231&lt;&gt;"paid",0,MAX(0,MIN(INDEX(Calc!$H:$H,$S231),INDEX(Calc!$I:$I,$T231))-MAX(INDEX(Calc!$J:$J,$S231),INDEX(Calc!$T:$T,$T231)))))</f>
        <v>0</v>
      </c>
      <c r="K231" s="8">
        <f>IF($S231="","",IF($U231&lt;&gt;"paid",0,$J231/(1+$F231)*$F231))</f>
        <v>0</v>
      </c>
      <c r="L231" s="8">
        <f>IF($S231="","",IF($U231="paid",MAX(0,$E231-MAX(0,MIN(INDEX(Calc!$H:$H,$S231),INDEX(Calc!$I:$I,$T231))-INDEX(Calc!$J:$J,$S231))),$W231))</f>
        <v>0</v>
      </c>
      <c r="M231" s="8">
        <f>IF($S231="","",IF($U231="paid",$L231/(1+$F231)*$F231,$Q231))</f>
        <v>0</v>
      </c>
      <c r="N231">
        <f>IF(OR($S231="",$U231&lt;&gt;"paid"),"",$I231-$C231)</f>
        <v>0</v>
      </c>
      <c r="O231" s="8">
        <f>IF($S231="","",IF(AND($U231="paid",$N231&gt;Settings!$B$4),$K231*Settings!$B$3*$N231/365,0))</f>
        <v>0</v>
      </c>
      <c r="P231" s="8">
        <f>IF($S231="","",IF($U231="unpaid",$W231,0))</f>
        <v>0</v>
      </c>
      <c r="Q231" s="8">
        <f>IF($S231="","",IF(AND($U231="unpaid",$C231&lt;=Settings!$B$2),$W231/(1+$F231)*$F231,0))</f>
        <v>0</v>
      </c>
      <c r="R231">
        <f>IF($S231="","","FY "&amp;IF(MONTH($C231)&gt;=4,YEAR($C231),YEAR($C231)-1)&amp;"-"&amp;TEXT(MOD(IF(MONTH($C231)&gt;=4,YEAR($C231)+1,YEAR($C231)),100),"00"))</f>
        <v>0</v>
      </c>
      <c r="S231">
        <f>IF($S230="","",IF($U230="paid",IF($V230&lt;&gt;"",$S230,IF(AND($W230&gt;0,OR(INDEX(Calc!$B:$B,$S230)&lt;=Settings!$B$2,$X230=0)),$S230,IFERROR(MATCH(1,INDEX((Calc!$A$2:$A$2001&lt;&gt;"")*(Calc!$E$2:$E$2001&gt;0)*(ROW(Calc!$A$2:$A$2001)&gt;$S230),0),0)+1,""))),IFERROR(MATCH(1,INDEX((Calc!$A$2:$A$2001&lt;&gt;"")*(Calc!$E$2:$E$2001&gt;0)*(ROW(Calc!$A$2:$A$2001)&gt;$S230),0),0)+1,"")))</f>
        <v>0</v>
      </c>
      <c r="T231">
        <f>IF($S231="","",IF(AND($S231=$S230,$U230="paid",$V230=""),"",IF(AND($S231=$S230,$U230="paid",$V230&lt;&gt;""),$V230,IF($S231="","",IFERROR(MATCH(1,INDEX((Calc!$A$2:$A$2001=INDEX(Calc!$A:$A,$S231))*(Calc!$D$2:$D$2001&gt;0)*(Calc!$I$2:$I$2001&gt;INDEX(Calc!$J:$J,$S231))*(Calc!$T$2:$T$2001&lt;INDEX(Calc!$H:$H,$S231)),0),0)+1,"")))))</f>
        <v>0</v>
      </c>
      <c r="U231">
        <f>IF($S231="","",IF($T231&lt;&gt;"","paid","unpaid"))</f>
        <v>0</v>
      </c>
      <c r="V231">
        <f>IF(OR($S231="",$T231=""),"",IFERROR(MATCH(1,INDEX((Calc!$A$2:$A$2001=INDEX(Calc!$A:$A,$S231))*(Calc!$D$2:$D$2001&gt;0)*(Calc!$I$2:$I$2001&gt;INDEX(Calc!$J:$J,$S231))*(Calc!$T$2:$T$2001&lt;INDEX(Calc!$H:$H,$S231))*(ROW(Calc!$A$2:$A$2001)&gt;$T231),0),0)+1,""))</f>
        <v>0</v>
      </c>
      <c r="W231" s="8">
        <f>IF($S231="","",MAX(0,INDEX(Calc!$H:$H,$S231)-MAX(INDEX(Calc!$K:$K,$S231),INDEX(Calc!$J:$J,$S231))))</f>
        <v>0</v>
      </c>
      <c r="X231" s="8">
        <f>IF($S231="","",INDEX(Calc!$E:$E,$S231)-$W231)</f>
        <v>0</v>
      </c>
    </row>
    <row r="232" spans="1:24">
      <c r="A232">
        <f>IF($S232="","",INDEX(Calc!$A:$A,$S232))</f>
        <v>0</v>
      </c>
      <c r="B232">
        <f>IF($S232="","",INDEX(Calc!$U:$U,$S232))</f>
        <v>0</v>
      </c>
      <c r="C232" s="7">
        <f>IF($S232="","",INDEX(Calc!$B:$B,$S232))</f>
        <v>0</v>
      </c>
      <c r="D232">
        <f>IF($S232="","",INDEX(Calc!$C:$C,$S232))</f>
        <v>0</v>
      </c>
      <c r="E232" s="8">
        <f>IF($S232="","",INDEX(Calc!$E:$E,$S232))</f>
        <v>0</v>
      </c>
      <c r="F232" s="9">
        <f>IF($S232="","",INDEX(Calc!$G:$G,$S232))</f>
        <v>0</v>
      </c>
      <c r="G232" s="8">
        <f>IF($S232="","",INDEX(Calc!$L:$L,$S232))</f>
        <v>0</v>
      </c>
      <c r="H232" s="8">
        <f>IF($S232="","",INDEX(Calc!$M:$M,$S232))</f>
        <v>0</v>
      </c>
      <c r="I232" s="7">
        <f>IF($T232="","",INDEX(Calc!$B:$B,$T232))</f>
        <v>0</v>
      </c>
      <c r="J232" s="8">
        <f>IF($S232="","",IF($U232&lt;&gt;"paid",0,MAX(0,MIN(INDEX(Calc!$H:$H,$S232),INDEX(Calc!$I:$I,$T232))-MAX(INDEX(Calc!$J:$J,$S232),INDEX(Calc!$T:$T,$T232)))))</f>
        <v>0</v>
      </c>
      <c r="K232" s="8">
        <f>IF($S232="","",IF($U232&lt;&gt;"paid",0,$J232/(1+$F232)*$F232))</f>
        <v>0</v>
      </c>
      <c r="L232" s="8">
        <f>IF($S232="","",IF($U232="paid",MAX(0,$E232-MAX(0,MIN(INDEX(Calc!$H:$H,$S232),INDEX(Calc!$I:$I,$T232))-INDEX(Calc!$J:$J,$S232))),$W232))</f>
        <v>0</v>
      </c>
      <c r="M232" s="8">
        <f>IF($S232="","",IF($U232="paid",$L232/(1+$F232)*$F232,$Q232))</f>
        <v>0</v>
      </c>
      <c r="N232">
        <f>IF(OR($S232="",$U232&lt;&gt;"paid"),"",$I232-$C232)</f>
        <v>0</v>
      </c>
      <c r="O232" s="8">
        <f>IF($S232="","",IF(AND($U232="paid",$N232&gt;Settings!$B$4),$K232*Settings!$B$3*$N232/365,0))</f>
        <v>0</v>
      </c>
      <c r="P232" s="8">
        <f>IF($S232="","",IF($U232="unpaid",$W232,0))</f>
        <v>0</v>
      </c>
      <c r="Q232" s="8">
        <f>IF($S232="","",IF(AND($U232="unpaid",$C232&lt;=Settings!$B$2),$W232/(1+$F232)*$F232,0))</f>
        <v>0</v>
      </c>
      <c r="R232">
        <f>IF($S232="","","FY "&amp;IF(MONTH($C232)&gt;=4,YEAR($C232),YEAR($C232)-1)&amp;"-"&amp;TEXT(MOD(IF(MONTH($C232)&gt;=4,YEAR($C232)+1,YEAR($C232)),100),"00"))</f>
        <v>0</v>
      </c>
      <c r="S232">
        <f>IF($S231="","",IF($U231="paid",IF($V231&lt;&gt;"",$S231,IF(AND($W231&gt;0,OR(INDEX(Calc!$B:$B,$S231)&lt;=Settings!$B$2,$X231=0)),$S231,IFERROR(MATCH(1,INDEX((Calc!$A$2:$A$2001&lt;&gt;"")*(Calc!$E$2:$E$2001&gt;0)*(ROW(Calc!$A$2:$A$2001)&gt;$S231),0),0)+1,""))),IFERROR(MATCH(1,INDEX((Calc!$A$2:$A$2001&lt;&gt;"")*(Calc!$E$2:$E$2001&gt;0)*(ROW(Calc!$A$2:$A$2001)&gt;$S231),0),0)+1,"")))</f>
        <v>0</v>
      </c>
      <c r="T232">
        <f>IF($S232="","",IF(AND($S232=$S231,$U231="paid",$V231=""),"",IF(AND($S232=$S231,$U231="paid",$V231&lt;&gt;""),$V231,IF($S232="","",IFERROR(MATCH(1,INDEX((Calc!$A$2:$A$2001=INDEX(Calc!$A:$A,$S232))*(Calc!$D$2:$D$2001&gt;0)*(Calc!$I$2:$I$2001&gt;INDEX(Calc!$J:$J,$S232))*(Calc!$T$2:$T$2001&lt;INDEX(Calc!$H:$H,$S232)),0),0)+1,"")))))</f>
        <v>0</v>
      </c>
      <c r="U232">
        <f>IF($S232="","",IF($T232&lt;&gt;"","paid","unpaid"))</f>
        <v>0</v>
      </c>
      <c r="V232">
        <f>IF(OR($S232="",$T232=""),"",IFERROR(MATCH(1,INDEX((Calc!$A$2:$A$2001=INDEX(Calc!$A:$A,$S232))*(Calc!$D$2:$D$2001&gt;0)*(Calc!$I$2:$I$2001&gt;INDEX(Calc!$J:$J,$S232))*(Calc!$T$2:$T$2001&lt;INDEX(Calc!$H:$H,$S232))*(ROW(Calc!$A$2:$A$2001)&gt;$T232),0),0)+1,""))</f>
        <v>0</v>
      </c>
      <c r="W232" s="8">
        <f>IF($S232="","",MAX(0,INDEX(Calc!$H:$H,$S232)-MAX(INDEX(Calc!$K:$K,$S232),INDEX(Calc!$J:$J,$S232))))</f>
        <v>0</v>
      </c>
      <c r="X232" s="8">
        <f>IF($S232="","",INDEX(Calc!$E:$E,$S232)-$W232)</f>
        <v>0</v>
      </c>
    </row>
    <row r="233" spans="1:24">
      <c r="A233">
        <f>IF($S233="","",INDEX(Calc!$A:$A,$S233))</f>
        <v>0</v>
      </c>
      <c r="B233">
        <f>IF($S233="","",INDEX(Calc!$U:$U,$S233))</f>
        <v>0</v>
      </c>
      <c r="C233" s="7">
        <f>IF($S233="","",INDEX(Calc!$B:$B,$S233))</f>
        <v>0</v>
      </c>
      <c r="D233">
        <f>IF($S233="","",INDEX(Calc!$C:$C,$S233))</f>
        <v>0</v>
      </c>
      <c r="E233" s="8">
        <f>IF($S233="","",INDEX(Calc!$E:$E,$S233))</f>
        <v>0</v>
      </c>
      <c r="F233" s="9">
        <f>IF($S233="","",INDEX(Calc!$G:$G,$S233))</f>
        <v>0</v>
      </c>
      <c r="G233" s="8">
        <f>IF($S233="","",INDEX(Calc!$L:$L,$S233))</f>
        <v>0</v>
      </c>
      <c r="H233" s="8">
        <f>IF($S233="","",INDEX(Calc!$M:$M,$S233))</f>
        <v>0</v>
      </c>
      <c r="I233" s="7">
        <f>IF($T233="","",INDEX(Calc!$B:$B,$T233))</f>
        <v>0</v>
      </c>
      <c r="J233" s="8">
        <f>IF($S233="","",IF($U233&lt;&gt;"paid",0,MAX(0,MIN(INDEX(Calc!$H:$H,$S233),INDEX(Calc!$I:$I,$T233))-MAX(INDEX(Calc!$J:$J,$S233),INDEX(Calc!$T:$T,$T233)))))</f>
        <v>0</v>
      </c>
      <c r="K233" s="8">
        <f>IF($S233="","",IF($U233&lt;&gt;"paid",0,$J233/(1+$F233)*$F233))</f>
        <v>0</v>
      </c>
      <c r="L233" s="8">
        <f>IF($S233="","",IF($U233="paid",MAX(0,$E233-MAX(0,MIN(INDEX(Calc!$H:$H,$S233),INDEX(Calc!$I:$I,$T233))-INDEX(Calc!$J:$J,$S233))),$W233))</f>
        <v>0</v>
      </c>
      <c r="M233" s="8">
        <f>IF($S233="","",IF($U233="paid",$L233/(1+$F233)*$F233,$Q233))</f>
        <v>0</v>
      </c>
      <c r="N233">
        <f>IF(OR($S233="",$U233&lt;&gt;"paid"),"",$I233-$C233)</f>
        <v>0</v>
      </c>
      <c r="O233" s="8">
        <f>IF($S233="","",IF(AND($U233="paid",$N233&gt;Settings!$B$4),$K233*Settings!$B$3*$N233/365,0))</f>
        <v>0</v>
      </c>
      <c r="P233" s="8">
        <f>IF($S233="","",IF($U233="unpaid",$W233,0))</f>
        <v>0</v>
      </c>
      <c r="Q233" s="8">
        <f>IF($S233="","",IF(AND($U233="unpaid",$C233&lt;=Settings!$B$2),$W233/(1+$F233)*$F233,0))</f>
        <v>0</v>
      </c>
      <c r="R233">
        <f>IF($S233="","","FY "&amp;IF(MONTH($C233)&gt;=4,YEAR($C233),YEAR($C233)-1)&amp;"-"&amp;TEXT(MOD(IF(MONTH($C233)&gt;=4,YEAR($C233)+1,YEAR($C233)),100),"00"))</f>
        <v>0</v>
      </c>
      <c r="S233">
        <f>IF($S232="","",IF($U232="paid",IF($V232&lt;&gt;"",$S232,IF(AND($W232&gt;0,OR(INDEX(Calc!$B:$B,$S232)&lt;=Settings!$B$2,$X232=0)),$S232,IFERROR(MATCH(1,INDEX((Calc!$A$2:$A$2001&lt;&gt;"")*(Calc!$E$2:$E$2001&gt;0)*(ROW(Calc!$A$2:$A$2001)&gt;$S232),0),0)+1,""))),IFERROR(MATCH(1,INDEX((Calc!$A$2:$A$2001&lt;&gt;"")*(Calc!$E$2:$E$2001&gt;0)*(ROW(Calc!$A$2:$A$2001)&gt;$S232),0),0)+1,"")))</f>
        <v>0</v>
      </c>
      <c r="T233">
        <f>IF($S233="","",IF(AND($S233=$S232,$U232="paid",$V232=""),"",IF(AND($S233=$S232,$U232="paid",$V232&lt;&gt;""),$V232,IF($S233="","",IFERROR(MATCH(1,INDEX((Calc!$A$2:$A$2001=INDEX(Calc!$A:$A,$S233))*(Calc!$D$2:$D$2001&gt;0)*(Calc!$I$2:$I$2001&gt;INDEX(Calc!$J:$J,$S233))*(Calc!$T$2:$T$2001&lt;INDEX(Calc!$H:$H,$S233)),0),0)+1,"")))))</f>
        <v>0</v>
      </c>
      <c r="U233">
        <f>IF($S233="","",IF($T233&lt;&gt;"","paid","unpaid"))</f>
        <v>0</v>
      </c>
      <c r="V233">
        <f>IF(OR($S233="",$T233=""),"",IFERROR(MATCH(1,INDEX((Calc!$A$2:$A$2001=INDEX(Calc!$A:$A,$S233))*(Calc!$D$2:$D$2001&gt;0)*(Calc!$I$2:$I$2001&gt;INDEX(Calc!$J:$J,$S233))*(Calc!$T$2:$T$2001&lt;INDEX(Calc!$H:$H,$S233))*(ROW(Calc!$A$2:$A$2001)&gt;$T233),0),0)+1,""))</f>
        <v>0</v>
      </c>
      <c r="W233" s="8">
        <f>IF($S233="","",MAX(0,INDEX(Calc!$H:$H,$S233)-MAX(INDEX(Calc!$K:$K,$S233),INDEX(Calc!$J:$J,$S233))))</f>
        <v>0</v>
      </c>
      <c r="X233" s="8">
        <f>IF($S233="","",INDEX(Calc!$E:$E,$S233)-$W233)</f>
        <v>0</v>
      </c>
    </row>
    <row r="234" spans="1:24">
      <c r="A234">
        <f>IF($S234="","",INDEX(Calc!$A:$A,$S234))</f>
        <v>0</v>
      </c>
      <c r="B234">
        <f>IF($S234="","",INDEX(Calc!$U:$U,$S234))</f>
        <v>0</v>
      </c>
      <c r="C234" s="7">
        <f>IF($S234="","",INDEX(Calc!$B:$B,$S234))</f>
        <v>0</v>
      </c>
      <c r="D234">
        <f>IF($S234="","",INDEX(Calc!$C:$C,$S234))</f>
        <v>0</v>
      </c>
      <c r="E234" s="8">
        <f>IF($S234="","",INDEX(Calc!$E:$E,$S234))</f>
        <v>0</v>
      </c>
      <c r="F234" s="9">
        <f>IF($S234="","",INDEX(Calc!$G:$G,$S234))</f>
        <v>0</v>
      </c>
      <c r="G234" s="8">
        <f>IF($S234="","",INDEX(Calc!$L:$L,$S234))</f>
        <v>0</v>
      </c>
      <c r="H234" s="8">
        <f>IF($S234="","",INDEX(Calc!$M:$M,$S234))</f>
        <v>0</v>
      </c>
      <c r="I234" s="7">
        <f>IF($T234="","",INDEX(Calc!$B:$B,$T234))</f>
        <v>0</v>
      </c>
      <c r="J234" s="8">
        <f>IF($S234="","",IF($U234&lt;&gt;"paid",0,MAX(0,MIN(INDEX(Calc!$H:$H,$S234),INDEX(Calc!$I:$I,$T234))-MAX(INDEX(Calc!$J:$J,$S234),INDEX(Calc!$T:$T,$T234)))))</f>
        <v>0</v>
      </c>
      <c r="K234" s="8">
        <f>IF($S234="","",IF($U234&lt;&gt;"paid",0,$J234/(1+$F234)*$F234))</f>
        <v>0</v>
      </c>
      <c r="L234" s="8">
        <f>IF($S234="","",IF($U234="paid",MAX(0,$E234-MAX(0,MIN(INDEX(Calc!$H:$H,$S234),INDEX(Calc!$I:$I,$T234))-INDEX(Calc!$J:$J,$S234))),$W234))</f>
        <v>0</v>
      </c>
      <c r="M234" s="8">
        <f>IF($S234="","",IF($U234="paid",$L234/(1+$F234)*$F234,$Q234))</f>
        <v>0</v>
      </c>
      <c r="N234">
        <f>IF(OR($S234="",$U234&lt;&gt;"paid"),"",$I234-$C234)</f>
        <v>0</v>
      </c>
      <c r="O234" s="8">
        <f>IF($S234="","",IF(AND($U234="paid",$N234&gt;Settings!$B$4),$K234*Settings!$B$3*$N234/365,0))</f>
        <v>0</v>
      </c>
      <c r="P234" s="8">
        <f>IF($S234="","",IF($U234="unpaid",$W234,0))</f>
        <v>0</v>
      </c>
      <c r="Q234" s="8">
        <f>IF($S234="","",IF(AND($U234="unpaid",$C234&lt;=Settings!$B$2),$W234/(1+$F234)*$F234,0))</f>
        <v>0</v>
      </c>
      <c r="R234">
        <f>IF($S234="","","FY "&amp;IF(MONTH($C234)&gt;=4,YEAR($C234),YEAR($C234)-1)&amp;"-"&amp;TEXT(MOD(IF(MONTH($C234)&gt;=4,YEAR($C234)+1,YEAR($C234)),100),"00"))</f>
        <v>0</v>
      </c>
      <c r="S234">
        <f>IF($S233="","",IF($U233="paid",IF($V233&lt;&gt;"",$S233,IF(AND($W233&gt;0,OR(INDEX(Calc!$B:$B,$S233)&lt;=Settings!$B$2,$X233=0)),$S233,IFERROR(MATCH(1,INDEX((Calc!$A$2:$A$2001&lt;&gt;"")*(Calc!$E$2:$E$2001&gt;0)*(ROW(Calc!$A$2:$A$2001)&gt;$S233),0),0)+1,""))),IFERROR(MATCH(1,INDEX((Calc!$A$2:$A$2001&lt;&gt;"")*(Calc!$E$2:$E$2001&gt;0)*(ROW(Calc!$A$2:$A$2001)&gt;$S233),0),0)+1,"")))</f>
        <v>0</v>
      </c>
      <c r="T234">
        <f>IF($S234="","",IF(AND($S234=$S233,$U233="paid",$V233=""),"",IF(AND($S234=$S233,$U233="paid",$V233&lt;&gt;""),$V233,IF($S234="","",IFERROR(MATCH(1,INDEX((Calc!$A$2:$A$2001=INDEX(Calc!$A:$A,$S234))*(Calc!$D$2:$D$2001&gt;0)*(Calc!$I$2:$I$2001&gt;INDEX(Calc!$J:$J,$S234))*(Calc!$T$2:$T$2001&lt;INDEX(Calc!$H:$H,$S234)),0),0)+1,"")))))</f>
        <v>0</v>
      </c>
      <c r="U234">
        <f>IF($S234="","",IF($T234&lt;&gt;"","paid","unpaid"))</f>
        <v>0</v>
      </c>
      <c r="V234">
        <f>IF(OR($S234="",$T234=""),"",IFERROR(MATCH(1,INDEX((Calc!$A$2:$A$2001=INDEX(Calc!$A:$A,$S234))*(Calc!$D$2:$D$2001&gt;0)*(Calc!$I$2:$I$2001&gt;INDEX(Calc!$J:$J,$S234))*(Calc!$T$2:$T$2001&lt;INDEX(Calc!$H:$H,$S234))*(ROW(Calc!$A$2:$A$2001)&gt;$T234),0),0)+1,""))</f>
        <v>0</v>
      </c>
      <c r="W234" s="8">
        <f>IF($S234="","",MAX(0,INDEX(Calc!$H:$H,$S234)-MAX(INDEX(Calc!$K:$K,$S234),INDEX(Calc!$J:$J,$S234))))</f>
        <v>0</v>
      </c>
      <c r="X234" s="8">
        <f>IF($S234="","",INDEX(Calc!$E:$E,$S234)-$W234)</f>
        <v>0</v>
      </c>
    </row>
    <row r="235" spans="1:24">
      <c r="A235">
        <f>IF($S235="","",INDEX(Calc!$A:$A,$S235))</f>
        <v>0</v>
      </c>
      <c r="B235">
        <f>IF($S235="","",INDEX(Calc!$U:$U,$S235))</f>
        <v>0</v>
      </c>
      <c r="C235" s="7">
        <f>IF($S235="","",INDEX(Calc!$B:$B,$S235))</f>
        <v>0</v>
      </c>
      <c r="D235">
        <f>IF($S235="","",INDEX(Calc!$C:$C,$S235))</f>
        <v>0</v>
      </c>
      <c r="E235" s="8">
        <f>IF($S235="","",INDEX(Calc!$E:$E,$S235))</f>
        <v>0</v>
      </c>
      <c r="F235" s="9">
        <f>IF($S235="","",INDEX(Calc!$G:$G,$S235))</f>
        <v>0</v>
      </c>
      <c r="G235" s="8">
        <f>IF($S235="","",INDEX(Calc!$L:$L,$S235))</f>
        <v>0</v>
      </c>
      <c r="H235" s="8">
        <f>IF($S235="","",INDEX(Calc!$M:$M,$S235))</f>
        <v>0</v>
      </c>
      <c r="I235" s="7">
        <f>IF($T235="","",INDEX(Calc!$B:$B,$T235))</f>
        <v>0</v>
      </c>
      <c r="J235" s="8">
        <f>IF($S235="","",IF($U235&lt;&gt;"paid",0,MAX(0,MIN(INDEX(Calc!$H:$H,$S235),INDEX(Calc!$I:$I,$T235))-MAX(INDEX(Calc!$J:$J,$S235),INDEX(Calc!$T:$T,$T235)))))</f>
        <v>0</v>
      </c>
      <c r="K235" s="8">
        <f>IF($S235="","",IF($U235&lt;&gt;"paid",0,$J235/(1+$F235)*$F235))</f>
        <v>0</v>
      </c>
      <c r="L235" s="8">
        <f>IF($S235="","",IF($U235="paid",MAX(0,$E235-MAX(0,MIN(INDEX(Calc!$H:$H,$S235),INDEX(Calc!$I:$I,$T235))-INDEX(Calc!$J:$J,$S235))),$W235))</f>
        <v>0</v>
      </c>
      <c r="M235" s="8">
        <f>IF($S235="","",IF($U235="paid",$L235/(1+$F235)*$F235,$Q235))</f>
        <v>0</v>
      </c>
      <c r="N235">
        <f>IF(OR($S235="",$U235&lt;&gt;"paid"),"",$I235-$C235)</f>
        <v>0</v>
      </c>
      <c r="O235" s="8">
        <f>IF($S235="","",IF(AND($U235="paid",$N235&gt;Settings!$B$4),$K235*Settings!$B$3*$N235/365,0))</f>
        <v>0</v>
      </c>
      <c r="P235" s="8">
        <f>IF($S235="","",IF($U235="unpaid",$W235,0))</f>
        <v>0</v>
      </c>
      <c r="Q235" s="8">
        <f>IF($S235="","",IF(AND($U235="unpaid",$C235&lt;=Settings!$B$2),$W235/(1+$F235)*$F235,0))</f>
        <v>0</v>
      </c>
      <c r="R235">
        <f>IF($S235="","","FY "&amp;IF(MONTH($C235)&gt;=4,YEAR($C235),YEAR($C235)-1)&amp;"-"&amp;TEXT(MOD(IF(MONTH($C235)&gt;=4,YEAR($C235)+1,YEAR($C235)),100),"00"))</f>
        <v>0</v>
      </c>
      <c r="S235">
        <f>IF($S234="","",IF($U234="paid",IF($V234&lt;&gt;"",$S234,IF(AND($W234&gt;0,OR(INDEX(Calc!$B:$B,$S234)&lt;=Settings!$B$2,$X234=0)),$S234,IFERROR(MATCH(1,INDEX((Calc!$A$2:$A$2001&lt;&gt;"")*(Calc!$E$2:$E$2001&gt;0)*(ROW(Calc!$A$2:$A$2001)&gt;$S234),0),0)+1,""))),IFERROR(MATCH(1,INDEX((Calc!$A$2:$A$2001&lt;&gt;"")*(Calc!$E$2:$E$2001&gt;0)*(ROW(Calc!$A$2:$A$2001)&gt;$S234),0),0)+1,"")))</f>
        <v>0</v>
      </c>
      <c r="T235">
        <f>IF($S235="","",IF(AND($S235=$S234,$U234="paid",$V234=""),"",IF(AND($S235=$S234,$U234="paid",$V234&lt;&gt;""),$V234,IF($S235="","",IFERROR(MATCH(1,INDEX((Calc!$A$2:$A$2001=INDEX(Calc!$A:$A,$S235))*(Calc!$D$2:$D$2001&gt;0)*(Calc!$I$2:$I$2001&gt;INDEX(Calc!$J:$J,$S235))*(Calc!$T$2:$T$2001&lt;INDEX(Calc!$H:$H,$S235)),0),0)+1,"")))))</f>
        <v>0</v>
      </c>
      <c r="U235">
        <f>IF($S235="","",IF($T235&lt;&gt;"","paid","unpaid"))</f>
        <v>0</v>
      </c>
      <c r="V235">
        <f>IF(OR($S235="",$T235=""),"",IFERROR(MATCH(1,INDEX((Calc!$A$2:$A$2001=INDEX(Calc!$A:$A,$S235))*(Calc!$D$2:$D$2001&gt;0)*(Calc!$I$2:$I$2001&gt;INDEX(Calc!$J:$J,$S235))*(Calc!$T$2:$T$2001&lt;INDEX(Calc!$H:$H,$S235))*(ROW(Calc!$A$2:$A$2001)&gt;$T235),0),0)+1,""))</f>
        <v>0</v>
      </c>
      <c r="W235" s="8">
        <f>IF($S235="","",MAX(0,INDEX(Calc!$H:$H,$S235)-MAX(INDEX(Calc!$K:$K,$S235),INDEX(Calc!$J:$J,$S235))))</f>
        <v>0</v>
      </c>
      <c r="X235" s="8">
        <f>IF($S235="","",INDEX(Calc!$E:$E,$S235)-$W235)</f>
        <v>0</v>
      </c>
    </row>
    <row r="236" spans="1:24">
      <c r="A236">
        <f>IF($S236="","",INDEX(Calc!$A:$A,$S236))</f>
        <v>0</v>
      </c>
      <c r="B236">
        <f>IF($S236="","",INDEX(Calc!$U:$U,$S236))</f>
        <v>0</v>
      </c>
      <c r="C236" s="7">
        <f>IF($S236="","",INDEX(Calc!$B:$B,$S236))</f>
        <v>0</v>
      </c>
      <c r="D236">
        <f>IF($S236="","",INDEX(Calc!$C:$C,$S236))</f>
        <v>0</v>
      </c>
      <c r="E236" s="8">
        <f>IF($S236="","",INDEX(Calc!$E:$E,$S236))</f>
        <v>0</v>
      </c>
      <c r="F236" s="9">
        <f>IF($S236="","",INDEX(Calc!$G:$G,$S236))</f>
        <v>0</v>
      </c>
      <c r="G236" s="8">
        <f>IF($S236="","",INDEX(Calc!$L:$L,$S236))</f>
        <v>0</v>
      </c>
      <c r="H236" s="8">
        <f>IF($S236="","",INDEX(Calc!$M:$M,$S236))</f>
        <v>0</v>
      </c>
      <c r="I236" s="7">
        <f>IF($T236="","",INDEX(Calc!$B:$B,$T236))</f>
        <v>0</v>
      </c>
      <c r="J236" s="8">
        <f>IF($S236="","",IF($U236&lt;&gt;"paid",0,MAX(0,MIN(INDEX(Calc!$H:$H,$S236),INDEX(Calc!$I:$I,$T236))-MAX(INDEX(Calc!$J:$J,$S236),INDEX(Calc!$T:$T,$T236)))))</f>
        <v>0</v>
      </c>
      <c r="K236" s="8">
        <f>IF($S236="","",IF($U236&lt;&gt;"paid",0,$J236/(1+$F236)*$F236))</f>
        <v>0</v>
      </c>
      <c r="L236" s="8">
        <f>IF($S236="","",IF($U236="paid",MAX(0,$E236-MAX(0,MIN(INDEX(Calc!$H:$H,$S236),INDEX(Calc!$I:$I,$T236))-INDEX(Calc!$J:$J,$S236))),$W236))</f>
        <v>0</v>
      </c>
      <c r="M236" s="8">
        <f>IF($S236="","",IF($U236="paid",$L236/(1+$F236)*$F236,$Q236))</f>
        <v>0</v>
      </c>
      <c r="N236">
        <f>IF(OR($S236="",$U236&lt;&gt;"paid"),"",$I236-$C236)</f>
        <v>0</v>
      </c>
      <c r="O236" s="8">
        <f>IF($S236="","",IF(AND($U236="paid",$N236&gt;Settings!$B$4),$K236*Settings!$B$3*$N236/365,0))</f>
        <v>0</v>
      </c>
      <c r="P236" s="8">
        <f>IF($S236="","",IF($U236="unpaid",$W236,0))</f>
        <v>0</v>
      </c>
      <c r="Q236" s="8">
        <f>IF($S236="","",IF(AND($U236="unpaid",$C236&lt;=Settings!$B$2),$W236/(1+$F236)*$F236,0))</f>
        <v>0</v>
      </c>
      <c r="R236">
        <f>IF($S236="","","FY "&amp;IF(MONTH($C236)&gt;=4,YEAR($C236),YEAR($C236)-1)&amp;"-"&amp;TEXT(MOD(IF(MONTH($C236)&gt;=4,YEAR($C236)+1,YEAR($C236)),100),"00"))</f>
        <v>0</v>
      </c>
      <c r="S236">
        <f>IF($S235="","",IF($U235="paid",IF($V235&lt;&gt;"",$S235,IF(AND($W235&gt;0,OR(INDEX(Calc!$B:$B,$S235)&lt;=Settings!$B$2,$X235=0)),$S235,IFERROR(MATCH(1,INDEX((Calc!$A$2:$A$2001&lt;&gt;"")*(Calc!$E$2:$E$2001&gt;0)*(ROW(Calc!$A$2:$A$2001)&gt;$S235),0),0)+1,""))),IFERROR(MATCH(1,INDEX((Calc!$A$2:$A$2001&lt;&gt;"")*(Calc!$E$2:$E$2001&gt;0)*(ROW(Calc!$A$2:$A$2001)&gt;$S235),0),0)+1,"")))</f>
        <v>0</v>
      </c>
      <c r="T236">
        <f>IF($S236="","",IF(AND($S236=$S235,$U235="paid",$V235=""),"",IF(AND($S236=$S235,$U235="paid",$V235&lt;&gt;""),$V235,IF($S236="","",IFERROR(MATCH(1,INDEX((Calc!$A$2:$A$2001=INDEX(Calc!$A:$A,$S236))*(Calc!$D$2:$D$2001&gt;0)*(Calc!$I$2:$I$2001&gt;INDEX(Calc!$J:$J,$S236))*(Calc!$T$2:$T$2001&lt;INDEX(Calc!$H:$H,$S236)),0),0)+1,"")))))</f>
        <v>0</v>
      </c>
      <c r="U236">
        <f>IF($S236="","",IF($T236&lt;&gt;"","paid","unpaid"))</f>
        <v>0</v>
      </c>
      <c r="V236">
        <f>IF(OR($S236="",$T236=""),"",IFERROR(MATCH(1,INDEX((Calc!$A$2:$A$2001=INDEX(Calc!$A:$A,$S236))*(Calc!$D$2:$D$2001&gt;0)*(Calc!$I$2:$I$2001&gt;INDEX(Calc!$J:$J,$S236))*(Calc!$T$2:$T$2001&lt;INDEX(Calc!$H:$H,$S236))*(ROW(Calc!$A$2:$A$2001)&gt;$T236),0),0)+1,""))</f>
        <v>0</v>
      </c>
      <c r="W236" s="8">
        <f>IF($S236="","",MAX(0,INDEX(Calc!$H:$H,$S236)-MAX(INDEX(Calc!$K:$K,$S236),INDEX(Calc!$J:$J,$S236))))</f>
        <v>0</v>
      </c>
      <c r="X236" s="8">
        <f>IF($S236="","",INDEX(Calc!$E:$E,$S236)-$W236)</f>
        <v>0</v>
      </c>
    </row>
    <row r="237" spans="1:24">
      <c r="A237">
        <f>IF($S237="","",INDEX(Calc!$A:$A,$S237))</f>
        <v>0</v>
      </c>
      <c r="B237">
        <f>IF($S237="","",INDEX(Calc!$U:$U,$S237))</f>
        <v>0</v>
      </c>
      <c r="C237" s="7">
        <f>IF($S237="","",INDEX(Calc!$B:$B,$S237))</f>
        <v>0</v>
      </c>
      <c r="D237">
        <f>IF($S237="","",INDEX(Calc!$C:$C,$S237))</f>
        <v>0</v>
      </c>
      <c r="E237" s="8">
        <f>IF($S237="","",INDEX(Calc!$E:$E,$S237))</f>
        <v>0</v>
      </c>
      <c r="F237" s="9">
        <f>IF($S237="","",INDEX(Calc!$G:$G,$S237))</f>
        <v>0</v>
      </c>
      <c r="G237" s="8">
        <f>IF($S237="","",INDEX(Calc!$L:$L,$S237))</f>
        <v>0</v>
      </c>
      <c r="H237" s="8">
        <f>IF($S237="","",INDEX(Calc!$M:$M,$S237))</f>
        <v>0</v>
      </c>
      <c r="I237" s="7">
        <f>IF($T237="","",INDEX(Calc!$B:$B,$T237))</f>
        <v>0</v>
      </c>
      <c r="J237" s="8">
        <f>IF($S237="","",IF($U237&lt;&gt;"paid",0,MAX(0,MIN(INDEX(Calc!$H:$H,$S237),INDEX(Calc!$I:$I,$T237))-MAX(INDEX(Calc!$J:$J,$S237),INDEX(Calc!$T:$T,$T237)))))</f>
        <v>0</v>
      </c>
      <c r="K237" s="8">
        <f>IF($S237="","",IF($U237&lt;&gt;"paid",0,$J237/(1+$F237)*$F237))</f>
        <v>0</v>
      </c>
      <c r="L237" s="8">
        <f>IF($S237="","",IF($U237="paid",MAX(0,$E237-MAX(0,MIN(INDEX(Calc!$H:$H,$S237),INDEX(Calc!$I:$I,$T237))-INDEX(Calc!$J:$J,$S237))),$W237))</f>
        <v>0</v>
      </c>
      <c r="M237" s="8">
        <f>IF($S237="","",IF($U237="paid",$L237/(1+$F237)*$F237,$Q237))</f>
        <v>0</v>
      </c>
      <c r="N237">
        <f>IF(OR($S237="",$U237&lt;&gt;"paid"),"",$I237-$C237)</f>
        <v>0</v>
      </c>
      <c r="O237" s="8">
        <f>IF($S237="","",IF(AND($U237="paid",$N237&gt;Settings!$B$4),$K237*Settings!$B$3*$N237/365,0))</f>
        <v>0</v>
      </c>
      <c r="P237" s="8">
        <f>IF($S237="","",IF($U237="unpaid",$W237,0))</f>
        <v>0</v>
      </c>
      <c r="Q237" s="8">
        <f>IF($S237="","",IF(AND($U237="unpaid",$C237&lt;=Settings!$B$2),$W237/(1+$F237)*$F237,0))</f>
        <v>0</v>
      </c>
      <c r="R237">
        <f>IF($S237="","","FY "&amp;IF(MONTH($C237)&gt;=4,YEAR($C237),YEAR($C237)-1)&amp;"-"&amp;TEXT(MOD(IF(MONTH($C237)&gt;=4,YEAR($C237)+1,YEAR($C237)),100),"00"))</f>
        <v>0</v>
      </c>
      <c r="S237">
        <f>IF($S236="","",IF($U236="paid",IF($V236&lt;&gt;"",$S236,IF(AND($W236&gt;0,OR(INDEX(Calc!$B:$B,$S236)&lt;=Settings!$B$2,$X236=0)),$S236,IFERROR(MATCH(1,INDEX((Calc!$A$2:$A$2001&lt;&gt;"")*(Calc!$E$2:$E$2001&gt;0)*(ROW(Calc!$A$2:$A$2001)&gt;$S236),0),0)+1,""))),IFERROR(MATCH(1,INDEX((Calc!$A$2:$A$2001&lt;&gt;"")*(Calc!$E$2:$E$2001&gt;0)*(ROW(Calc!$A$2:$A$2001)&gt;$S236),0),0)+1,"")))</f>
        <v>0</v>
      </c>
      <c r="T237">
        <f>IF($S237="","",IF(AND($S237=$S236,$U236="paid",$V236=""),"",IF(AND($S237=$S236,$U236="paid",$V236&lt;&gt;""),$V236,IF($S237="","",IFERROR(MATCH(1,INDEX((Calc!$A$2:$A$2001=INDEX(Calc!$A:$A,$S237))*(Calc!$D$2:$D$2001&gt;0)*(Calc!$I$2:$I$2001&gt;INDEX(Calc!$J:$J,$S237))*(Calc!$T$2:$T$2001&lt;INDEX(Calc!$H:$H,$S237)),0),0)+1,"")))))</f>
        <v>0</v>
      </c>
      <c r="U237">
        <f>IF($S237="","",IF($T237&lt;&gt;"","paid","unpaid"))</f>
        <v>0</v>
      </c>
      <c r="V237">
        <f>IF(OR($S237="",$T237=""),"",IFERROR(MATCH(1,INDEX((Calc!$A$2:$A$2001=INDEX(Calc!$A:$A,$S237))*(Calc!$D$2:$D$2001&gt;0)*(Calc!$I$2:$I$2001&gt;INDEX(Calc!$J:$J,$S237))*(Calc!$T$2:$T$2001&lt;INDEX(Calc!$H:$H,$S237))*(ROW(Calc!$A$2:$A$2001)&gt;$T237),0),0)+1,""))</f>
        <v>0</v>
      </c>
      <c r="W237" s="8">
        <f>IF($S237="","",MAX(0,INDEX(Calc!$H:$H,$S237)-MAX(INDEX(Calc!$K:$K,$S237),INDEX(Calc!$J:$J,$S237))))</f>
        <v>0</v>
      </c>
      <c r="X237" s="8">
        <f>IF($S237="","",INDEX(Calc!$E:$E,$S237)-$W237)</f>
        <v>0</v>
      </c>
    </row>
    <row r="238" spans="1:24">
      <c r="A238">
        <f>IF($S238="","",INDEX(Calc!$A:$A,$S238))</f>
        <v>0</v>
      </c>
      <c r="B238">
        <f>IF($S238="","",INDEX(Calc!$U:$U,$S238))</f>
        <v>0</v>
      </c>
      <c r="C238" s="7">
        <f>IF($S238="","",INDEX(Calc!$B:$B,$S238))</f>
        <v>0</v>
      </c>
      <c r="D238">
        <f>IF($S238="","",INDEX(Calc!$C:$C,$S238))</f>
        <v>0</v>
      </c>
      <c r="E238" s="8">
        <f>IF($S238="","",INDEX(Calc!$E:$E,$S238))</f>
        <v>0</v>
      </c>
      <c r="F238" s="9">
        <f>IF($S238="","",INDEX(Calc!$G:$G,$S238))</f>
        <v>0</v>
      </c>
      <c r="G238" s="8">
        <f>IF($S238="","",INDEX(Calc!$L:$L,$S238))</f>
        <v>0</v>
      </c>
      <c r="H238" s="8">
        <f>IF($S238="","",INDEX(Calc!$M:$M,$S238))</f>
        <v>0</v>
      </c>
      <c r="I238" s="7">
        <f>IF($T238="","",INDEX(Calc!$B:$B,$T238))</f>
        <v>0</v>
      </c>
      <c r="J238" s="8">
        <f>IF($S238="","",IF($U238&lt;&gt;"paid",0,MAX(0,MIN(INDEX(Calc!$H:$H,$S238),INDEX(Calc!$I:$I,$T238))-MAX(INDEX(Calc!$J:$J,$S238),INDEX(Calc!$T:$T,$T238)))))</f>
        <v>0</v>
      </c>
      <c r="K238" s="8">
        <f>IF($S238="","",IF($U238&lt;&gt;"paid",0,$J238/(1+$F238)*$F238))</f>
        <v>0</v>
      </c>
      <c r="L238" s="8">
        <f>IF($S238="","",IF($U238="paid",MAX(0,$E238-MAX(0,MIN(INDEX(Calc!$H:$H,$S238),INDEX(Calc!$I:$I,$T238))-INDEX(Calc!$J:$J,$S238))),$W238))</f>
        <v>0</v>
      </c>
      <c r="M238" s="8">
        <f>IF($S238="","",IF($U238="paid",$L238/(1+$F238)*$F238,$Q238))</f>
        <v>0</v>
      </c>
      <c r="N238">
        <f>IF(OR($S238="",$U238&lt;&gt;"paid"),"",$I238-$C238)</f>
        <v>0</v>
      </c>
      <c r="O238" s="8">
        <f>IF($S238="","",IF(AND($U238="paid",$N238&gt;Settings!$B$4),$K238*Settings!$B$3*$N238/365,0))</f>
        <v>0</v>
      </c>
      <c r="P238" s="8">
        <f>IF($S238="","",IF($U238="unpaid",$W238,0))</f>
        <v>0</v>
      </c>
      <c r="Q238" s="8">
        <f>IF($S238="","",IF(AND($U238="unpaid",$C238&lt;=Settings!$B$2),$W238/(1+$F238)*$F238,0))</f>
        <v>0</v>
      </c>
      <c r="R238">
        <f>IF($S238="","","FY "&amp;IF(MONTH($C238)&gt;=4,YEAR($C238),YEAR($C238)-1)&amp;"-"&amp;TEXT(MOD(IF(MONTH($C238)&gt;=4,YEAR($C238)+1,YEAR($C238)),100),"00"))</f>
        <v>0</v>
      </c>
      <c r="S238">
        <f>IF($S237="","",IF($U237="paid",IF($V237&lt;&gt;"",$S237,IF(AND($W237&gt;0,OR(INDEX(Calc!$B:$B,$S237)&lt;=Settings!$B$2,$X237=0)),$S237,IFERROR(MATCH(1,INDEX((Calc!$A$2:$A$2001&lt;&gt;"")*(Calc!$E$2:$E$2001&gt;0)*(ROW(Calc!$A$2:$A$2001)&gt;$S237),0),0)+1,""))),IFERROR(MATCH(1,INDEX((Calc!$A$2:$A$2001&lt;&gt;"")*(Calc!$E$2:$E$2001&gt;0)*(ROW(Calc!$A$2:$A$2001)&gt;$S237),0),0)+1,"")))</f>
        <v>0</v>
      </c>
      <c r="T238">
        <f>IF($S238="","",IF(AND($S238=$S237,$U237="paid",$V237=""),"",IF(AND($S238=$S237,$U237="paid",$V237&lt;&gt;""),$V237,IF($S238="","",IFERROR(MATCH(1,INDEX((Calc!$A$2:$A$2001=INDEX(Calc!$A:$A,$S238))*(Calc!$D$2:$D$2001&gt;0)*(Calc!$I$2:$I$2001&gt;INDEX(Calc!$J:$J,$S238))*(Calc!$T$2:$T$2001&lt;INDEX(Calc!$H:$H,$S238)),0),0)+1,"")))))</f>
        <v>0</v>
      </c>
      <c r="U238">
        <f>IF($S238="","",IF($T238&lt;&gt;"","paid","unpaid"))</f>
        <v>0</v>
      </c>
      <c r="V238">
        <f>IF(OR($S238="",$T238=""),"",IFERROR(MATCH(1,INDEX((Calc!$A$2:$A$2001=INDEX(Calc!$A:$A,$S238))*(Calc!$D$2:$D$2001&gt;0)*(Calc!$I$2:$I$2001&gt;INDEX(Calc!$J:$J,$S238))*(Calc!$T$2:$T$2001&lt;INDEX(Calc!$H:$H,$S238))*(ROW(Calc!$A$2:$A$2001)&gt;$T238),0),0)+1,""))</f>
        <v>0</v>
      </c>
      <c r="W238" s="8">
        <f>IF($S238="","",MAX(0,INDEX(Calc!$H:$H,$S238)-MAX(INDEX(Calc!$K:$K,$S238),INDEX(Calc!$J:$J,$S238))))</f>
        <v>0</v>
      </c>
      <c r="X238" s="8">
        <f>IF($S238="","",INDEX(Calc!$E:$E,$S238)-$W238)</f>
        <v>0</v>
      </c>
    </row>
    <row r="239" spans="1:24">
      <c r="A239">
        <f>IF($S239="","",INDEX(Calc!$A:$A,$S239))</f>
        <v>0</v>
      </c>
      <c r="B239">
        <f>IF($S239="","",INDEX(Calc!$U:$U,$S239))</f>
        <v>0</v>
      </c>
      <c r="C239" s="7">
        <f>IF($S239="","",INDEX(Calc!$B:$B,$S239))</f>
        <v>0</v>
      </c>
      <c r="D239">
        <f>IF($S239="","",INDEX(Calc!$C:$C,$S239))</f>
        <v>0</v>
      </c>
      <c r="E239" s="8">
        <f>IF($S239="","",INDEX(Calc!$E:$E,$S239))</f>
        <v>0</v>
      </c>
      <c r="F239" s="9">
        <f>IF($S239="","",INDEX(Calc!$G:$G,$S239))</f>
        <v>0</v>
      </c>
      <c r="G239" s="8">
        <f>IF($S239="","",INDEX(Calc!$L:$L,$S239))</f>
        <v>0</v>
      </c>
      <c r="H239" s="8">
        <f>IF($S239="","",INDEX(Calc!$M:$M,$S239))</f>
        <v>0</v>
      </c>
      <c r="I239" s="7">
        <f>IF($T239="","",INDEX(Calc!$B:$B,$T239))</f>
        <v>0</v>
      </c>
      <c r="J239" s="8">
        <f>IF($S239="","",IF($U239&lt;&gt;"paid",0,MAX(0,MIN(INDEX(Calc!$H:$H,$S239),INDEX(Calc!$I:$I,$T239))-MAX(INDEX(Calc!$J:$J,$S239),INDEX(Calc!$T:$T,$T239)))))</f>
        <v>0</v>
      </c>
      <c r="K239" s="8">
        <f>IF($S239="","",IF($U239&lt;&gt;"paid",0,$J239/(1+$F239)*$F239))</f>
        <v>0</v>
      </c>
      <c r="L239" s="8">
        <f>IF($S239="","",IF($U239="paid",MAX(0,$E239-MAX(0,MIN(INDEX(Calc!$H:$H,$S239),INDEX(Calc!$I:$I,$T239))-INDEX(Calc!$J:$J,$S239))),$W239))</f>
        <v>0</v>
      </c>
      <c r="M239" s="8">
        <f>IF($S239="","",IF($U239="paid",$L239/(1+$F239)*$F239,$Q239))</f>
        <v>0</v>
      </c>
      <c r="N239">
        <f>IF(OR($S239="",$U239&lt;&gt;"paid"),"",$I239-$C239)</f>
        <v>0</v>
      </c>
      <c r="O239" s="8">
        <f>IF($S239="","",IF(AND($U239="paid",$N239&gt;Settings!$B$4),$K239*Settings!$B$3*$N239/365,0))</f>
        <v>0</v>
      </c>
      <c r="P239" s="8">
        <f>IF($S239="","",IF($U239="unpaid",$W239,0))</f>
        <v>0</v>
      </c>
      <c r="Q239" s="8">
        <f>IF($S239="","",IF(AND($U239="unpaid",$C239&lt;=Settings!$B$2),$W239/(1+$F239)*$F239,0))</f>
        <v>0</v>
      </c>
      <c r="R239">
        <f>IF($S239="","","FY "&amp;IF(MONTH($C239)&gt;=4,YEAR($C239),YEAR($C239)-1)&amp;"-"&amp;TEXT(MOD(IF(MONTH($C239)&gt;=4,YEAR($C239)+1,YEAR($C239)),100),"00"))</f>
        <v>0</v>
      </c>
      <c r="S239">
        <f>IF($S238="","",IF($U238="paid",IF($V238&lt;&gt;"",$S238,IF(AND($W238&gt;0,OR(INDEX(Calc!$B:$B,$S238)&lt;=Settings!$B$2,$X238=0)),$S238,IFERROR(MATCH(1,INDEX((Calc!$A$2:$A$2001&lt;&gt;"")*(Calc!$E$2:$E$2001&gt;0)*(ROW(Calc!$A$2:$A$2001)&gt;$S238),0),0)+1,""))),IFERROR(MATCH(1,INDEX((Calc!$A$2:$A$2001&lt;&gt;"")*(Calc!$E$2:$E$2001&gt;0)*(ROW(Calc!$A$2:$A$2001)&gt;$S238),0),0)+1,"")))</f>
        <v>0</v>
      </c>
      <c r="T239">
        <f>IF($S239="","",IF(AND($S239=$S238,$U238="paid",$V238=""),"",IF(AND($S239=$S238,$U238="paid",$V238&lt;&gt;""),$V238,IF($S239="","",IFERROR(MATCH(1,INDEX((Calc!$A$2:$A$2001=INDEX(Calc!$A:$A,$S239))*(Calc!$D$2:$D$2001&gt;0)*(Calc!$I$2:$I$2001&gt;INDEX(Calc!$J:$J,$S239))*(Calc!$T$2:$T$2001&lt;INDEX(Calc!$H:$H,$S239)),0),0)+1,"")))))</f>
        <v>0</v>
      </c>
      <c r="U239">
        <f>IF($S239="","",IF($T239&lt;&gt;"","paid","unpaid"))</f>
        <v>0</v>
      </c>
      <c r="V239">
        <f>IF(OR($S239="",$T239=""),"",IFERROR(MATCH(1,INDEX((Calc!$A$2:$A$2001=INDEX(Calc!$A:$A,$S239))*(Calc!$D$2:$D$2001&gt;0)*(Calc!$I$2:$I$2001&gt;INDEX(Calc!$J:$J,$S239))*(Calc!$T$2:$T$2001&lt;INDEX(Calc!$H:$H,$S239))*(ROW(Calc!$A$2:$A$2001)&gt;$T239),0),0)+1,""))</f>
        <v>0</v>
      </c>
      <c r="W239" s="8">
        <f>IF($S239="","",MAX(0,INDEX(Calc!$H:$H,$S239)-MAX(INDEX(Calc!$K:$K,$S239),INDEX(Calc!$J:$J,$S239))))</f>
        <v>0</v>
      </c>
      <c r="X239" s="8">
        <f>IF($S239="","",INDEX(Calc!$E:$E,$S239)-$W239)</f>
        <v>0</v>
      </c>
    </row>
    <row r="240" spans="1:24">
      <c r="A240">
        <f>IF($S240="","",INDEX(Calc!$A:$A,$S240))</f>
        <v>0</v>
      </c>
      <c r="B240">
        <f>IF($S240="","",INDEX(Calc!$U:$U,$S240))</f>
        <v>0</v>
      </c>
      <c r="C240" s="7">
        <f>IF($S240="","",INDEX(Calc!$B:$B,$S240))</f>
        <v>0</v>
      </c>
      <c r="D240">
        <f>IF($S240="","",INDEX(Calc!$C:$C,$S240))</f>
        <v>0</v>
      </c>
      <c r="E240" s="8">
        <f>IF($S240="","",INDEX(Calc!$E:$E,$S240))</f>
        <v>0</v>
      </c>
      <c r="F240" s="9">
        <f>IF($S240="","",INDEX(Calc!$G:$G,$S240))</f>
        <v>0</v>
      </c>
      <c r="G240" s="8">
        <f>IF($S240="","",INDEX(Calc!$L:$L,$S240))</f>
        <v>0</v>
      </c>
      <c r="H240" s="8">
        <f>IF($S240="","",INDEX(Calc!$M:$M,$S240))</f>
        <v>0</v>
      </c>
      <c r="I240" s="7">
        <f>IF($T240="","",INDEX(Calc!$B:$B,$T240))</f>
        <v>0</v>
      </c>
      <c r="J240" s="8">
        <f>IF($S240="","",IF($U240&lt;&gt;"paid",0,MAX(0,MIN(INDEX(Calc!$H:$H,$S240),INDEX(Calc!$I:$I,$T240))-MAX(INDEX(Calc!$J:$J,$S240),INDEX(Calc!$T:$T,$T240)))))</f>
        <v>0</v>
      </c>
      <c r="K240" s="8">
        <f>IF($S240="","",IF($U240&lt;&gt;"paid",0,$J240/(1+$F240)*$F240))</f>
        <v>0</v>
      </c>
      <c r="L240" s="8">
        <f>IF($S240="","",IF($U240="paid",MAX(0,$E240-MAX(0,MIN(INDEX(Calc!$H:$H,$S240),INDEX(Calc!$I:$I,$T240))-INDEX(Calc!$J:$J,$S240))),$W240))</f>
        <v>0</v>
      </c>
      <c r="M240" s="8">
        <f>IF($S240="","",IF($U240="paid",$L240/(1+$F240)*$F240,$Q240))</f>
        <v>0</v>
      </c>
      <c r="N240">
        <f>IF(OR($S240="",$U240&lt;&gt;"paid"),"",$I240-$C240)</f>
        <v>0</v>
      </c>
      <c r="O240" s="8">
        <f>IF($S240="","",IF(AND($U240="paid",$N240&gt;Settings!$B$4),$K240*Settings!$B$3*$N240/365,0))</f>
        <v>0</v>
      </c>
      <c r="P240" s="8">
        <f>IF($S240="","",IF($U240="unpaid",$W240,0))</f>
        <v>0</v>
      </c>
      <c r="Q240" s="8">
        <f>IF($S240="","",IF(AND($U240="unpaid",$C240&lt;=Settings!$B$2),$W240/(1+$F240)*$F240,0))</f>
        <v>0</v>
      </c>
      <c r="R240">
        <f>IF($S240="","","FY "&amp;IF(MONTH($C240)&gt;=4,YEAR($C240),YEAR($C240)-1)&amp;"-"&amp;TEXT(MOD(IF(MONTH($C240)&gt;=4,YEAR($C240)+1,YEAR($C240)),100),"00"))</f>
        <v>0</v>
      </c>
      <c r="S240">
        <f>IF($S239="","",IF($U239="paid",IF($V239&lt;&gt;"",$S239,IF(AND($W239&gt;0,OR(INDEX(Calc!$B:$B,$S239)&lt;=Settings!$B$2,$X239=0)),$S239,IFERROR(MATCH(1,INDEX((Calc!$A$2:$A$2001&lt;&gt;"")*(Calc!$E$2:$E$2001&gt;0)*(ROW(Calc!$A$2:$A$2001)&gt;$S239),0),0)+1,""))),IFERROR(MATCH(1,INDEX((Calc!$A$2:$A$2001&lt;&gt;"")*(Calc!$E$2:$E$2001&gt;0)*(ROW(Calc!$A$2:$A$2001)&gt;$S239),0),0)+1,"")))</f>
        <v>0</v>
      </c>
      <c r="T240">
        <f>IF($S240="","",IF(AND($S240=$S239,$U239="paid",$V239=""),"",IF(AND($S240=$S239,$U239="paid",$V239&lt;&gt;""),$V239,IF($S240="","",IFERROR(MATCH(1,INDEX((Calc!$A$2:$A$2001=INDEX(Calc!$A:$A,$S240))*(Calc!$D$2:$D$2001&gt;0)*(Calc!$I$2:$I$2001&gt;INDEX(Calc!$J:$J,$S240))*(Calc!$T$2:$T$2001&lt;INDEX(Calc!$H:$H,$S240)),0),0)+1,"")))))</f>
        <v>0</v>
      </c>
      <c r="U240">
        <f>IF($S240="","",IF($T240&lt;&gt;"","paid","unpaid"))</f>
        <v>0</v>
      </c>
      <c r="V240">
        <f>IF(OR($S240="",$T240=""),"",IFERROR(MATCH(1,INDEX((Calc!$A$2:$A$2001=INDEX(Calc!$A:$A,$S240))*(Calc!$D$2:$D$2001&gt;0)*(Calc!$I$2:$I$2001&gt;INDEX(Calc!$J:$J,$S240))*(Calc!$T$2:$T$2001&lt;INDEX(Calc!$H:$H,$S240))*(ROW(Calc!$A$2:$A$2001)&gt;$T240),0),0)+1,""))</f>
        <v>0</v>
      </c>
      <c r="W240" s="8">
        <f>IF($S240="","",MAX(0,INDEX(Calc!$H:$H,$S240)-MAX(INDEX(Calc!$K:$K,$S240),INDEX(Calc!$J:$J,$S240))))</f>
        <v>0</v>
      </c>
      <c r="X240" s="8">
        <f>IF($S240="","",INDEX(Calc!$E:$E,$S240)-$W240)</f>
        <v>0</v>
      </c>
    </row>
    <row r="241" spans="1:24">
      <c r="A241">
        <f>IF($S241="","",INDEX(Calc!$A:$A,$S241))</f>
        <v>0</v>
      </c>
      <c r="B241">
        <f>IF($S241="","",INDEX(Calc!$U:$U,$S241))</f>
        <v>0</v>
      </c>
      <c r="C241" s="7">
        <f>IF($S241="","",INDEX(Calc!$B:$B,$S241))</f>
        <v>0</v>
      </c>
      <c r="D241">
        <f>IF($S241="","",INDEX(Calc!$C:$C,$S241))</f>
        <v>0</v>
      </c>
      <c r="E241" s="8">
        <f>IF($S241="","",INDEX(Calc!$E:$E,$S241))</f>
        <v>0</v>
      </c>
      <c r="F241" s="9">
        <f>IF($S241="","",INDEX(Calc!$G:$G,$S241))</f>
        <v>0</v>
      </c>
      <c r="G241" s="8">
        <f>IF($S241="","",INDEX(Calc!$L:$L,$S241))</f>
        <v>0</v>
      </c>
      <c r="H241" s="8">
        <f>IF($S241="","",INDEX(Calc!$M:$M,$S241))</f>
        <v>0</v>
      </c>
      <c r="I241" s="7">
        <f>IF($T241="","",INDEX(Calc!$B:$B,$T241))</f>
        <v>0</v>
      </c>
      <c r="J241" s="8">
        <f>IF($S241="","",IF($U241&lt;&gt;"paid",0,MAX(0,MIN(INDEX(Calc!$H:$H,$S241),INDEX(Calc!$I:$I,$T241))-MAX(INDEX(Calc!$J:$J,$S241),INDEX(Calc!$T:$T,$T241)))))</f>
        <v>0</v>
      </c>
      <c r="K241" s="8">
        <f>IF($S241="","",IF($U241&lt;&gt;"paid",0,$J241/(1+$F241)*$F241))</f>
        <v>0</v>
      </c>
      <c r="L241" s="8">
        <f>IF($S241="","",IF($U241="paid",MAX(0,$E241-MAX(0,MIN(INDEX(Calc!$H:$H,$S241),INDEX(Calc!$I:$I,$T241))-INDEX(Calc!$J:$J,$S241))),$W241))</f>
        <v>0</v>
      </c>
      <c r="M241" s="8">
        <f>IF($S241="","",IF($U241="paid",$L241/(1+$F241)*$F241,$Q241))</f>
        <v>0</v>
      </c>
      <c r="N241">
        <f>IF(OR($S241="",$U241&lt;&gt;"paid"),"",$I241-$C241)</f>
        <v>0</v>
      </c>
      <c r="O241" s="8">
        <f>IF($S241="","",IF(AND($U241="paid",$N241&gt;Settings!$B$4),$K241*Settings!$B$3*$N241/365,0))</f>
        <v>0</v>
      </c>
      <c r="P241" s="8">
        <f>IF($S241="","",IF($U241="unpaid",$W241,0))</f>
        <v>0</v>
      </c>
      <c r="Q241" s="8">
        <f>IF($S241="","",IF(AND($U241="unpaid",$C241&lt;=Settings!$B$2),$W241/(1+$F241)*$F241,0))</f>
        <v>0</v>
      </c>
      <c r="R241">
        <f>IF($S241="","","FY "&amp;IF(MONTH($C241)&gt;=4,YEAR($C241),YEAR($C241)-1)&amp;"-"&amp;TEXT(MOD(IF(MONTH($C241)&gt;=4,YEAR($C241)+1,YEAR($C241)),100),"00"))</f>
        <v>0</v>
      </c>
      <c r="S241">
        <f>IF($S240="","",IF($U240="paid",IF($V240&lt;&gt;"",$S240,IF(AND($W240&gt;0,OR(INDEX(Calc!$B:$B,$S240)&lt;=Settings!$B$2,$X240=0)),$S240,IFERROR(MATCH(1,INDEX((Calc!$A$2:$A$2001&lt;&gt;"")*(Calc!$E$2:$E$2001&gt;0)*(ROW(Calc!$A$2:$A$2001)&gt;$S240),0),0)+1,""))),IFERROR(MATCH(1,INDEX((Calc!$A$2:$A$2001&lt;&gt;"")*(Calc!$E$2:$E$2001&gt;0)*(ROW(Calc!$A$2:$A$2001)&gt;$S240),0),0)+1,"")))</f>
        <v>0</v>
      </c>
      <c r="T241">
        <f>IF($S241="","",IF(AND($S241=$S240,$U240="paid",$V240=""),"",IF(AND($S241=$S240,$U240="paid",$V240&lt;&gt;""),$V240,IF($S241="","",IFERROR(MATCH(1,INDEX((Calc!$A$2:$A$2001=INDEX(Calc!$A:$A,$S241))*(Calc!$D$2:$D$2001&gt;0)*(Calc!$I$2:$I$2001&gt;INDEX(Calc!$J:$J,$S241))*(Calc!$T$2:$T$2001&lt;INDEX(Calc!$H:$H,$S241)),0),0)+1,"")))))</f>
        <v>0</v>
      </c>
      <c r="U241">
        <f>IF($S241="","",IF($T241&lt;&gt;"","paid","unpaid"))</f>
        <v>0</v>
      </c>
      <c r="V241">
        <f>IF(OR($S241="",$T241=""),"",IFERROR(MATCH(1,INDEX((Calc!$A$2:$A$2001=INDEX(Calc!$A:$A,$S241))*(Calc!$D$2:$D$2001&gt;0)*(Calc!$I$2:$I$2001&gt;INDEX(Calc!$J:$J,$S241))*(Calc!$T$2:$T$2001&lt;INDEX(Calc!$H:$H,$S241))*(ROW(Calc!$A$2:$A$2001)&gt;$T241),0),0)+1,""))</f>
        <v>0</v>
      </c>
      <c r="W241" s="8">
        <f>IF($S241="","",MAX(0,INDEX(Calc!$H:$H,$S241)-MAX(INDEX(Calc!$K:$K,$S241),INDEX(Calc!$J:$J,$S241))))</f>
        <v>0</v>
      </c>
      <c r="X241" s="8">
        <f>IF($S241="","",INDEX(Calc!$E:$E,$S241)-$W241)</f>
        <v>0</v>
      </c>
    </row>
    <row r="242" spans="1:24">
      <c r="A242">
        <f>IF($S242="","",INDEX(Calc!$A:$A,$S242))</f>
        <v>0</v>
      </c>
      <c r="B242">
        <f>IF($S242="","",INDEX(Calc!$U:$U,$S242))</f>
        <v>0</v>
      </c>
      <c r="C242" s="7">
        <f>IF($S242="","",INDEX(Calc!$B:$B,$S242))</f>
        <v>0</v>
      </c>
      <c r="D242">
        <f>IF($S242="","",INDEX(Calc!$C:$C,$S242))</f>
        <v>0</v>
      </c>
      <c r="E242" s="8">
        <f>IF($S242="","",INDEX(Calc!$E:$E,$S242))</f>
        <v>0</v>
      </c>
      <c r="F242" s="9">
        <f>IF($S242="","",INDEX(Calc!$G:$G,$S242))</f>
        <v>0</v>
      </c>
      <c r="G242" s="8">
        <f>IF($S242="","",INDEX(Calc!$L:$L,$S242))</f>
        <v>0</v>
      </c>
      <c r="H242" s="8">
        <f>IF($S242="","",INDEX(Calc!$M:$M,$S242))</f>
        <v>0</v>
      </c>
      <c r="I242" s="7">
        <f>IF($T242="","",INDEX(Calc!$B:$B,$T242))</f>
        <v>0</v>
      </c>
      <c r="J242" s="8">
        <f>IF($S242="","",IF($U242&lt;&gt;"paid",0,MAX(0,MIN(INDEX(Calc!$H:$H,$S242),INDEX(Calc!$I:$I,$T242))-MAX(INDEX(Calc!$J:$J,$S242),INDEX(Calc!$T:$T,$T242)))))</f>
        <v>0</v>
      </c>
      <c r="K242" s="8">
        <f>IF($S242="","",IF($U242&lt;&gt;"paid",0,$J242/(1+$F242)*$F242))</f>
        <v>0</v>
      </c>
      <c r="L242" s="8">
        <f>IF($S242="","",IF($U242="paid",MAX(0,$E242-MAX(0,MIN(INDEX(Calc!$H:$H,$S242),INDEX(Calc!$I:$I,$T242))-INDEX(Calc!$J:$J,$S242))),$W242))</f>
        <v>0</v>
      </c>
      <c r="M242" s="8">
        <f>IF($S242="","",IF($U242="paid",$L242/(1+$F242)*$F242,$Q242))</f>
        <v>0</v>
      </c>
      <c r="N242">
        <f>IF(OR($S242="",$U242&lt;&gt;"paid"),"",$I242-$C242)</f>
        <v>0</v>
      </c>
      <c r="O242" s="8">
        <f>IF($S242="","",IF(AND($U242="paid",$N242&gt;Settings!$B$4),$K242*Settings!$B$3*$N242/365,0))</f>
        <v>0</v>
      </c>
      <c r="P242" s="8">
        <f>IF($S242="","",IF($U242="unpaid",$W242,0))</f>
        <v>0</v>
      </c>
      <c r="Q242" s="8">
        <f>IF($S242="","",IF(AND($U242="unpaid",$C242&lt;=Settings!$B$2),$W242/(1+$F242)*$F242,0))</f>
        <v>0</v>
      </c>
      <c r="R242">
        <f>IF($S242="","","FY "&amp;IF(MONTH($C242)&gt;=4,YEAR($C242),YEAR($C242)-1)&amp;"-"&amp;TEXT(MOD(IF(MONTH($C242)&gt;=4,YEAR($C242)+1,YEAR($C242)),100),"00"))</f>
        <v>0</v>
      </c>
      <c r="S242">
        <f>IF($S241="","",IF($U241="paid",IF($V241&lt;&gt;"",$S241,IF(AND($W241&gt;0,OR(INDEX(Calc!$B:$B,$S241)&lt;=Settings!$B$2,$X241=0)),$S241,IFERROR(MATCH(1,INDEX((Calc!$A$2:$A$2001&lt;&gt;"")*(Calc!$E$2:$E$2001&gt;0)*(ROW(Calc!$A$2:$A$2001)&gt;$S241),0),0)+1,""))),IFERROR(MATCH(1,INDEX((Calc!$A$2:$A$2001&lt;&gt;"")*(Calc!$E$2:$E$2001&gt;0)*(ROW(Calc!$A$2:$A$2001)&gt;$S241),0),0)+1,"")))</f>
        <v>0</v>
      </c>
      <c r="T242">
        <f>IF($S242="","",IF(AND($S242=$S241,$U241="paid",$V241=""),"",IF(AND($S242=$S241,$U241="paid",$V241&lt;&gt;""),$V241,IF($S242="","",IFERROR(MATCH(1,INDEX((Calc!$A$2:$A$2001=INDEX(Calc!$A:$A,$S242))*(Calc!$D$2:$D$2001&gt;0)*(Calc!$I$2:$I$2001&gt;INDEX(Calc!$J:$J,$S242))*(Calc!$T$2:$T$2001&lt;INDEX(Calc!$H:$H,$S242)),0),0)+1,"")))))</f>
        <v>0</v>
      </c>
      <c r="U242">
        <f>IF($S242="","",IF($T242&lt;&gt;"","paid","unpaid"))</f>
        <v>0</v>
      </c>
      <c r="V242">
        <f>IF(OR($S242="",$T242=""),"",IFERROR(MATCH(1,INDEX((Calc!$A$2:$A$2001=INDEX(Calc!$A:$A,$S242))*(Calc!$D$2:$D$2001&gt;0)*(Calc!$I$2:$I$2001&gt;INDEX(Calc!$J:$J,$S242))*(Calc!$T$2:$T$2001&lt;INDEX(Calc!$H:$H,$S242))*(ROW(Calc!$A$2:$A$2001)&gt;$T242),0),0)+1,""))</f>
        <v>0</v>
      </c>
      <c r="W242" s="8">
        <f>IF($S242="","",MAX(0,INDEX(Calc!$H:$H,$S242)-MAX(INDEX(Calc!$K:$K,$S242),INDEX(Calc!$J:$J,$S242))))</f>
        <v>0</v>
      </c>
      <c r="X242" s="8">
        <f>IF($S242="","",INDEX(Calc!$E:$E,$S242)-$W242)</f>
        <v>0</v>
      </c>
    </row>
    <row r="243" spans="1:24">
      <c r="A243">
        <f>IF($S243="","",INDEX(Calc!$A:$A,$S243))</f>
        <v>0</v>
      </c>
      <c r="B243">
        <f>IF($S243="","",INDEX(Calc!$U:$U,$S243))</f>
        <v>0</v>
      </c>
      <c r="C243" s="7">
        <f>IF($S243="","",INDEX(Calc!$B:$B,$S243))</f>
        <v>0</v>
      </c>
      <c r="D243">
        <f>IF($S243="","",INDEX(Calc!$C:$C,$S243))</f>
        <v>0</v>
      </c>
      <c r="E243" s="8">
        <f>IF($S243="","",INDEX(Calc!$E:$E,$S243))</f>
        <v>0</v>
      </c>
      <c r="F243" s="9">
        <f>IF($S243="","",INDEX(Calc!$G:$G,$S243))</f>
        <v>0</v>
      </c>
      <c r="G243" s="8">
        <f>IF($S243="","",INDEX(Calc!$L:$L,$S243))</f>
        <v>0</v>
      </c>
      <c r="H243" s="8">
        <f>IF($S243="","",INDEX(Calc!$M:$M,$S243))</f>
        <v>0</v>
      </c>
      <c r="I243" s="7">
        <f>IF($T243="","",INDEX(Calc!$B:$B,$T243))</f>
        <v>0</v>
      </c>
      <c r="J243" s="8">
        <f>IF($S243="","",IF($U243&lt;&gt;"paid",0,MAX(0,MIN(INDEX(Calc!$H:$H,$S243),INDEX(Calc!$I:$I,$T243))-MAX(INDEX(Calc!$J:$J,$S243),INDEX(Calc!$T:$T,$T243)))))</f>
        <v>0</v>
      </c>
      <c r="K243" s="8">
        <f>IF($S243="","",IF($U243&lt;&gt;"paid",0,$J243/(1+$F243)*$F243))</f>
        <v>0</v>
      </c>
      <c r="L243" s="8">
        <f>IF($S243="","",IF($U243="paid",MAX(0,$E243-MAX(0,MIN(INDEX(Calc!$H:$H,$S243),INDEX(Calc!$I:$I,$T243))-INDEX(Calc!$J:$J,$S243))),$W243))</f>
        <v>0</v>
      </c>
      <c r="M243" s="8">
        <f>IF($S243="","",IF($U243="paid",$L243/(1+$F243)*$F243,$Q243))</f>
        <v>0</v>
      </c>
      <c r="N243">
        <f>IF(OR($S243="",$U243&lt;&gt;"paid"),"",$I243-$C243)</f>
        <v>0</v>
      </c>
      <c r="O243" s="8">
        <f>IF($S243="","",IF(AND($U243="paid",$N243&gt;Settings!$B$4),$K243*Settings!$B$3*$N243/365,0))</f>
        <v>0</v>
      </c>
      <c r="P243" s="8">
        <f>IF($S243="","",IF($U243="unpaid",$W243,0))</f>
        <v>0</v>
      </c>
      <c r="Q243" s="8">
        <f>IF($S243="","",IF(AND($U243="unpaid",$C243&lt;=Settings!$B$2),$W243/(1+$F243)*$F243,0))</f>
        <v>0</v>
      </c>
      <c r="R243">
        <f>IF($S243="","","FY "&amp;IF(MONTH($C243)&gt;=4,YEAR($C243),YEAR($C243)-1)&amp;"-"&amp;TEXT(MOD(IF(MONTH($C243)&gt;=4,YEAR($C243)+1,YEAR($C243)),100),"00"))</f>
        <v>0</v>
      </c>
      <c r="S243">
        <f>IF($S242="","",IF($U242="paid",IF($V242&lt;&gt;"",$S242,IF(AND($W242&gt;0,OR(INDEX(Calc!$B:$B,$S242)&lt;=Settings!$B$2,$X242=0)),$S242,IFERROR(MATCH(1,INDEX((Calc!$A$2:$A$2001&lt;&gt;"")*(Calc!$E$2:$E$2001&gt;0)*(ROW(Calc!$A$2:$A$2001)&gt;$S242),0),0)+1,""))),IFERROR(MATCH(1,INDEX((Calc!$A$2:$A$2001&lt;&gt;"")*(Calc!$E$2:$E$2001&gt;0)*(ROW(Calc!$A$2:$A$2001)&gt;$S242),0),0)+1,"")))</f>
        <v>0</v>
      </c>
      <c r="T243">
        <f>IF($S243="","",IF(AND($S243=$S242,$U242="paid",$V242=""),"",IF(AND($S243=$S242,$U242="paid",$V242&lt;&gt;""),$V242,IF($S243="","",IFERROR(MATCH(1,INDEX((Calc!$A$2:$A$2001=INDEX(Calc!$A:$A,$S243))*(Calc!$D$2:$D$2001&gt;0)*(Calc!$I$2:$I$2001&gt;INDEX(Calc!$J:$J,$S243))*(Calc!$T$2:$T$2001&lt;INDEX(Calc!$H:$H,$S243)),0),0)+1,"")))))</f>
        <v>0</v>
      </c>
      <c r="U243">
        <f>IF($S243="","",IF($T243&lt;&gt;"","paid","unpaid"))</f>
        <v>0</v>
      </c>
      <c r="V243">
        <f>IF(OR($S243="",$T243=""),"",IFERROR(MATCH(1,INDEX((Calc!$A$2:$A$2001=INDEX(Calc!$A:$A,$S243))*(Calc!$D$2:$D$2001&gt;0)*(Calc!$I$2:$I$2001&gt;INDEX(Calc!$J:$J,$S243))*(Calc!$T$2:$T$2001&lt;INDEX(Calc!$H:$H,$S243))*(ROW(Calc!$A$2:$A$2001)&gt;$T243),0),0)+1,""))</f>
        <v>0</v>
      </c>
      <c r="W243" s="8">
        <f>IF($S243="","",MAX(0,INDEX(Calc!$H:$H,$S243)-MAX(INDEX(Calc!$K:$K,$S243),INDEX(Calc!$J:$J,$S243))))</f>
        <v>0</v>
      </c>
      <c r="X243" s="8">
        <f>IF($S243="","",INDEX(Calc!$E:$E,$S243)-$W243)</f>
        <v>0</v>
      </c>
    </row>
    <row r="244" spans="1:24">
      <c r="A244">
        <f>IF($S244="","",INDEX(Calc!$A:$A,$S244))</f>
        <v>0</v>
      </c>
      <c r="B244">
        <f>IF($S244="","",INDEX(Calc!$U:$U,$S244))</f>
        <v>0</v>
      </c>
      <c r="C244" s="7">
        <f>IF($S244="","",INDEX(Calc!$B:$B,$S244))</f>
        <v>0</v>
      </c>
      <c r="D244">
        <f>IF($S244="","",INDEX(Calc!$C:$C,$S244))</f>
        <v>0</v>
      </c>
      <c r="E244" s="8">
        <f>IF($S244="","",INDEX(Calc!$E:$E,$S244))</f>
        <v>0</v>
      </c>
      <c r="F244" s="9">
        <f>IF($S244="","",INDEX(Calc!$G:$G,$S244))</f>
        <v>0</v>
      </c>
      <c r="G244" s="8">
        <f>IF($S244="","",INDEX(Calc!$L:$L,$S244))</f>
        <v>0</v>
      </c>
      <c r="H244" s="8">
        <f>IF($S244="","",INDEX(Calc!$M:$M,$S244))</f>
        <v>0</v>
      </c>
      <c r="I244" s="7">
        <f>IF($T244="","",INDEX(Calc!$B:$B,$T244))</f>
        <v>0</v>
      </c>
      <c r="J244" s="8">
        <f>IF($S244="","",IF($U244&lt;&gt;"paid",0,MAX(0,MIN(INDEX(Calc!$H:$H,$S244),INDEX(Calc!$I:$I,$T244))-MAX(INDEX(Calc!$J:$J,$S244),INDEX(Calc!$T:$T,$T244)))))</f>
        <v>0</v>
      </c>
      <c r="K244" s="8">
        <f>IF($S244="","",IF($U244&lt;&gt;"paid",0,$J244/(1+$F244)*$F244))</f>
        <v>0</v>
      </c>
      <c r="L244" s="8">
        <f>IF($S244="","",IF($U244="paid",MAX(0,$E244-MAX(0,MIN(INDEX(Calc!$H:$H,$S244),INDEX(Calc!$I:$I,$T244))-INDEX(Calc!$J:$J,$S244))),$W244))</f>
        <v>0</v>
      </c>
      <c r="M244" s="8">
        <f>IF($S244="","",IF($U244="paid",$L244/(1+$F244)*$F244,$Q244))</f>
        <v>0</v>
      </c>
      <c r="N244">
        <f>IF(OR($S244="",$U244&lt;&gt;"paid"),"",$I244-$C244)</f>
        <v>0</v>
      </c>
      <c r="O244" s="8">
        <f>IF($S244="","",IF(AND($U244="paid",$N244&gt;Settings!$B$4),$K244*Settings!$B$3*$N244/365,0))</f>
        <v>0</v>
      </c>
      <c r="P244" s="8">
        <f>IF($S244="","",IF($U244="unpaid",$W244,0))</f>
        <v>0</v>
      </c>
      <c r="Q244" s="8">
        <f>IF($S244="","",IF(AND($U244="unpaid",$C244&lt;=Settings!$B$2),$W244/(1+$F244)*$F244,0))</f>
        <v>0</v>
      </c>
      <c r="R244">
        <f>IF($S244="","","FY "&amp;IF(MONTH($C244)&gt;=4,YEAR($C244),YEAR($C244)-1)&amp;"-"&amp;TEXT(MOD(IF(MONTH($C244)&gt;=4,YEAR($C244)+1,YEAR($C244)),100),"00"))</f>
        <v>0</v>
      </c>
      <c r="S244">
        <f>IF($S243="","",IF($U243="paid",IF($V243&lt;&gt;"",$S243,IF(AND($W243&gt;0,OR(INDEX(Calc!$B:$B,$S243)&lt;=Settings!$B$2,$X243=0)),$S243,IFERROR(MATCH(1,INDEX((Calc!$A$2:$A$2001&lt;&gt;"")*(Calc!$E$2:$E$2001&gt;0)*(ROW(Calc!$A$2:$A$2001)&gt;$S243),0),0)+1,""))),IFERROR(MATCH(1,INDEX((Calc!$A$2:$A$2001&lt;&gt;"")*(Calc!$E$2:$E$2001&gt;0)*(ROW(Calc!$A$2:$A$2001)&gt;$S243),0),0)+1,"")))</f>
        <v>0</v>
      </c>
      <c r="T244">
        <f>IF($S244="","",IF(AND($S244=$S243,$U243="paid",$V243=""),"",IF(AND($S244=$S243,$U243="paid",$V243&lt;&gt;""),$V243,IF($S244="","",IFERROR(MATCH(1,INDEX((Calc!$A$2:$A$2001=INDEX(Calc!$A:$A,$S244))*(Calc!$D$2:$D$2001&gt;0)*(Calc!$I$2:$I$2001&gt;INDEX(Calc!$J:$J,$S244))*(Calc!$T$2:$T$2001&lt;INDEX(Calc!$H:$H,$S244)),0),0)+1,"")))))</f>
        <v>0</v>
      </c>
      <c r="U244">
        <f>IF($S244="","",IF($T244&lt;&gt;"","paid","unpaid"))</f>
        <v>0</v>
      </c>
      <c r="V244">
        <f>IF(OR($S244="",$T244=""),"",IFERROR(MATCH(1,INDEX((Calc!$A$2:$A$2001=INDEX(Calc!$A:$A,$S244))*(Calc!$D$2:$D$2001&gt;0)*(Calc!$I$2:$I$2001&gt;INDEX(Calc!$J:$J,$S244))*(Calc!$T$2:$T$2001&lt;INDEX(Calc!$H:$H,$S244))*(ROW(Calc!$A$2:$A$2001)&gt;$T244),0),0)+1,""))</f>
        <v>0</v>
      </c>
      <c r="W244" s="8">
        <f>IF($S244="","",MAX(0,INDEX(Calc!$H:$H,$S244)-MAX(INDEX(Calc!$K:$K,$S244),INDEX(Calc!$J:$J,$S244))))</f>
        <v>0</v>
      </c>
      <c r="X244" s="8">
        <f>IF($S244="","",INDEX(Calc!$E:$E,$S244)-$W244)</f>
        <v>0</v>
      </c>
    </row>
    <row r="245" spans="1:24">
      <c r="A245">
        <f>IF($S245="","",INDEX(Calc!$A:$A,$S245))</f>
        <v>0</v>
      </c>
      <c r="B245">
        <f>IF($S245="","",INDEX(Calc!$U:$U,$S245))</f>
        <v>0</v>
      </c>
      <c r="C245" s="7">
        <f>IF($S245="","",INDEX(Calc!$B:$B,$S245))</f>
        <v>0</v>
      </c>
      <c r="D245">
        <f>IF($S245="","",INDEX(Calc!$C:$C,$S245))</f>
        <v>0</v>
      </c>
      <c r="E245" s="8">
        <f>IF($S245="","",INDEX(Calc!$E:$E,$S245))</f>
        <v>0</v>
      </c>
      <c r="F245" s="9">
        <f>IF($S245="","",INDEX(Calc!$G:$G,$S245))</f>
        <v>0</v>
      </c>
      <c r="G245" s="8">
        <f>IF($S245="","",INDEX(Calc!$L:$L,$S245))</f>
        <v>0</v>
      </c>
      <c r="H245" s="8">
        <f>IF($S245="","",INDEX(Calc!$M:$M,$S245))</f>
        <v>0</v>
      </c>
      <c r="I245" s="7">
        <f>IF($T245="","",INDEX(Calc!$B:$B,$T245))</f>
        <v>0</v>
      </c>
      <c r="J245" s="8">
        <f>IF($S245="","",IF($U245&lt;&gt;"paid",0,MAX(0,MIN(INDEX(Calc!$H:$H,$S245),INDEX(Calc!$I:$I,$T245))-MAX(INDEX(Calc!$J:$J,$S245),INDEX(Calc!$T:$T,$T245)))))</f>
        <v>0</v>
      </c>
      <c r="K245" s="8">
        <f>IF($S245="","",IF($U245&lt;&gt;"paid",0,$J245/(1+$F245)*$F245))</f>
        <v>0</v>
      </c>
      <c r="L245" s="8">
        <f>IF($S245="","",IF($U245="paid",MAX(0,$E245-MAX(0,MIN(INDEX(Calc!$H:$H,$S245),INDEX(Calc!$I:$I,$T245))-INDEX(Calc!$J:$J,$S245))),$W245))</f>
        <v>0</v>
      </c>
      <c r="M245" s="8">
        <f>IF($S245="","",IF($U245="paid",$L245/(1+$F245)*$F245,$Q245))</f>
        <v>0</v>
      </c>
      <c r="N245">
        <f>IF(OR($S245="",$U245&lt;&gt;"paid"),"",$I245-$C245)</f>
        <v>0</v>
      </c>
      <c r="O245" s="8">
        <f>IF($S245="","",IF(AND($U245="paid",$N245&gt;Settings!$B$4),$K245*Settings!$B$3*$N245/365,0))</f>
        <v>0</v>
      </c>
      <c r="P245" s="8">
        <f>IF($S245="","",IF($U245="unpaid",$W245,0))</f>
        <v>0</v>
      </c>
      <c r="Q245" s="8">
        <f>IF($S245="","",IF(AND($U245="unpaid",$C245&lt;=Settings!$B$2),$W245/(1+$F245)*$F245,0))</f>
        <v>0</v>
      </c>
      <c r="R245">
        <f>IF($S245="","","FY "&amp;IF(MONTH($C245)&gt;=4,YEAR($C245),YEAR($C245)-1)&amp;"-"&amp;TEXT(MOD(IF(MONTH($C245)&gt;=4,YEAR($C245)+1,YEAR($C245)),100),"00"))</f>
        <v>0</v>
      </c>
      <c r="S245">
        <f>IF($S244="","",IF($U244="paid",IF($V244&lt;&gt;"",$S244,IF(AND($W244&gt;0,OR(INDEX(Calc!$B:$B,$S244)&lt;=Settings!$B$2,$X244=0)),$S244,IFERROR(MATCH(1,INDEX((Calc!$A$2:$A$2001&lt;&gt;"")*(Calc!$E$2:$E$2001&gt;0)*(ROW(Calc!$A$2:$A$2001)&gt;$S244),0),0)+1,""))),IFERROR(MATCH(1,INDEX((Calc!$A$2:$A$2001&lt;&gt;"")*(Calc!$E$2:$E$2001&gt;0)*(ROW(Calc!$A$2:$A$2001)&gt;$S244),0),0)+1,"")))</f>
        <v>0</v>
      </c>
      <c r="T245">
        <f>IF($S245="","",IF(AND($S245=$S244,$U244="paid",$V244=""),"",IF(AND($S245=$S244,$U244="paid",$V244&lt;&gt;""),$V244,IF($S245="","",IFERROR(MATCH(1,INDEX((Calc!$A$2:$A$2001=INDEX(Calc!$A:$A,$S245))*(Calc!$D$2:$D$2001&gt;0)*(Calc!$I$2:$I$2001&gt;INDEX(Calc!$J:$J,$S245))*(Calc!$T$2:$T$2001&lt;INDEX(Calc!$H:$H,$S245)),0),0)+1,"")))))</f>
        <v>0</v>
      </c>
      <c r="U245">
        <f>IF($S245="","",IF($T245&lt;&gt;"","paid","unpaid"))</f>
        <v>0</v>
      </c>
      <c r="V245">
        <f>IF(OR($S245="",$T245=""),"",IFERROR(MATCH(1,INDEX((Calc!$A$2:$A$2001=INDEX(Calc!$A:$A,$S245))*(Calc!$D$2:$D$2001&gt;0)*(Calc!$I$2:$I$2001&gt;INDEX(Calc!$J:$J,$S245))*(Calc!$T$2:$T$2001&lt;INDEX(Calc!$H:$H,$S245))*(ROW(Calc!$A$2:$A$2001)&gt;$T245),0),0)+1,""))</f>
        <v>0</v>
      </c>
      <c r="W245" s="8">
        <f>IF($S245="","",MAX(0,INDEX(Calc!$H:$H,$S245)-MAX(INDEX(Calc!$K:$K,$S245),INDEX(Calc!$J:$J,$S245))))</f>
        <v>0</v>
      </c>
      <c r="X245" s="8">
        <f>IF($S245="","",INDEX(Calc!$E:$E,$S245)-$W245)</f>
        <v>0</v>
      </c>
    </row>
    <row r="246" spans="1:24">
      <c r="A246">
        <f>IF($S246="","",INDEX(Calc!$A:$A,$S246))</f>
        <v>0</v>
      </c>
      <c r="B246">
        <f>IF($S246="","",INDEX(Calc!$U:$U,$S246))</f>
        <v>0</v>
      </c>
      <c r="C246" s="7">
        <f>IF($S246="","",INDEX(Calc!$B:$B,$S246))</f>
        <v>0</v>
      </c>
      <c r="D246">
        <f>IF($S246="","",INDEX(Calc!$C:$C,$S246))</f>
        <v>0</v>
      </c>
      <c r="E246" s="8">
        <f>IF($S246="","",INDEX(Calc!$E:$E,$S246))</f>
        <v>0</v>
      </c>
      <c r="F246" s="9">
        <f>IF($S246="","",INDEX(Calc!$G:$G,$S246))</f>
        <v>0</v>
      </c>
      <c r="G246" s="8">
        <f>IF($S246="","",INDEX(Calc!$L:$L,$S246))</f>
        <v>0</v>
      </c>
      <c r="H246" s="8">
        <f>IF($S246="","",INDEX(Calc!$M:$M,$S246))</f>
        <v>0</v>
      </c>
      <c r="I246" s="7">
        <f>IF($T246="","",INDEX(Calc!$B:$B,$T246))</f>
        <v>0</v>
      </c>
      <c r="J246" s="8">
        <f>IF($S246="","",IF($U246&lt;&gt;"paid",0,MAX(0,MIN(INDEX(Calc!$H:$H,$S246),INDEX(Calc!$I:$I,$T246))-MAX(INDEX(Calc!$J:$J,$S246),INDEX(Calc!$T:$T,$T246)))))</f>
        <v>0</v>
      </c>
      <c r="K246" s="8">
        <f>IF($S246="","",IF($U246&lt;&gt;"paid",0,$J246/(1+$F246)*$F246))</f>
        <v>0</v>
      </c>
      <c r="L246" s="8">
        <f>IF($S246="","",IF($U246="paid",MAX(0,$E246-MAX(0,MIN(INDEX(Calc!$H:$H,$S246),INDEX(Calc!$I:$I,$T246))-INDEX(Calc!$J:$J,$S246))),$W246))</f>
        <v>0</v>
      </c>
      <c r="M246" s="8">
        <f>IF($S246="","",IF($U246="paid",$L246/(1+$F246)*$F246,$Q246))</f>
        <v>0</v>
      </c>
      <c r="N246">
        <f>IF(OR($S246="",$U246&lt;&gt;"paid"),"",$I246-$C246)</f>
        <v>0</v>
      </c>
      <c r="O246" s="8">
        <f>IF($S246="","",IF(AND($U246="paid",$N246&gt;Settings!$B$4),$K246*Settings!$B$3*$N246/365,0))</f>
        <v>0</v>
      </c>
      <c r="P246" s="8">
        <f>IF($S246="","",IF($U246="unpaid",$W246,0))</f>
        <v>0</v>
      </c>
      <c r="Q246" s="8">
        <f>IF($S246="","",IF(AND($U246="unpaid",$C246&lt;=Settings!$B$2),$W246/(1+$F246)*$F246,0))</f>
        <v>0</v>
      </c>
      <c r="R246">
        <f>IF($S246="","","FY "&amp;IF(MONTH($C246)&gt;=4,YEAR($C246),YEAR($C246)-1)&amp;"-"&amp;TEXT(MOD(IF(MONTH($C246)&gt;=4,YEAR($C246)+1,YEAR($C246)),100),"00"))</f>
        <v>0</v>
      </c>
      <c r="S246">
        <f>IF($S245="","",IF($U245="paid",IF($V245&lt;&gt;"",$S245,IF(AND($W245&gt;0,OR(INDEX(Calc!$B:$B,$S245)&lt;=Settings!$B$2,$X245=0)),$S245,IFERROR(MATCH(1,INDEX((Calc!$A$2:$A$2001&lt;&gt;"")*(Calc!$E$2:$E$2001&gt;0)*(ROW(Calc!$A$2:$A$2001)&gt;$S245),0),0)+1,""))),IFERROR(MATCH(1,INDEX((Calc!$A$2:$A$2001&lt;&gt;"")*(Calc!$E$2:$E$2001&gt;0)*(ROW(Calc!$A$2:$A$2001)&gt;$S245),0),0)+1,"")))</f>
        <v>0</v>
      </c>
      <c r="T246">
        <f>IF($S246="","",IF(AND($S246=$S245,$U245="paid",$V245=""),"",IF(AND($S246=$S245,$U245="paid",$V245&lt;&gt;""),$V245,IF($S246="","",IFERROR(MATCH(1,INDEX((Calc!$A$2:$A$2001=INDEX(Calc!$A:$A,$S246))*(Calc!$D$2:$D$2001&gt;0)*(Calc!$I$2:$I$2001&gt;INDEX(Calc!$J:$J,$S246))*(Calc!$T$2:$T$2001&lt;INDEX(Calc!$H:$H,$S246)),0),0)+1,"")))))</f>
        <v>0</v>
      </c>
      <c r="U246">
        <f>IF($S246="","",IF($T246&lt;&gt;"","paid","unpaid"))</f>
        <v>0</v>
      </c>
      <c r="V246">
        <f>IF(OR($S246="",$T246=""),"",IFERROR(MATCH(1,INDEX((Calc!$A$2:$A$2001=INDEX(Calc!$A:$A,$S246))*(Calc!$D$2:$D$2001&gt;0)*(Calc!$I$2:$I$2001&gt;INDEX(Calc!$J:$J,$S246))*(Calc!$T$2:$T$2001&lt;INDEX(Calc!$H:$H,$S246))*(ROW(Calc!$A$2:$A$2001)&gt;$T246),0),0)+1,""))</f>
        <v>0</v>
      </c>
      <c r="W246" s="8">
        <f>IF($S246="","",MAX(0,INDEX(Calc!$H:$H,$S246)-MAX(INDEX(Calc!$K:$K,$S246),INDEX(Calc!$J:$J,$S246))))</f>
        <v>0</v>
      </c>
      <c r="X246" s="8">
        <f>IF($S246="","",INDEX(Calc!$E:$E,$S246)-$W246)</f>
        <v>0</v>
      </c>
    </row>
    <row r="247" spans="1:24">
      <c r="A247">
        <f>IF($S247="","",INDEX(Calc!$A:$A,$S247))</f>
        <v>0</v>
      </c>
      <c r="B247">
        <f>IF($S247="","",INDEX(Calc!$U:$U,$S247))</f>
        <v>0</v>
      </c>
      <c r="C247" s="7">
        <f>IF($S247="","",INDEX(Calc!$B:$B,$S247))</f>
        <v>0</v>
      </c>
      <c r="D247">
        <f>IF($S247="","",INDEX(Calc!$C:$C,$S247))</f>
        <v>0</v>
      </c>
      <c r="E247" s="8">
        <f>IF($S247="","",INDEX(Calc!$E:$E,$S247))</f>
        <v>0</v>
      </c>
      <c r="F247" s="9">
        <f>IF($S247="","",INDEX(Calc!$G:$G,$S247))</f>
        <v>0</v>
      </c>
      <c r="G247" s="8">
        <f>IF($S247="","",INDEX(Calc!$L:$L,$S247))</f>
        <v>0</v>
      </c>
      <c r="H247" s="8">
        <f>IF($S247="","",INDEX(Calc!$M:$M,$S247))</f>
        <v>0</v>
      </c>
      <c r="I247" s="7">
        <f>IF($T247="","",INDEX(Calc!$B:$B,$T247))</f>
        <v>0</v>
      </c>
      <c r="J247" s="8">
        <f>IF($S247="","",IF($U247&lt;&gt;"paid",0,MAX(0,MIN(INDEX(Calc!$H:$H,$S247),INDEX(Calc!$I:$I,$T247))-MAX(INDEX(Calc!$J:$J,$S247),INDEX(Calc!$T:$T,$T247)))))</f>
        <v>0</v>
      </c>
      <c r="K247" s="8">
        <f>IF($S247="","",IF($U247&lt;&gt;"paid",0,$J247/(1+$F247)*$F247))</f>
        <v>0</v>
      </c>
      <c r="L247" s="8">
        <f>IF($S247="","",IF($U247="paid",MAX(0,$E247-MAX(0,MIN(INDEX(Calc!$H:$H,$S247),INDEX(Calc!$I:$I,$T247))-INDEX(Calc!$J:$J,$S247))),$W247))</f>
        <v>0</v>
      </c>
      <c r="M247" s="8">
        <f>IF($S247="","",IF($U247="paid",$L247/(1+$F247)*$F247,$Q247))</f>
        <v>0</v>
      </c>
      <c r="N247">
        <f>IF(OR($S247="",$U247&lt;&gt;"paid"),"",$I247-$C247)</f>
        <v>0</v>
      </c>
      <c r="O247" s="8">
        <f>IF($S247="","",IF(AND($U247="paid",$N247&gt;Settings!$B$4),$K247*Settings!$B$3*$N247/365,0))</f>
        <v>0</v>
      </c>
      <c r="P247" s="8">
        <f>IF($S247="","",IF($U247="unpaid",$W247,0))</f>
        <v>0</v>
      </c>
      <c r="Q247" s="8">
        <f>IF($S247="","",IF(AND($U247="unpaid",$C247&lt;=Settings!$B$2),$W247/(1+$F247)*$F247,0))</f>
        <v>0</v>
      </c>
      <c r="R247">
        <f>IF($S247="","","FY "&amp;IF(MONTH($C247)&gt;=4,YEAR($C247),YEAR($C247)-1)&amp;"-"&amp;TEXT(MOD(IF(MONTH($C247)&gt;=4,YEAR($C247)+1,YEAR($C247)),100),"00"))</f>
        <v>0</v>
      </c>
      <c r="S247">
        <f>IF($S246="","",IF($U246="paid",IF($V246&lt;&gt;"",$S246,IF(AND($W246&gt;0,OR(INDEX(Calc!$B:$B,$S246)&lt;=Settings!$B$2,$X246=0)),$S246,IFERROR(MATCH(1,INDEX((Calc!$A$2:$A$2001&lt;&gt;"")*(Calc!$E$2:$E$2001&gt;0)*(ROW(Calc!$A$2:$A$2001)&gt;$S246),0),0)+1,""))),IFERROR(MATCH(1,INDEX((Calc!$A$2:$A$2001&lt;&gt;"")*(Calc!$E$2:$E$2001&gt;0)*(ROW(Calc!$A$2:$A$2001)&gt;$S246),0),0)+1,"")))</f>
        <v>0</v>
      </c>
      <c r="T247">
        <f>IF($S247="","",IF(AND($S247=$S246,$U246="paid",$V246=""),"",IF(AND($S247=$S246,$U246="paid",$V246&lt;&gt;""),$V246,IF($S247="","",IFERROR(MATCH(1,INDEX((Calc!$A$2:$A$2001=INDEX(Calc!$A:$A,$S247))*(Calc!$D$2:$D$2001&gt;0)*(Calc!$I$2:$I$2001&gt;INDEX(Calc!$J:$J,$S247))*(Calc!$T$2:$T$2001&lt;INDEX(Calc!$H:$H,$S247)),0),0)+1,"")))))</f>
        <v>0</v>
      </c>
      <c r="U247">
        <f>IF($S247="","",IF($T247&lt;&gt;"","paid","unpaid"))</f>
        <v>0</v>
      </c>
      <c r="V247">
        <f>IF(OR($S247="",$T247=""),"",IFERROR(MATCH(1,INDEX((Calc!$A$2:$A$2001=INDEX(Calc!$A:$A,$S247))*(Calc!$D$2:$D$2001&gt;0)*(Calc!$I$2:$I$2001&gt;INDEX(Calc!$J:$J,$S247))*(Calc!$T$2:$T$2001&lt;INDEX(Calc!$H:$H,$S247))*(ROW(Calc!$A$2:$A$2001)&gt;$T247),0),0)+1,""))</f>
        <v>0</v>
      </c>
      <c r="W247" s="8">
        <f>IF($S247="","",MAX(0,INDEX(Calc!$H:$H,$S247)-MAX(INDEX(Calc!$K:$K,$S247),INDEX(Calc!$J:$J,$S247))))</f>
        <v>0</v>
      </c>
      <c r="X247" s="8">
        <f>IF($S247="","",INDEX(Calc!$E:$E,$S247)-$W247)</f>
        <v>0</v>
      </c>
    </row>
    <row r="248" spans="1:24">
      <c r="A248">
        <f>IF($S248="","",INDEX(Calc!$A:$A,$S248))</f>
        <v>0</v>
      </c>
      <c r="B248">
        <f>IF($S248="","",INDEX(Calc!$U:$U,$S248))</f>
        <v>0</v>
      </c>
      <c r="C248" s="7">
        <f>IF($S248="","",INDEX(Calc!$B:$B,$S248))</f>
        <v>0</v>
      </c>
      <c r="D248">
        <f>IF($S248="","",INDEX(Calc!$C:$C,$S248))</f>
        <v>0</v>
      </c>
      <c r="E248" s="8">
        <f>IF($S248="","",INDEX(Calc!$E:$E,$S248))</f>
        <v>0</v>
      </c>
      <c r="F248" s="9">
        <f>IF($S248="","",INDEX(Calc!$G:$G,$S248))</f>
        <v>0</v>
      </c>
      <c r="G248" s="8">
        <f>IF($S248="","",INDEX(Calc!$L:$L,$S248))</f>
        <v>0</v>
      </c>
      <c r="H248" s="8">
        <f>IF($S248="","",INDEX(Calc!$M:$M,$S248))</f>
        <v>0</v>
      </c>
      <c r="I248" s="7">
        <f>IF($T248="","",INDEX(Calc!$B:$B,$T248))</f>
        <v>0</v>
      </c>
      <c r="J248" s="8">
        <f>IF($S248="","",IF($U248&lt;&gt;"paid",0,MAX(0,MIN(INDEX(Calc!$H:$H,$S248),INDEX(Calc!$I:$I,$T248))-MAX(INDEX(Calc!$J:$J,$S248),INDEX(Calc!$T:$T,$T248)))))</f>
        <v>0</v>
      </c>
      <c r="K248" s="8">
        <f>IF($S248="","",IF($U248&lt;&gt;"paid",0,$J248/(1+$F248)*$F248))</f>
        <v>0</v>
      </c>
      <c r="L248" s="8">
        <f>IF($S248="","",IF($U248="paid",MAX(0,$E248-MAX(0,MIN(INDEX(Calc!$H:$H,$S248),INDEX(Calc!$I:$I,$T248))-INDEX(Calc!$J:$J,$S248))),$W248))</f>
        <v>0</v>
      </c>
      <c r="M248" s="8">
        <f>IF($S248="","",IF($U248="paid",$L248/(1+$F248)*$F248,$Q248))</f>
        <v>0</v>
      </c>
      <c r="N248">
        <f>IF(OR($S248="",$U248&lt;&gt;"paid"),"",$I248-$C248)</f>
        <v>0</v>
      </c>
      <c r="O248" s="8">
        <f>IF($S248="","",IF(AND($U248="paid",$N248&gt;Settings!$B$4),$K248*Settings!$B$3*$N248/365,0))</f>
        <v>0</v>
      </c>
      <c r="P248" s="8">
        <f>IF($S248="","",IF($U248="unpaid",$W248,0))</f>
        <v>0</v>
      </c>
      <c r="Q248" s="8">
        <f>IF($S248="","",IF(AND($U248="unpaid",$C248&lt;=Settings!$B$2),$W248/(1+$F248)*$F248,0))</f>
        <v>0</v>
      </c>
      <c r="R248">
        <f>IF($S248="","","FY "&amp;IF(MONTH($C248)&gt;=4,YEAR($C248),YEAR($C248)-1)&amp;"-"&amp;TEXT(MOD(IF(MONTH($C248)&gt;=4,YEAR($C248)+1,YEAR($C248)),100),"00"))</f>
        <v>0</v>
      </c>
      <c r="S248">
        <f>IF($S247="","",IF($U247="paid",IF($V247&lt;&gt;"",$S247,IF(AND($W247&gt;0,OR(INDEX(Calc!$B:$B,$S247)&lt;=Settings!$B$2,$X247=0)),$S247,IFERROR(MATCH(1,INDEX((Calc!$A$2:$A$2001&lt;&gt;"")*(Calc!$E$2:$E$2001&gt;0)*(ROW(Calc!$A$2:$A$2001)&gt;$S247),0),0)+1,""))),IFERROR(MATCH(1,INDEX((Calc!$A$2:$A$2001&lt;&gt;"")*(Calc!$E$2:$E$2001&gt;0)*(ROW(Calc!$A$2:$A$2001)&gt;$S247),0),0)+1,"")))</f>
        <v>0</v>
      </c>
      <c r="T248">
        <f>IF($S248="","",IF(AND($S248=$S247,$U247="paid",$V247=""),"",IF(AND($S248=$S247,$U247="paid",$V247&lt;&gt;""),$V247,IF($S248="","",IFERROR(MATCH(1,INDEX((Calc!$A$2:$A$2001=INDEX(Calc!$A:$A,$S248))*(Calc!$D$2:$D$2001&gt;0)*(Calc!$I$2:$I$2001&gt;INDEX(Calc!$J:$J,$S248))*(Calc!$T$2:$T$2001&lt;INDEX(Calc!$H:$H,$S248)),0),0)+1,"")))))</f>
        <v>0</v>
      </c>
      <c r="U248">
        <f>IF($S248="","",IF($T248&lt;&gt;"","paid","unpaid"))</f>
        <v>0</v>
      </c>
      <c r="V248">
        <f>IF(OR($S248="",$T248=""),"",IFERROR(MATCH(1,INDEX((Calc!$A$2:$A$2001=INDEX(Calc!$A:$A,$S248))*(Calc!$D$2:$D$2001&gt;0)*(Calc!$I$2:$I$2001&gt;INDEX(Calc!$J:$J,$S248))*(Calc!$T$2:$T$2001&lt;INDEX(Calc!$H:$H,$S248))*(ROW(Calc!$A$2:$A$2001)&gt;$T248),0),0)+1,""))</f>
        <v>0</v>
      </c>
      <c r="W248" s="8">
        <f>IF($S248="","",MAX(0,INDEX(Calc!$H:$H,$S248)-MAX(INDEX(Calc!$K:$K,$S248),INDEX(Calc!$J:$J,$S248))))</f>
        <v>0</v>
      </c>
      <c r="X248" s="8">
        <f>IF($S248="","",INDEX(Calc!$E:$E,$S248)-$W248)</f>
        <v>0</v>
      </c>
    </row>
    <row r="249" spans="1:24">
      <c r="A249">
        <f>IF($S249="","",INDEX(Calc!$A:$A,$S249))</f>
        <v>0</v>
      </c>
      <c r="B249">
        <f>IF($S249="","",INDEX(Calc!$U:$U,$S249))</f>
        <v>0</v>
      </c>
      <c r="C249" s="7">
        <f>IF($S249="","",INDEX(Calc!$B:$B,$S249))</f>
        <v>0</v>
      </c>
      <c r="D249">
        <f>IF($S249="","",INDEX(Calc!$C:$C,$S249))</f>
        <v>0</v>
      </c>
      <c r="E249" s="8">
        <f>IF($S249="","",INDEX(Calc!$E:$E,$S249))</f>
        <v>0</v>
      </c>
      <c r="F249" s="9">
        <f>IF($S249="","",INDEX(Calc!$G:$G,$S249))</f>
        <v>0</v>
      </c>
      <c r="G249" s="8">
        <f>IF($S249="","",INDEX(Calc!$L:$L,$S249))</f>
        <v>0</v>
      </c>
      <c r="H249" s="8">
        <f>IF($S249="","",INDEX(Calc!$M:$M,$S249))</f>
        <v>0</v>
      </c>
      <c r="I249" s="7">
        <f>IF($T249="","",INDEX(Calc!$B:$B,$T249))</f>
        <v>0</v>
      </c>
      <c r="J249" s="8">
        <f>IF($S249="","",IF($U249&lt;&gt;"paid",0,MAX(0,MIN(INDEX(Calc!$H:$H,$S249),INDEX(Calc!$I:$I,$T249))-MAX(INDEX(Calc!$J:$J,$S249),INDEX(Calc!$T:$T,$T249)))))</f>
        <v>0</v>
      </c>
      <c r="K249" s="8">
        <f>IF($S249="","",IF($U249&lt;&gt;"paid",0,$J249/(1+$F249)*$F249))</f>
        <v>0</v>
      </c>
      <c r="L249" s="8">
        <f>IF($S249="","",IF($U249="paid",MAX(0,$E249-MAX(0,MIN(INDEX(Calc!$H:$H,$S249),INDEX(Calc!$I:$I,$T249))-INDEX(Calc!$J:$J,$S249))),$W249))</f>
        <v>0</v>
      </c>
      <c r="M249" s="8">
        <f>IF($S249="","",IF($U249="paid",$L249/(1+$F249)*$F249,$Q249))</f>
        <v>0</v>
      </c>
      <c r="N249">
        <f>IF(OR($S249="",$U249&lt;&gt;"paid"),"",$I249-$C249)</f>
        <v>0</v>
      </c>
      <c r="O249" s="8">
        <f>IF($S249="","",IF(AND($U249="paid",$N249&gt;Settings!$B$4),$K249*Settings!$B$3*$N249/365,0))</f>
        <v>0</v>
      </c>
      <c r="P249" s="8">
        <f>IF($S249="","",IF($U249="unpaid",$W249,0))</f>
        <v>0</v>
      </c>
      <c r="Q249" s="8">
        <f>IF($S249="","",IF(AND($U249="unpaid",$C249&lt;=Settings!$B$2),$W249/(1+$F249)*$F249,0))</f>
        <v>0</v>
      </c>
      <c r="R249">
        <f>IF($S249="","","FY "&amp;IF(MONTH($C249)&gt;=4,YEAR($C249),YEAR($C249)-1)&amp;"-"&amp;TEXT(MOD(IF(MONTH($C249)&gt;=4,YEAR($C249)+1,YEAR($C249)),100),"00"))</f>
        <v>0</v>
      </c>
      <c r="S249">
        <f>IF($S248="","",IF($U248="paid",IF($V248&lt;&gt;"",$S248,IF(AND($W248&gt;0,OR(INDEX(Calc!$B:$B,$S248)&lt;=Settings!$B$2,$X248=0)),$S248,IFERROR(MATCH(1,INDEX((Calc!$A$2:$A$2001&lt;&gt;"")*(Calc!$E$2:$E$2001&gt;0)*(ROW(Calc!$A$2:$A$2001)&gt;$S248),0),0)+1,""))),IFERROR(MATCH(1,INDEX((Calc!$A$2:$A$2001&lt;&gt;"")*(Calc!$E$2:$E$2001&gt;0)*(ROW(Calc!$A$2:$A$2001)&gt;$S248),0),0)+1,"")))</f>
        <v>0</v>
      </c>
      <c r="T249">
        <f>IF($S249="","",IF(AND($S249=$S248,$U248="paid",$V248=""),"",IF(AND($S249=$S248,$U248="paid",$V248&lt;&gt;""),$V248,IF($S249="","",IFERROR(MATCH(1,INDEX((Calc!$A$2:$A$2001=INDEX(Calc!$A:$A,$S249))*(Calc!$D$2:$D$2001&gt;0)*(Calc!$I$2:$I$2001&gt;INDEX(Calc!$J:$J,$S249))*(Calc!$T$2:$T$2001&lt;INDEX(Calc!$H:$H,$S249)),0),0)+1,"")))))</f>
        <v>0</v>
      </c>
      <c r="U249">
        <f>IF($S249="","",IF($T249&lt;&gt;"","paid","unpaid"))</f>
        <v>0</v>
      </c>
      <c r="V249">
        <f>IF(OR($S249="",$T249=""),"",IFERROR(MATCH(1,INDEX((Calc!$A$2:$A$2001=INDEX(Calc!$A:$A,$S249))*(Calc!$D$2:$D$2001&gt;0)*(Calc!$I$2:$I$2001&gt;INDEX(Calc!$J:$J,$S249))*(Calc!$T$2:$T$2001&lt;INDEX(Calc!$H:$H,$S249))*(ROW(Calc!$A$2:$A$2001)&gt;$T249),0),0)+1,""))</f>
        <v>0</v>
      </c>
      <c r="W249" s="8">
        <f>IF($S249="","",MAX(0,INDEX(Calc!$H:$H,$S249)-MAX(INDEX(Calc!$K:$K,$S249),INDEX(Calc!$J:$J,$S249))))</f>
        <v>0</v>
      </c>
      <c r="X249" s="8">
        <f>IF($S249="","",INDEX(Calc!$E:$E,$S249)-$W249)</f>
        <v>0</v>
      </c>
    </row>
    <row r="250" spans="1:24">
      <c r="A250">
        <f>IF($S250="","",INDEX(Calc!$A:$A,$S250))</f>
        <v>0</v>
      </c>
      <c r="B250">
        <f>IF($S250="","",INDEX(Calc!$U:$U,$S250))</f>
        <v>0</v>
      </c>
      <c r="C250" s="7">
        <f>IF($S250="","",INDEX(Calc!$B:$B,$S250))</f>
        <v>0</v>
      </c>
      <c r="D250">
        <f>IF($S250="","",INDEX(Calc!$C:$C,$S250))</f>
        <v>0</v>
      </c>
      <c r="E250" s="8">
        <f>IF($S250="","",INDEX(Calc!$E:$E,$S250))</f>
        <v>0</v>
      </c>
      <c r="F250" s="9">
        <f>IF($S250="","",INDEX(Calc!$G:$G,$S250))</f>
        <v>0</v>
      </c>
      <c r="G250" s="8">
        <f>IF($S250="","",INDEX(Calc!$L:$L,$S250))</f>
        <v>0</v>
      </c>
      <c r="H250" s="8">
        <f>IF($S250="","",INDEX(Calc!$M:$M,$S250))</f>
        <v>0</v>
      </c>
      <c r="I250" s="7">
        <f>IF($T250="","",INDEX(Calc!$B:$B,$T250))</f>
        <v>0</v>
      </c>
      <c r="J250" s="8">
        <f>IF($S250="","",IF($U250&lt;&gt;"paid",0,MAX(0,MIN(INDEX(Calc!$H:$H,$S250),INDEX(Calc!$I:$I,$T250))-MAX(INDEX(Calc!$J:$J,$S250),INDEX(Calc!$T:$T,$T250)))))</f>
        <v>0</v>
      </c>
      <c r="K250" s="8">
        <f>IF($S250="","",IF($U250&lt;&gt;"paid",0,$J250/(1+$F250)*$F250))</f>
        <v>0</v>
      </c>
      <c r="L250" s="8">
        <f>IF($S250="","",IF($U250="paid",MAX(0,$E250-MAX(0,MIN(INDEX(Calc!$H:$H,$S250),INDEX(Calc!$I:$I,$T250))-INDEX(Calc!$J:$J,$S250))),$W250))</f>
        <v>0</v>
      </c>
      <c r="M250" s="8">
        <f>IF($S250="","",IF($U250="paid",$L250/(1+$F250)*$F250,$Q250))</f>
        <v>0</v>
      </c>
      <c r="N250">
        <f>IF(OR($S250="",$U250&lt;&gt;"paid"),"",$I250-$C250)</f>
        <v>0</v>
      </c>
      <c r="O250" s="8">
        <f>IF($S250="","",IF(AND($U250="paid",$N250&gt;Settings!$B$4),$K250*Settings!$B$3*$N250/365,0))</f>
        <v>0</v>
      </c>
      <c r="P250" s="8">
        <f>IF($S250="","",IF($U250="unpaid",$W250,0))</f>
        <v>0</v>
      </c>
      <c r="Q250" s="8">
        <f>IF($S250="","",IF(AND($U250="unpaid",$C250&lt;=Settings!$B$2),$W250/(1+$F250)*$F250,0))</f>
        <v>0</v>
      </c>
      <c r="R250">
        <f>IF($S250="","","FY "&amp;IF(MONTH($C250)&gt;=4,YEAR($C250),YEAR($C250)-1)&amp;"-"&amp;TEXT(MOD(IF(MONTH($C250)&gt;=4,YEAR($C250)+1,YEAR($C250)),100),"00"))</f>
        <v>0</v>
      </c>
      <c r="S250">
        <f>IF($S249="","",IF($U249="paid",IF($V249&lt;&gt;"",$S249,IF(AND($W249&gt;0,OR(INDEX(Calc!$B:$B,$S249)&lt;=Settings!$B$2,$X249=0)),$S249,IFERROR(MATCH(1,INDEX((Calc!$A$2:$A$2001&lt;&gt;"")*(Calc!$E$2:$E$2001&gt;0)*(ROW(Calc!$A$2:$A$2001)&gt;$S249),0),0)+1,""))),IFERROR(MATCH(1,INDEX((Calc!$A$2:$A$2001&lt;&gt;"")*(Calc!$E$2:$E$2001&gt;0)*(ROW(Calc!$A$2:$A$2001)&gt;$S249),0),0)+1,"")))</f>
        <v>0</v>
      </c>
      <c r="T250">
        <f>IF($S250="","",IF(AND($S250=$S249,$U249="paid",$V249=""),"",IF(AND($S250=$S249,$U249="paid",$V249&lt;&gt;""),$V249,IF($S250="","",IFERROR(MATCH(1,INDEX((Calc!$A$2:$A$2001=INDEX(Calc!$A:$A,$S250))*(Calc!$D$2:$D$2001&gt;0)*(Calc!$I$2:$I$2001&gt;INDEX(Calc!$J:$J,$S250))*(Calc!$T$2:$T$2001&lt;INDEX(Calc!$H:$H,$S250)),0),0)+1,"")))))</f>
        <v>0</v>
      </c>
      <c r="U250">
        <f>IF($S250="","",IF($T250&lt;&gt;"","paid","unpaid"))</f>
        <v>0</v>
      </c>
      <c r="V250">
        <f>IF(OR($S250="",$T250=""),"",IFERROR(MATCH(1,INDEX((Calc!$A$2:$A$2001=INDEX(Calc!$A:$A,$S250))*(Calc!$D$2:$D$2001&gt;0)*(Calc!$I$2:$I$2001&gt;INDEX(Calc!$J:$J,$S250))*(Calc!$T$2:$T$2001&lt;INDEX(Calc!$H:$H,$S250))*(ROW(Calc!$A$2:$A$2001)&gt;$T250),0),0)+1,""))</f>
        <v>0</v>
      </c>
      <c r="W250" s="8">
        <f>IF($S250="","",MAX(0,INDEX(Calc!$H:$H,$S250)-MAX(INDEX(Calc!$K:$K,$S250),INDEX(Calc!$J:$J,$S250))))</f>
        <v>0</v>
      </c>
      <c r="X250" s="8">
        <f>IF($S250="","",INDEX(Calc!$E:$E,$S250)-$W250)</f>
        <v>0</v>
      </c>
    </row>
    <row r="251" spans="1:24">
      <c r="A251">
        <f>IF($S251="","",INDEX(Calc!$A:$A,$S251))</f>
        <v>0</v>
      </c>
      <c r="B251">
        <f>IF($S251="","",INDEX(Calc!$U:$U,$S251))</f>
        <v>0</v>
      </c>
      <c r="C251" s="7">
        <f>IF($S251="","",INDEX(Calc!$B:$B,$S251))</f>
        <v>0</v>
      </c>
      <c r="D251">
        <f>IF($S251="","",INDEX(Calc!$C:$C,$S251))</f>
        <v>0</v>
      </c>
      <c r="E251" s="8">
        <f>IF($S251="","",INDEX(Calc!$E:$E,$S251))</f>
        <v>0</v>
      </c>
      <c r="F251" s="9">
        <f>IF($S251="","",INDEX(Calc!$G:$G,$S251))</f>
        <v>0</v>
      </c>
      <c r="G251" s="8">
        <f>IF($S251="","",INDEX(Calc!$L:$L,$S251))</f>
        <v>0</v>
      </c>
      <c r="H251" s="8">
        <f>IF($S251="","",INDEX(Calc!$M:$M,$S251))</f>
        <v>0</v>
      </c>
      <c r="I251" s="7">
        <f>IF($T251="","",INDEX(Calc!$B:$B,$T251))</f>
        <v>0</v>
      </c>
      <c r="J251" s="8">
        <f>IF($S251="","",IF($U251&lt;&gt;"paid",0,MAX(0,MIN(INDEX(Calc!$H:$H,$S251),INDEX(Calc!$I:$I,$T251))-MAX(INDEX(Calc!$J:$J,$S251),INDEX(Calc!$T:$T,$T251)))))</f>
        <v>0</v>
      </c>
      <c r="K251" s="8">
        <f>IF($S251="","",IF($U251&lt;&gt;"paid",0,$J251/(1+$F251)*$F251))</f>
        <v>0</v>
      </c>
      <c r="L251" s="8">
        <f>IF($S251="","",IF($U251="paid",MAX(0,$E251-MAX(0,MIN(INDEX(Calc!$H:$H,$S251),INDEX(Calc!$I:$I,$T251))-INDEX(Calc!$J:$J,$S251))),$W251))</f>
        <v>0</v>
      </c>
      <c r="M251" s="8">
        <f>IF($S251="","",IF($U251="paid",$L251/(1+$F251)*$F251,$Q251))</f>
        <v>0</v>
      </c>
      <c r="N251">
        <f>IF(OR($S251="",$U251&lt;&gt;"paid"),"",$I251-$C251)</f>
        <v>0</v>
      </c>
      <c r="O251" s="8">
        <f>IF($S251="","",IF(AND($U251="paid",$N251&gt;Settings!$B$4),$K251*Settings!$B$3*$N251/365,0))</f>
        <v>0</v>
      </c>
      <c r="P251" s="8">
        <f>IF($S251="","",IF($U251="unpaid",$W251,0))</f>
        <v>0</v>
      </c>
      <c r="Q251" s="8">
        <f>IF($S251="","",IF(AND($U251="unpaid",$C251&lt;=Settings!$B$2),$W251/(1+$F251)*$F251,0))</f>
        <v>0</v>
      </c>
      <c r="R251">
        <f>IF($S251="","","FY "&amp;IF(MONTH($C251)&gt;=4,YEAR($C251),YEAR($C251)-1)&amp;"-"&amp;TEXT(MOD(IF(MONTH($C251)&gt;=4,YEAR($C251)+1,YEAR($C251)),100),"00"))</f>
        <v>0</v>
      </c>
      <c r="S251">
        <f>IF($S250="","",IF($U250="paid",IF($V250&lt;&gt;"",$S250,IF(AND($W250&gt;0,OR(INDEX(Calc!$B:$B,$S250)&lt;=Settings!$B$2,$X250=0)),$S250,IFERROR(MATCH(1,INDEX((Calc!$A$2:$A$2001&lt;&gt;"")*(Calc!$E$2:$E$2001&gt;0)*(ROW(Calc!$A$2:$A$2001)&gt;$S250),0),0)+1,""))),IFERROR(MATCH(1,INDEX((Calc!$A$2:$A$2001&lt;&gt;"")*(Calc!$E$2:$E$2001&gt;0)*(ROW(Calc!$A$2:$A$2001)&gt;$S250),0),0)+1,"")))</f>
        <v>0</v>
      </c>
      <c r="T251">
        <f>IF($S251="","",IF(AND($S251=$S250,$U250="paid",$V250=""),"",IF(AND($S251=$S250,$U250="paid",$V250&lt;&gt;""),$V250,IF($S251="","",IFERROR(MATCH(1,INDEX((Calc!$A$2:$A$2001=INDEX(Calc!$A:$A,$S251))*(Calc!$D$2:$D$2001&gt;0)*(Calc!$I$2:$I$2001&gt;INDEX(Calc!$J:$J,$S251))*(Calc!$T$2:$T$2001&lt;INDEX(Calc!$H:$H,$S251)),0),0)+1,"")))))</f>
        <v>0</v>
      </c>
      <c r="U251">
        <f>IF($S251="","",IF($T251&lt;&gt;"","paid","unpaid"))</f>
        <v>0</v>
      </c>
      <c r="V251">
        <f>IF(OR($S251="",$T251=""),"",IFERROR(MATCH(1,INDEX((Calc!$A$2:$A$2001=INDEX(Calc!$A:$A,$S251))*(Calc!$D$2:$D$2001&gt;0)*(Calc!$I$2:$I$2001&gt;INDEX(Calc!$J:$J,$S251))*(Calc!$T$2:$T$2001&lt;INDEX(Calc!$H:$H,$S251))*(ROW(Calc!$A$2:$A$2001)&gt;$T251),0),0)+1,""))</f>
        <v>0</v>
      </c>
      <c r="W251" s="8">
        <f>IF($S251="","",MAX(0,INDEX(Calc!$H:$H,$S251)-MAX(INDEX(Calc!$K:$K,$S251),INDEX(Calc!$J:$J,$S251))))</f>
        <v>0</v>
      </c>
      <c r="X251" s="8">
        <f>IF($S251="","",INDEX(Calc!$E:$E,$S251)-$W251)</f>
        <v>0</v>
      </c>
    </row>
    <row r="252" spans="1:24">
      <c r="A252">
        <f>IF($S252="","",INDEX(Calc!$A:$A,$S252))</f>
        <v>0</v>
      </c>
      <c r="B252">
        <f>IF($S252="","",INDEX(Calc!$U:$U,$S252))</f>
        <v>0</v>
      </c>
      <c r="C252" s="7">
        <f>IF($S252="","",INDEX(Calc!$B:$B,$S252))</f>
        <v>0</v>
      </c>
      <c r="D252">
        <f>IF($S252="","",INDEX(Calc!$C:$C,$S252))</f>
        <v>0</v>
      </c>
      <c r="E252" s="8">
        <f>IF($S252="","",INDEX(Calc!$E:$E,$S252))</f>
        <v>0</v>
      </c>
      <c r="F252" s="9">
        <f>IF($S252="","",INDEX(Calc!$G:$G,$S252))</f>
        <v>0</v>
      </c>
      <c r="G252" s="8">
        <f>IF($S252="","",INDEX(Calc!$L:$L,$S252))</f>
        <v>0</v>
      </c>
      <c r="H252" s="8">
        <f>IF($S252="","",INDEX(Calc!$M:$M,$S252))</f>
        <v>0</v>
      </c>
      <c r="I252" s="7">
        <f>IF($T252="","",INDEX(Calc!$B:$B,$T252))</f>
        <v>0</v>
      </c>
      <c r="J252" s="8">
        <f>IF($S252="","",IF($U252&lt;&gt;"paid",0,MAX(0,MIN(INDEX(Calc!$H:$H,$S252),INDEX(Calc!$I:$I,$T252))-MAX(INDEX(Calc!$J:$J,$S252),INDEX(Calc!$T:$T,$T252)))))</f>
        <v>0</v>
      </c>
      <c r="K252" s="8">
        <f>IF($S252="","",IF($U252&lt;&gt;"paid",0,$J252/(1+$F252)*$F252))</f>
        <v>0</v>
      </c>
      <c r="L252" s="8">
        <f>IF($S252="","",IF($U252="paid",MAX(0,$E252-MAX(0,MIN(INDEX(Calc!$H:$H,$S252),INDEX(Calc!$I:$I,$T252))-INDEX(Calc!$J:$J,$S252))),$W252))</f>
        <v>0</v>
      </c>
      <c r="M252" s="8">
        <f>IF($S252="","",IF($U252="paid",$L252/(1+$F252)*$F252,$Q252))</f>
        <v>0</v>
      </c>
      <c r="N252">
        <f>IF(OR($S252="",$U252&lt;&gt;"paid"),"",$I252-$C252)</f>
        <v>0</v>
      </c>
      <c r="O252" s="8">
        <f>IF($S252="","",IF(AND($U252="paid",$N252&gt;Settings!$B$4),$K252*Settings!$B$3*$N252/365,0))</f>
        <v>0</v>
      </c>
      <c r="P252" s="8">
        <f>IF($S252="","",IF($U252="unpaid",$W252,0))</f>
        <v>0</v>
      </c>
      <c r="Q252" s="8">
        <f>IF($S252="","",IF(AND($U252="unpaid",$C252&lt;=Settings!$B$2),$W252/(1+$F252)*$F252,0))</f>
        <v>0</v>
      </c>
      <c r="R252">
        <f>IF($S252="","","FY "&amp;IF(MONTH($C252)&gt;=4,YEAR($C252),YEAR($C252)-1)&amp;"-"&amp;TEXT(MOD(IF(MONTH($C252)&gt;=4,YEAR($C252)+1,YEAR($C252)),100),"00"))</f>
        <v>0</v>
      </c>
      <c r="S252">
        <f>IF($S251="","",IF($U251="paid",IF($V251&lt;&gt;"",$S251,IF(AND($W251&gt;0,OR(INDEX(Calc!$B:$B,$S251)&lt;=Settings!$B$2,$X251=0)),$S251,IFERROR(MATCH(1,INDEX((Calc!$A$2:$A$2001&lt;&gt;"")*(Calc!$E$2:$E$2001&gt;0)*(ROW(Calc!$A$2:$A$2001)&gt;$S251),0),0)+1,""))),IFERROR(MATCH(1,INDEX((Calc!$A$2:$A$2001&lt;&gt;"")*(Calc!$E$2:$E$2001&gt;0)*(ROW(Calc!$A$2:$A$2001)&gt;$S251),0),0)+1,"")))</f>
        <v>0</v>
      </c>
      <c r="T252">
        <f>IF($S252="","",IF(AND($S252=$S251,$U251="paid",$V251=""),"",IF(AND($S252=$S251,$U251="paid",$V251&lt;&gt;""),$V251,IF($S252="","",IFERROR(MATCH(1,INDEX((Calc!$A$2:$A$2001=INDEX(Calc!$A:$A,$S252))*(Calc!$D$2:$D$2001&gt;0)*(Calc!$I$2:$I$2001&gt;INDEX(Calc!$J:$J,$S252))*(Calc!$T$2:$T$2001&lt;INDEX(Calc!$H:$H,$S252)),0),0)+1,"")))))</f>
        <v>0</v>
      </c>
      <c r="U252">
        <f>IF($S252="","",IF($T252&lt;&gt;"","paid","unpaid"))</f>
        <v>0</v>
      </c>
      <c r="V252">
        <f>IF(OR($S252="",$T252=""),"",IFERROR(MATCH(1,INDEX((Calc!$A$2:$A$2001=INDEX(Calc!$A:$A,$S252))*(Calc!$D$2:$D$2001&gt;0)*(Calc!$I$2:$I$2001&gt;INDEX(Calc!$J:$J,$S252))*(Calc!$T$2:$T$2001&lt;INDEX(Calc!$H:$H,$S252))*(ROW(Calc!$A$2:$A$2001)&gt;$T252),0),0)+1,""))</f>
        <v>0</v>
      </c>
      <c r="W252" s="8">
        <f>IF($S252="","",MAX(0,INDEX(Calc!$H:$H,$S252)-MAX(INDEX(Calc!$K:$K,$S252),INDEX(Calc!$J:$J,$S252))))</f>
        <v>0</v>
      </c>
      <c r="X252" s="8">
        <f>IF($S252="","",INDEX(Calc!$E:$E,$S252)-$W252)</f>
        <v>0</v>
      </c>
    </row>
    <row r="253" spans="1:24">
      <c r="A253">
        <f>IF($S253="","",INDEX(Calc!$A:$A,$S253))</f>
        <v>0</v>
      </c>
      <c r="B253">
        <f>IF($S253="","",INDEX(Calc!$U:$U,$S253))</f>
        <v>0</v>
      </c>
      <c r="C253" s="7">
        <f>IF($S253="","",INDEX(Calc!$B:$B,$S253))</f>
        <v>0</v>
      </c>
      <c r="D253">
        <f>IF($S253="","",INDEX(Calc!$C:$C,$S253))</f>
        <v>0</v>
      </c>
      <c r="E253" s="8">
        <f>IF($S253="","",INDEX(Calc!$E:$E,$S253))</f>
        <v>0</v>
      </c>
      <c r="F253" s="9">
        <f>IF($S253="","",INDEX(Calc!$G:$G,$S253))</f>
        <v>0</v>
      </c>
      <c r="G253" s="8">
        <f>IF($S253="","",INDEX(Calc!$L:$L,$S253))</f>
        <v>0</v>
      </c>
      <c r="H253" s="8">
        <f>IF($S253="","",INDEX(Calc!$M:$M,$S253))</f>
        <v>0</v>
      </c>
      <c r="I253" s="7">
        <f>IF($T253="","",INDEX(Calc!$B:$B,$T253))</f>
        <v>0</v>
      </c>
      <c r="J253" s="8">
        <f>IF($S253="","",IF($U253&lt;&gt;"paid",0,MAX(0,MIN(INDEX(Calc!$H:$H,$S253),INDEX(Calc!$I:$I,$T253))-MAX(INDEX(Calc!$J:$J,$S253),INDEX(Calc!$T:$T,$T253)))))</f>
        <v>0</v>
      </c>
      <c r="K253" s="8">
        <f>IF($S253="","",IF($U253&lt;&gt;"paid",0,$J253/(1+$F253)*$F253))</f>
        <v>0</v>
      </c>
      <c r="L253" s="8">
        <f>IF($S253="","",IF($U253="paid",MAX(0,$E253-MAX(0,MIN(INDEX(Calc!$H:$H,$S253),INDEX(Calc!$I:$I,$T253))-INDEX(Calc!$J:$J,$S253))),$W253))</f>
        <v>0</v>
      </c>
      <c r="M253" s="8">
        <f>IF($S253="","",IF($U253="paid",$L253/(1+$F253)*$F253,$Q253))</f>
        <v>0</v>
      </c>
      <c r="N253">
        <f>IF(OR($S253="",$U253&lt;&gt;"paid"),"",$I253-$C253)</f>
        <v>0</v>
      </c>
      <c r="O253" s="8">
        <f>IF($S253="","",IF(AND($U253="paid",$N253&gt;Settings!$B$4),$K253*Settings!$B$3*$N253/365,0))</f>
        <v>0</v>
      </c>
      <c r="P253" s="8">
        <f>IF($S253="","",IF($U253="unpaid",$W253,0))</f>
        <v>0</v>
      </c>
      <c r="Q253" s="8">
        <f>IF($S253="","",IF(AND($U253="unpaid",$C253&lt;=Settings!$B$2),$W253/(1+$F253)*$F253,0))</f>
        <v>0</v>
      </c>
      <c r="R253">
        <f>IF($S253="","","FY "&amp;IF(MONTH($C253)&gt;=4,YEAR($C253),YEAR($C253)-1)&amp;"-"&amp;TEXT(MOD(IF(MONTH($C253)&gt;=4,YEAR($C253)+1,YEAR($C253)),100),"00"))</f>
        <v>0</v>
      </c>
      <c r="S253">
        <f>IF($S252="","",IF($U252="paid",IF($V252&lt;&gt;"",$S252,IF(AND($W252&gt;0,OR(INDEX(Calc!$B:$B,$S252)&lt;=Settings!$B$2,$X252=0)),$S252,IFERROR(MATCH(1,INDEX((Calc!$A$2:$A$2001&lt;&gt;"")*(Calc!$E$2:$E$2001&gt;0)*(ROW(Calc!$A$2:$A$2001)&gt;$S252),0),0)+1,""))),IFERROR(MATCH(1,INDEX((Calc!$A$2:$A$2001&lt;&gt;"")*(Calc!$E$2:$E$2001&gt;0)*(ROW(Calc!$A$2:$A$2001)&gt;$S252),0),0)+1,"")))</f>
        <v>0</v>
      </c>
      <c r="T253">
        <f>IF($S253="","",IF(AND($S253=$S252,$U252="paid",$V252=""),"",IF(AND($S253=$S252,$U252="paid",$V252&lt;&gt;""),$V252,IF($S253="","",IFERROR(MATCH(1,INDEX((Calc!$A$2:$A$2001=INDEX(Calc!$A:$A,$S253))*(Calc!$D$2:$D$2001&gt;0)*(Calc!$I$2:$I$2001&gt;INDEX(Calc!$J:$J,$S253))*(Calc!$T$2:$T$2001&lt;INDEX(Calc!$H:$H,$S253)),0),0)+1,"")))))</f>
        <v>0</v>
      </c>
      <c r="U253">
        <f>IF($S253="","",IF($T253&lt;&gt;"","paid","unpaid"))</f>
        <v>0</v>
      </c>
      <c r="V253">
        <f>IF(OR($S253="",$T253=""),"",IFERROR(MATCH(1,INDEX((Calc!$A$2:$A$2001=INDEX(Calc!$A:$A,$S253))*(Calc!$D$2:$D$2001&gt;0)*(Calc!$I$2:$I$2001&gt;INDEX(Calc!$J:$J,$S253))*(Calc!$T$2:$T$2001&lt;INDEX(Calc!$H:$H,$S253))*(ROW(Calc!$A$2:$A$2001)&gt;$T253),0),0)+1,""))</f>
        <v>0</v>
      </c>
      <c r="W253" s="8">
        <f>IF($S253="","",MAX(0,INDEX(Calc!$H:$H,$S253)-MAX(INDEX(Calc!$K:$K,$S253),INDEX(Calc!$J:$J,$S253))))</f>
        <v>0</v>
      </c>
      <c r="X253" s="8">
        <f>IF($S253="","",INDEX(Calc!$E:$E,$S253)-$W253)</f>
        <v>0</v>
      </c>
    </row>
    <row r="254" spans="1:24">
      <c r="A254">
        <f>IF($S254="","",INDEX(Calc!$A:$A,$S254))</f>
        <v>0</v>
      </c>
      <c r="B254">
        <f>IF($S254="","",INDEX(Calc!$U:$U,$S254))</f>
        <v>0</v>
      </c>
      <c r="C254" s="7">
        <f>IF($S254="","",INDEX(Calc!$B:$B,$S254))</f>
        <v>0</v>
      </c>
      <c r="D254">
        <f>IF($S254="","",INDEX(Calc!$C:$C,$S254))</f>
        <v>0</v>
      </c>
      <c r="E254" s="8">
        <f>IF($S254="","",INDEX(Calc!$E:$E,$S254))</f>
        <v>0</v>
      </c>
      <c r="F254" s="9">
        <f>IF($S254="","",INDEX(Calc!$G:$G,$S254))</f>
        <v>0</v>
      </c>
      <c r="G254" s="8">
        <f>IF($S254="","",INDEX(Calc!$L:$L,$S254))</f>
        <v>0</v>
      </c>
      <c r="H254" s="8">
        <f>IF($S254="","",INDEX(Calc!$M:$M,$S254))</f>
        <v>0</v>
      </c>
      <c r="I254" s="7">
        <f>IF($T254="","",INDEX(Calc!$B:$B,$T254))</f>
        <v>0</v>
      </c>
      <c r="J254" s="8">
        <f>IF($S254="","",IF($U254&lt;&gt;"paid",0,MAX(0,MIN(INDEX(Calc!$H:$H,$S254),INDEX(Calc!$I:$I,$T254))-MAX(INDEX(Calc!$J:$J,$S254),INDEX(Calc!$T:$T,$T254)))))</f>
        <v>0</v>
      </c>
      <c r="K254" s="8">
        <f>IF($S254="","",IF($U254&lt;&gt;"paid",0,$J254/(1+$F254)*$F254))</f>
        <v>0</v>
      </c>
      <c r="L254" s="8">
        <f>IF($S254="","",IF($U254="paid",MAX(0,$E254-MAX(0,MIN(INDEX(Calc!$H:$H,$S254),INDEX(Calc!$I:$I,$T254))-INDEX(Calc!$J:$J,$S254))),$W254))</f>
        <v>0</v>
      </c>
      <c r="M254" s="8">
        <f>IF($S254="","",IF($U254="paid",$L254/(1+$F254)*$F254,$Q254))</f>
        <v>0</v>
      </c>
      <c r="N254">
        <f>IF(OR($S254="",$U254&lt;&gt;"paid"),"",$I254-$C254)</f>
        <v>0</v>
      </c>
      <c r="O254" s="8">
        <f>IF($S254="","",IF(AND($U254="paid",$N254&gt;Settings!$B$4),$K254*Settings!$B$3*$N254/365,0))</f>
        <v>0</v>
      </c>
      <c r="P254" s="8">
        <f>IF($S254="","",IF($U254="unpaid",$W254,0))</f>
        <v>0</v>
      </c>
      <c r="Q254" s="8">
        <f>IF($S254="","",IF(AND($U254="unpaid",$C254&lt;=Settings!$B$2),$W254/(1+$F254)*$F254,0))</f>
        <v>0</v>
      </c>
      <c r="R254">
        <f>IF($S254="","","FY "&amp;IF(MONTH($C254)&gt;=4,YEAR($C254),YEAR($C254)-1)&amp;"-"&amp;TEXT(MOD(IF(MONTH($C254)&gt;=4,YEAR($C254)+1,YEAR($C254)),100),"00"))</f>
        <v>0</v>
      </c>
      <c r="S254">
        <f>IF($S253="","",IF($U253="paid",IF($V253&lt;&gt;"",$S253,IF(AND($W253&gt;0,OR(INDEX(Calc!$B:$B,$S253)&lt;=Settings!$B$2,$X253=0)),$S253,IFERROR(MATCH(1,INDEX((Calc!$A$2:$A$2001&lt;&gt;"")*(Calc!$E$2:$E$2001&gt;0)*(ROW(Calc!$A$2:$A$2001)&gt;$S253),0),0)+1,""))),IFERROR(MATCH(1,INDEX((Calc!$A$2:$A$2001&lt;&gt;"")*(Calc!$E$2:$E$2001&gt;0)*(ROW(Calc!$A$2:$A$2001)&gt;$S253),0),0)+1,"")))</f>
        <v>0</v>
      </c>
      <c r="T254">
        <f>IF($S254="","",IF(AND($S254=$S253,$U253="paid",$V253=""),"",IF(AND($S254=$S253,$U253="paid",$V253&lt;&gt;""),$V253,IF($S254="","",IFERROR(MATCH(1,INDEX((Calc!$A$2:$A$2001=INDEX(Calc!$A:$A,$S254))*(Calc!$D$2:$D$2001&gt;0)*(Calc!$I$2:$I$2001&gt;INDEX(Calc!$J:$J,$S254))*(Calc!$T$2:$T$2001&lt;INDEX(Calc!$H:$H,$S254)),0),0)+1,"")))))</f>
        <v>0</v>
      </c>
      <c r="U254">
        <f>IF($S254="","",IF($T254&lt;&gt;"","paid","unpaid"))</f>
        <v>0</v>
      </c>
      <c r="V254">
        <f>IF(OR($S254="",$T254=""),"",IFERROR(MATCH(1,INDEX((Calc!$A$2:$A$2001=INDEX(Calc!$A:$A,$S254))*(Calc!$D$2:$D$2001&gt;0)*(Calc!$I$2:$I$2001&gt;INDEX(Calc!$J:$J,$S254))*(Calc!$T$2:$T$2001&lt;INDEX(Calc!$H:$H,$S254))*(ROW(Calc!$A$2:$A$2001)&gt;$T254),0),0)+1,""))</f>
        <v>0</v>
      </c>
      <c r="W254" s="8">
        <f>IF($S254="","",MAX(0,INDEX(Calc!$H:$H,$S254)-MAX(INDEX(Calc!$K:$K,$S254),INDEX(Calc!$J:$J,$S254))))</f>
        <v>0</v>
      </c>
      <c r="X254" s="8">
        <f>IF($S254="","",INDEX(Calc!$E:$E,$S254)-$W254)</f>
        <v>0</v>
      </c>
    </row>
    <row r="255" spans="1:24">
      <c r="A255">
        <f>IF($S255="","",INDEX(Calc!$A:$A,$S255))</f>
        <v>0</v>
      </c>
      <c r="B255">
        <f>IF($S255="","",INDEX(Calc!$U:$U,$S255))</f>
        <v>0</v>
      </c>
      <c r="C255" s="7">
        <f>IF($S255="","",INDEX(Calc!$B:$B,$S255))</f>
        <v>0</v>
      </c>
      <c r="D255">
        <f>IF($S255="","",INDEX(Calc!$C:$C,$S255))</f>
        <v>0</v>
      </c>
      <c r="E255" s="8">
        <f>IF($S255="","",INDEX(Calc!$E:$E,$S255))</f>
        <v>0</v>
      </c>
      <c r="F255" s="9">
        <f>IF($S255="","",INDEX(Calc!$G:$G,$S255))</f>
        <v>0</v>
      </c>
      <c r="G255" s="8">
        <f>IF($S255="","",INDEX(Calc!$L:$L,$S255))</f>
        <v>0</v>
      </c>
      <c r="H255" s="8">
        <f>IF($S255="","",INDEX(Calc!$M:$M,$S255))</f>
        <v>0</v>
      </c>
      <c r="I255" s="7">
        <f>IF($T255="","",INDEX(Calc!$B:$B,$T255))</f>
        <v>0</v>
      </c>
      <c r="J255" s="8">
        <f>IF($S255="","",IF($U255&lt;&gt;"paid",0,MAX(0,MIN(INDEX(Calc!$H:$H,$S255),INDEX(Calc!$I:$I,$T255))-MAX(INDEX(Calc!$J:$J,$S255),INDEX(Calc!$T:$T,$T255)))))</f>
        <v>0</v>
      </c>
      <c r="K255" s="8">
        <f>IF($S255="","",IF($U255&lt;&gt;"paid",0,$J255/(1+$F255)*$F255))</f>
        <v>0</v>
      </c>
      <c r="L255" s="8">
        <f>IF($S255="","",IF($U255="paid",MAX(0,$E255-MAX(0,MIN(INDEX(Calc!$H:$H,$S255),INDEX(Calc!$I:$I,$T255))-INDEX(Calc!$J:$J,$S255))),$W255))</f>
        <v>0</v>
      </c>
      <c r="M255" s="8">
        <f>IF($S255="","",IF($U255="paid",$L255/(1+$F255)*$F255,$Q255))</f>
        <v>0</v>
      </c>
      <c r="N255">
        <f>IF(OR($S255="",$U255&lt;&gt;"paid"),"",$I255-$C255)</f>
        <v>0</v>
      </c>
      <c r="O255" s="8">
        <f>IF($S255="","",IF(AND($U255="paid",$N255&gt;Settings!$B$4),$K255*Settings!$B$3*$N255/365,0))</f>
        <v>0</v>
      </c>
      <c r="P255" s="8">
        <f>IF($S255="","",IF($U255="unpaid",$W255,0))</f>
        <v>0</v>
      </c>
      <c r="Q255" s="8">
        <f>IF($S255="","",IF(AND($U255="unpaid",$C255&lt;=Settings!$B$2),$W255/(1+$F255)*$F255,0))</f>
        <v>0</v>
      </c>
      <c r="R255">
        <f>IF($S255="","","FY "&amp;IF(MONTH($C255)&gt;=4,YEAR($C255),YEAR($C255)-1)&amp;"-"&amp;TEXT(MOD(IF(MONTH($C255)&gt;=4,YEAR($C255)+1,YEAR($C255)),100),"00"))</f>
        <v>0</v>
      </c>
      <c r="S255">
        <f>IF($S254="","",IF($U254="paid",IF($V254&lt;&gt;"",$S254,IF(AND($W254&gt;0,OR(INDEX(Calc!$B:$B,$S254)&lt;=Settings!$B$2,$X254=0)),$S254,IFERROR(MATCH(1,INDEX((Calc!$A$2:$A$2001&lt;&gt;"")*(Calc!$E$2:$E$2001&gt;0)*(ROW(Calc!$A$2:$A$2001)&gt;$S254),0),0)+1,""))),IFERROR(MATCH(1,INDEX((Calc!$A$2:$A$2001&lt;&gt;"")*(Calc!$E$2:$E$2001&gt;0)*(ROW(Calc!$A$2:$A$2001)&gt;$S254),0),0)+1,"")))</f>
        <v>0</v>
      </c>
      <c r="T255">
        <f>IF($S255="","",IF(AND($S255=$S254,$U254="paid",$V254=""),"",IF(AND($S255=$S254,$U254="paid",$V254&lt;&gt;""),$V254,IF($S255="","",IFERROR(MATCH(1,INDEX((Calc!$A$2:$A$2001=INDEX(Calc!$A:$A,$S255))*(Calc!$D$2:$D$2001&gt;0)*(Calc!$I$2:$I$2001&gt;INDEX(Calc!$J:$J,$S255))*(Calc!$T$2:$T$2001&lt;INDEX(Calc!$H:$H,$S255)),0),0)+1,"")))))</f>
        <v>0</v>
      </c>
      <c r="U255">
        <f>IF($S255="","",IF($T255&lt;&gt;"","paid","unpaid"))</f>
        <v>0</v>
      </c>
      <c r="V255">
        <f>IF(OR($S255="",$T255=""),"",IFERROR(MATCH(1,INDEX((Calc!$A$2:$A$2001=INDEX(Calc!$A:$A,$S255))*(Calc!$D$2:$D$2001&gt;0)*(Calc!$I$2:$I$2001&gt;INDEX(Calc!$J:$J,$S255))*(Calc!$T$2:$T$2001&lt;INDEX(Calc!$H:$H,$S255))*(ROW(Calc!$A$2:$A$2001)&gt;$T255),0),0)+1,""))</f>
        <v>0</v>
      </c>
      <c r="W255" s="8">
        <f>IF($S255="","",MAX(0,INDEX(Calc!$H:$H,$S255)-MAX(INDEX(Calc!$K:$K,$S255),INDEX(Calc!$J:$J,$S255))))</f>
        <v>0</v>
      </c>
      <c r="X255" s="8">
        <f>IF($S255="","",INDEX(Calc!$E:$E,$S255)-$W255)</f>
        <v>0</v>
      </c>
    </row>
    <row r="256" spans="1:24">
      <c r="A256">
        <f>IF($S256="","",INDEX(Calc!$A:$A,$S256))</f>
        <v>0</v>
      </c>
      <c r="B256">
        <f>IF($S256="","",INDEX(Calc!$U:$U,$S256))</f>
        <v>0</v>
      </c>
      <c r="C256" s="7">
        <f>IF($S256="","",INDEX(Calc!$B:$B,$S256))</f>
        <v>0</v>
      </c>
      <c r="D256">
        <f>IF($S256="","",INDEX(Calc!$C:$C,$S256))</f>
        <v>0</v>
      </c>
      <c r="E256" s="8">
        <f>IF($S256="","",INDEX(Calc!$E:$E,$S256))</f>
        <v>0</v>
      </c>
      <c r="F256" s="9">
        <f>IF($S256="","",INDEX(Calc!$G:$G,$S256))</f>
        <v>0</v>
      </c>
      <c r="G256" s="8">
        <f>IF($S256="","",INDEX(Calc!$L:$L,$S256))</f>
        <v>0</v>
      </c>
      <c r="H256" s="8">
        <f>IF($S256="","",INDEX(Calc!$M:$M,$S256))</f>
        <v>0</v>
      </c>
      <c r="I256" s="7">
        <f>IF($T256="","",INDEX(Calc!$B:$B,$T256))</f>
        <v>0</v>
      </c>
      <c r="J256" s="8">
        <f>IF($S256="","",IF($U256&lt;&gt;"paid",0,MAX(0,MIN(INDEX(Calc!$H:$H,$S256),INDEX(Calc!$I:$I,$T256))-MAX(INDEX(Calc!$J:$J,$S256),INDEX(Calc!$T:$T,$T256)))))</f>
        <v>0</v>
      </c>
      <c r="K256" s="8">
        <f>IF($S256="","",IF($U256&lt;&gt;"paid",0,$J256/(1+$F256)*$F256))</f>
        <v>0</v>
      </c>
      <c r="L256" s="8">
        <f>IF($S256="","",IF($U256="paid",MAX(0,$E256-MAX(0,MIN(INDEX(Calc!$H:$H,$S256),INDEX(Calc!$I:$I,$T256))-INDEX(Calc!$J:$J,$S256))),$W256))</f>
        <v>0</v>
      </c>
      <c r="M256" s="8">
        <f>IF($S256="","",IF($U256="paid",$L256/(1+$F256)*$F256,$Q256))</f>
        <v>0</v>
      </c>
      <c r="N256">
        <f>IF(OR($S256="",$U256&lt;&gt;"paid"),"",$I256-$C256)</f>
        <v>0</v>
      </c>
      <c r="O256" s="8">
        <f>IF($S256="","",IF(AND($U256="paid",$N256&gt;Settings!$B$4),$K256*Settings!$B$3*$N256/365,0))</f>
        <v>0</v>
      </c>
      <c r="P256" s="8">
        <f>IF($S256="","",IF($U256="unpaid",$W256,0))</f>
        <v>0</v>
      </c>
      <c r="Q256" s="8">
        <f>IF($S256="","",IF(AND($U256="unpaid",$C256&lt;=Settings!$B$2),$W256/(1+$F256)*$F256,0))</f>
        <v>0</v>
      </c>
      <c r="R256">
        <f>IF($S256="","","FY "&amp;IF(MONTH($C256)&gt;=4,YEAR($C256),YEAR($C256)-1)&amp;"-"&amp;TEXT(MOD(IF(MONTH($C256)&gt;=4,YEAR($C256)+1,YEAR($C256)),100),"00"))</f>
        <v>0</v>
      </c>
      <c r="S256">
        <f>IF($S255="","",IF($U255="paid",IF($V255&lt;&gt;"",$S255,IF(AND($W255&gt;0,OR(INDEX(Calc!$B:$B,$S255)&lt;=Settings!$B$2,$X255=0)),$S255,IFERROR(MATCH(1,INDEX((Calc!$A$2:$A$2001&lt;&gt;"")*(Calc!$E$2:$E$2001&gt;0)*(ROW(Calc!$A$2:$A$2001)&gt;$S255),0),0)+1,""))),IFERROR(MATCH(1,INDEX((Calc!$A$2:$A$2001&lt;&gt;"")*(Calc!$E$2:$E$2001&gt;0)*(ROW(Calc!$A$2:$A$2001)&gt;$S255),0),0)+1,"")))</f>
        <v>0</v>
      </c>
      <c r="T256">
        <f>IF($S256="","",IF(AND($S256=$S255,$U255="paid",$V255=""),"",IF(AND($S256=$S255,$U255="paid",$V255&lt;&gt;""),$V255,IF($S256="","",IFERROR(MATCH(1,INDEX((Calc!$A$2:$A$2001=INDEX(Calc!$A:$A,$S256))*(Calc!$D$2:$D$2001&gt;0)*(Calc!$I$2:$I$2001&gt;INDEX(Calc!$J:$J,$S256))*(Calc!$T$2:$T$2001&lt;INDEX(Calc!$H:$H,$S256)),0),0)+1,"")))))</f>
        <v>0</v>
      </c>
      <c r="U256">
        <f>IF($S256="","",IF($T256&lt;&gt;"","paid","unpaid"))</f>
        <v>0</v>
      </c>
      <c r="V256">
        <f>IF(OR($S256="",$T256=""),"",IFERROR(MATCH(1,INDEX((Calc!$A$2:$A$2001=INDEX(Calc!$A:$A,$S256))*(Calc!$D$2:$D$2001&gt;0)*(Calc!$I$2:$I$2001&gt;INDEX(Calc!$J:$J,$S256))*(Calc!$T$2:$T$2001&lt;INDEX(Calc!$H:$H,$S256))*(ROW(Calc!$A$2:$A$2001)&gt;$T256),0),0)+1,""))</f>
        <v>0</v>
      </c>
      <c r="W256" s="8">
        <f>IF($S256="","",MAX(0,INDEX(Calc!$H:$H,$S256)-MAX(INDEX(Calc!$K:$K,$S256),INDEX(Calc!$J:$J,$S256))))</f>
        <v>0</v>
      </c>
      <c r="X256" s="8">
        <f>IF($S256="","",INDEX(Calc!$E:$E,$S256)-$W256)</f>
        <v>0</v>
      </c>
    </row>
    <row r="257" spans="1:24">
      <c r="A257">
        <f>IF($S257="","",INDEX(Calc!$A:$A,$S257))</f>
        <v>0</v>
      </c>
      <c r="B257">
        <f>IF($S257="","",INDEX(Calc!$U:$U,$S257))</f>
        <v>0</v>
      </c>
      <c r="C257" s="7">
        <f>IF($S257="","",INDEX(Calc!$B:$B,$S257))</f>
        <v>0</v>
      </c>
      <c r="D257">
        <f>IF($S257="","",INDEX(Calc!$C:$C,$S257))</f>
        <v>0</v>
      </c>
      <c r="E257" s="8">
        <f>IF($S257="","",INDEX(Calc!$E:$E,$S257))</f>
        <v>0</v>
      </c>
      <c r="F257" s="9">
        <f>IF($S257="","",INDEX(Calc!$G:$G,$S257))</f>
        <v>0</v>
      </c>
      <c r="G257" s="8">
        <f>IF($S257="","",INDEX(Calc!$L:$L,$S257))</f>
        <v>0</v>
      </c>
      <c r="H257" s="8">
        <f>IF($S257="","",INDEX(Calc!$M:$M,$S257))</f>
        <v>0</v>
      </c>
      <c r="I257" s="7">
        <f>IF($T257="","",INDEX(Calc!$B:$B,$T257))</f>
        <v>0</v>
      </c>
      <c r="J257" s="8">
        <f>IF($S257="","",IF($U257&lt;&gt;"paid",0,MAX(0,MIN(INDEX(Calc!$H:$H,$S257),INDEX(Calc!$I:$I,$T257))-MAX(INDEX(Calc!$J:$J,$S257),INDEX(Calc!$T:$T,$T257)))))</f>
        <v>0</v>
      </c>
      <c r="K257" s="8">
        <f>IF($S257="","",IF($U257&lt;&gt;"paid",0,$J257/(1+$F257)*$F257))</f>
        <v>0</v>
      </c>
      <c r="L257" s="8">
        <f>IF($S257="","",IF($U257="paid",MAX(0,$E257-MAX(0,MIN(INDEX(Calc!$H:$H,$S257),INDEX(Calc!$I:$I,$T257))-INDEX(Calc!$J:$J,$S257))),$W257))</f>
        <v>0</v>
      </c>
      <c r="M257" s="8">
        <f>IF($S257="","",IF($U257="paid",$L257/(1+$F257)*$F257,$Q257))</f>
        <v>0</v>
      </c>
      <c r="N257">
        <f>IF(OR($S257="",$U257&lt;&gt;"paid"),"",$I257-$C257)</f>
        <v>0</v>
      </c>
      <c r="O257" s="8">
        <f>IF($S257="","",IF(AND($U257="paid",$N257&gt;Settings!$B$4),$K257*Settings!$B$3*$N257/365,0))</f>
        <v>0</v>
      </c>
      <c r="P257" s="8">
        <f>IF($S257="","",IF($U257="unpaid",$W257,0))</f>
        <v>0</v>
      </c>
      <c r="Q257" s="8">
        <f>IF($S257="","",IF(AND($U257="unpaid",$C257&lt;=Settings!$B$2),$W257/(1+$F257)*$F257,0))</f>
        <v>0</v>
      </c>
      <c r="R257">
        <f>IF($S257="","","FY "&amp;IF(MONTH($C257)&gt;=4,YEAR($C257),YEAR($C257)-1)&amp;"-"&amp;TEXT(MOD(IF(MONTH($C257)&gt;=4,YEAR($C257)+1,YEAR($C257)),100),"00"))</f>
        <v>0</v>
      </c>
      <c r="S257">
        <f>IF($S256="","",IF($U256="paid",IF($V256&lt;&gt;"",$S256,IF(AND($W256&gt;0,OR(INDEX(Calc!$B:$B,$S256)&lt;=Settings!$B$2,$X256=0)),$S256,IFERROR(MATCH(1,INDEX((Calc!$A$2:$A$2001&lt;&gt;"")*(Calc!$E$2:$E$2001&gt;0)*(ROW(Calc!$A$2:$A$2001)&gt;$S256),0),0)+1,""))),IFERROR(MATCH(1,INDEX((Calc!$A$2:$A$2001&lt;&gt;"")*(Calc!$E$2:$E$2001&gt;0)*(ROW(Calc!$A$2:$A$2001)&gt;$S256),0),0)+1,"")))</f>
        <v>0</v>
      </c>
      <c r="T257">
        <f>IF($S257="","",IF(AND($S257=$S256,$U256="paid",$V256=""),"",IF(AND($S257=$S256,$U256="paid",$V256&lt;&gt;""),$V256,IF($S257="","",IFERROR(MATCH(1,INDEX((Calc!$A$2:$A$2001=INDEX(Calc!$A:$A,$S257))*(Calc!$D$2:$D$2001&gt;0)*(Calc!$I$2:$I$2001&gt;INDEX(Calc!$J:$J,$S257))*(Calc!$T$2:$T$2001&lt;INDEX(Calc!$H:$H,$S257)),0),0)+1,"")))))</f>
        <v>0</v>
      </c>
      <c r="U257">
        <f>IF($S257="","",IF($T257&lt;&gt;"","paid","unpaid"))</f>
        <v>0</v>
      </c>
      <c r="V257">
        <f>IF(OR($S257="",$T257=""),"",IFERROR(MATCH(1,INDEX((Calc!$A$2:$A$2001=INDEX(Calc!$A:$A,$S257))*(Calc!$D$2:$D$2001&gt;0)*(Calc!$I$2:$I$2001&gt;INDEX(Calc!$J:$J,$S257))*(Calc!$T$2:$T$2001&lt;INDEX(Calc!$H:$H,$S257))*(ROW(Calc!$A$2:$A$2001)&gt;$T257),0),0)+1,""))</f>
        <v>0</v>
      </c>
      <c r="W257" s="8">
        <f>IF($S257="","",MAX(0,INDEX(Calc!$H:$H,$S257)-MAX(INDEX(Calc!$K:$K,$S257),INDEX(Calc!$J:$J,$S257))))</f>
        <v>0</v>
      </c>
      <c r="X257" s="8">
        <f>IF($S257="","",INDEX(Calc!$E:$E,$S257)-$W257)</f>
        <v>0</v>
      </c>
    </row>
    <row r="258" spans="1:24">
      <c r="A258">
        <f>IF($S258="","",INDEX(Calc!$A:$A,$S258))</f>
        <v>0</v>
      </c>
      <c r="B258">
        <f>IF($S258="","",INDEX(Calc!$U:$U,$S258))</f>
        <v>0</v>
      </c>
      <c r="C258" s="7">
        <f>IF($S258="","",INDEX(Calc!$B:$B,$S258))</f>
        <v>0</v>
      </c>
      <c r="D258">
        <f>IF($S258="","",INDEX(Calc!$C:$C,$S258))</f>
        <v>0</v>
      </c>
      <c r="E258" s="8">
        <f>IF($S258="","",INDEX(Calc!$E:$E,$S258))</f>
        <v>0</v>
      </c>
      <c r="F258" s="9">
        <f>IF($S258="","",INDEX(Calc!$G:$G,$S258))</f>
        <v>0</v>
      </c>
      <c r="G258" s="8">
        <f>IF($S258="","",INDEX(Calc!$L:$L,$S258))</f>
        <v>0</v>
      </c>
      <c r="H258" s="8">
        <f>IF($S258="","",INDEX(Calc!$M:$M,$S258))</f>
        <v>0</v>
      </c>
      <c r="I258" s="7">
        <f>IF($T258="","",INDEX(Calc!$B:$B,$T258))</f>
        <v>0</v>
      </c>
      <c r="J258" s="8">
        <f>IF($S258="","",IF($U258&lt;&gt;"paid",0,MAX(0,MIN(INDEX(Calc!$H:$H,$S258),INDEX(Calc!$I:$I,$T258))-MAX(INDEX(Calc!$J:$J,$S258),INDEX(Calc!$T:$T,$T258)))))</f>
        <v>0</v>
      </c>
      <c r="K258" s="8">
        <f>IF($S258="","",IF($U258&lt;&gt;"paid",0,$J258/(1+$F258)*$F258))</f>
        <v>0</v>
      </c>
      <c r="L258" s="8">
        <f>IF($S258="","",IF($U258="paid",MAX(0,$E258-MAX(0,MIN(INDEX(Calc!$H:$H,$S258),INDEX(Calc!$I:$I,$T258))-INDEX(Calc!$J:$J,$S258))),$W258))</f>
        <v>0</v>
      </c>
      <c r="M258" s="8">
        <f>IF($S258="","",IF($U258="paid",$L258/(1+$F258)*$F258,$Q258))</f>
        <v>0</v>
      </c>
      <c r="N258">
        <f>IF(OR($S258="",$U258&lt;&gt;"paid"),"",$I258-$C258)</f>
        <v>0</v>
      </c>
      <c r="O258" s="8">
        <f>IF($S258="","",IF(AND($U258="paid",$N258&gt;Settings!$B$4),$K258*Settings!$B$3*$N258/365,0))</f>
        <v>0</v>
      </c>
      <c r="P258" s="8">
        <f>IF($S258="","",IF($U258="unpaid",$W258,0))</f>
        <v>0</v>
      </c>
      <c r="Q258" s="8">
        <f>IF($S258="","",IF(AND($U258="unpaid",$C258&lt;=Settings!$B$2),$W258/(1+$F258)*$F258,0))</f>
        <v>0</v>
      </c>
      <c r="R258">
        <f>IF($S258="","","FY "&amp;IF(MONTH($C258)&gt;=4,YEAR($C258),YEAR($C258)-1)&amp;"-"&amp;TEXT(MOD(IF(MONTH($C258)&gt;=4,YEAR($C258)+1,YEAR($C258)),100),"00"))</f>
        <v>0</v>
      </c>
      <c r="S258">
        <f>IF($S257="","",IF($U257="paid",IF($V257&lt;&gt;"",$S257,IF(AND($W257&gt;0,OR(INDEX(Calc!$B:$B,$S257)&lt;=Settings!$B$2,$X257=0)),$S257,IFERROR(MATCH(1,INDEX((Calc!$A$2:$A$2001&lt;&gt;"")*(Calc!$E$2:$E$2001&gt;0)*(ROW(Calc!$A$2:$A$2001)&gt;$S257),0),0)+1,""))),IFERROR(MATCH(1,INDEX((Calc!$A$2:$A$2001&lt;&gt;"")*(Calc!$E$2:$E$2001&gt;0)*(ROW(Calc!$A$2:$A$2001)&gt;$S257),0),0)+1,"")))</f>
        <v>0</v>
      </c>
      <c r="T258">
        <f>IF($S258="","",IF(AND($S258=$S257,$U257="paid",$V257=""),"",IF(AND($S258=$S257,$U257="paid",$V257&lt;&gt;""),$V257,IF($S258="","",IFERROR(MATCH(1,INDEX((Calc!$A$2:$A$2001=INDEX(Calc!$A:$A,$S258))*(Calc!$D$2:$D$2001&gt;0)*(Calc!$I$2:$I$2001&gt;INDEX(Calc!$J:$J,$S258))*(Calc!$T$2:$T$2001&lt;INDEX(Calc!$H:$H,$S258)),0),0)+1,"")))))</f>
        <v>0</v>
      </c>
      <c r="U258">
        <f>IF($S258="","",IF($T258&lt;&gt;"","paid","unpaid"))</f>
        <v>0</v>
      </c>
      <c r="V258">
        <f>IF(OR($S258="",$T258=""),"",IFERROR(MATCH(1,INDEX((Calc!$A$2:$A$2001=INDEX(Calc!$A:$A,$S258))*(Calc!$D$2:$D$2001&gt;0)*(Calc!$I$2:$I$2001&gt;INDEX(Calc!$J:$J,$S258))*(Calc!$T$2:$T$2001&lt;INDEX(Calc!$H:$H,$S258))*(ROW(Calc!$A$2:$A$2001)&gt;$T258),0),0)+1,""))</f>
        <v>0</v>
      </c>
      <c r="W258" s="8">
        <f>IF($S258="","",MAX(0,INDEX(Calc!$H:$H,$S258)-MAX(INDEX(Calc!$K:$K,$S258),INDEX(Calc!$J:$J,$S258))))</f>
        <v>0</v>
      </c>
      <c r="X258" s="8">
        <f>IF($S258="","",INDEX(Calc!$E:$E,$S258)-$W258)</f>
        <v>0</v>
      </c>
    </row>
    <row r="259" spans="1:24">
      <c r="A259">
        <f>IF($S259="","",INDEX(Calc!$A:$A,$S259))</f>
        <v>0</v>
      </c>
      <c r="B259">
        <f>IF($S259="","",INDEX(Calc!$U:$U,$S259))</f>
        <v>0</v>
      </c>
      <c r="C259" s="7">
        <f>IF($S259="","",INDEX(Calc!$B:$B,$S259))</f>
        <v>0</v>
      </c>
      <c r="D259">
        <f>IF($S259="","",INDEX(Calc!$C:$C,$S259))</f>
        <v>0</v>
      </c>
      <c r="E259" s="8">
        <f>IF($S259="","",INDEX(Calc!$E:$E,$S259))</f>
        <v>0</v>
      </c>
      <c r="F259" s="9">
        <f>IF($S259="","",INDEX(Calc!$G:$G,$S259))</f>
        <v>0</v>
      </c>
      <c r="G259" s="8">
        <f>IF($S259="","",INDEX(Calc!$L:$L,$S259))</f>
        <v>0</v>
      </c>
      <c r="H259" s="8">
        <f>IF($S259="","",INDEX(Calc!$M:$M,$S259))</f>
        <v>0</v>
      </c>
      <c r="I259" s="7">
        <f>IF($T259="","",INDEX(Calc!$B:$B,$T259))</f>
        <v>0</v>
      </c>
      <c r="J259" s="8">
        <f>IF($S259="","",IF($U259&lt;&gt;"paid",0,MAX(0,MIN(INDEX(Calc!$H:$H,$S259),INDEX(Calc!$I:$I,$T259))-MAX(INDEX(Calc!$J:$J,$S259),INDEX(Calc!$T:$T,$T259)))))</f>
        <v>0</v>
      </c>
      <c r="K259" s="8">
        <f>IF($S259="","",IF($U259&lt;&gt;"paid",0,$J259/(1+$F259)*$F259))</f>
        <v>0</v>
      </c>
      <c r="L259" s="8">
        <f>IF($S259="","",IF($U259="paid",MAX(0,$E259-MAX(0,MIN(INDEX(Calc!$H:$H,$S259),INDEX(Calc!$I:$I,$T259))-INDEX(Calc!$J:$J,$S259))),$W259))</f>
        <v>0</v>
      </c>
      <c r="M259" s="8">
        <f>IF($S259="","",IF($U259="paid",$L259/(1+$F259)*$F259,$Q259))</f>
        <v>0</v>
      </c>
      <c r="N259">
        <f>IF(OR($S259="",$U259&lt;&gt;"paid"),"",$I259-$C259)</f>
        <v>0</v>
      </c>
      <c r="O259" s="8">
        <f>IF($S259="","",IF(AND($U259="paid",$N259&gt;Settings!$B$4),$K259*Settings!$B$3*$N259/365,0))</f>
        <v>0</v>
      </c>
      <c r="P259" s="8">
        <f>IF($S259="","",IF($U259="unpaid",$W259,0))</f>
        <v>0</v>
      </c>
      <c r="Q259" s="8">
        <f>IF($S259="","",IF(AND($U259="unpaid",$C259&lt;=Settings!$B$2),$W259/(1+$F259)*$F259,0))</f>
        <v>0</v>
      </c>
      <c r="R259">
        <f>IF($S259="","","FY "&amp;IF(MONTH($C259)&gt;=4,YEAR($C259),YEAR($C259)-1)&amp;"-"&amp;TEXT(MOD(IF(MONTH($C259)&gt;=4,YEAR($C259)+1,YEAR($C259)),100),"00"))</f>
        <v>0</v>
      </c>
      <c r="S259">
        <f>IF($S258="","",IF($U258="paid",IF($V258&lt;&gt;"",$S258,IF(AND($W258&gt;0,OR(INDEX(Calc!$B:$B,$S258)&lt;=Settings!$B$2,$X258=0)),$S258,IFERROR(MATCH(1,INDEX((Calc!$A$2:$A$2001&lt;&gt;"")*(Calc!$E$2:$E$2001&gt;0)*(ROW(Calc!$A$2:$A$2001)&gt;$S258),0),0)+1,""))),IFERROR(MATCH(1,INDEX((Calc!$A$2:$A$2001&lt;&gt;"")*(Calc!$E$2:$E$2001&gt;0)*(ROW(Calc!$A$2:$A$2001)&gt;$S258),0),0)+1,"")))</f>
        <v>0</v>
      </c>
      <c r="T259">
        <f>IF($S259="","",IF(AND($S259=$S258,$U258="paid",$V258=""),"",IF(AND($S259=$S258,$U258="paid",$V258&lt;&gt;""),$V258,IF($S259="","",IFERROR(MATCH(1,INDEX((Calc!$A$2:$A$2001=INDEX(Calc!$A:$A,$S259))*(Calc!$D$2:$D$2001&gt;0)*(Calc!$I$2:$I$2001&gt;INDEX(Calc!$J:$J,$S259))*(Calc!$T$2:$T$2001&lt;INDEX(Calc!$H:$H,$S259)),0),0)+1,"")))))</f>
        <v>0</v>
      </c>
      <c r="U259">
        <f>IF($S259="","",IF($T259&lt;&gt;"","paid","unpaid"))</f>
        <v>0</v>
      </c>
      <c r="V259">
        <f>IF(OR($S259="",$T259=""),"",IFERROR(MATCH(1,INDEX((Calc!$A$2:$A$2001=INDEX(Calc!$A:$A,$S259))*(Calc!$D$2:$D$2001&gt;0)*(Calc!$I$2:$I$2001&gt;INDEX(Calc!$J:$J,$S259))*(Calc!$T$2:$T$2001&lt;INDEX(Calc!$H:$H,$S259))*(ROW(Calc!$A$2:$A$2001)&gt;$T259),0),0)+1,""))</f>
        <v>0</v>
      </c>
      <c r="W259" s="8">
        <f>IF($S259="","",MAX(0,INDEX(Calc!$H:$H,$S259)-MAX(INDEX(Calc!$K:$K,$S259),INDEX(Calc!$J:$J,$S259))))</f>
        <v>0</v>
      </c>
      <c r="X259" s="8">
        <f>IF($S259="","",INDEX(Calc!$E:$E,$S259)-$W259)</f>
        <v>0</v>
      </c>
    </row>
    <row r="260" spans="1:24">
      <c r="A260">
        <f>IF($S260="","",INDEX(Calc!$A:$A,$S260))</f>
        <v>0</v>
      </c>
      <c r="B260">
        <f>IF($S260="","",INDEX(Calc!$U:$U,$S260))</f>
        <v>0</v>
      </c>
      <c r="C260" s="7">
        <f>IF($S260="","",INDEX(Calc!$B:$B,$S260))</f>
        <v>0</v>
      </c>
      <c r="D260">
        <f>IF($S260="","",INDEX(Calc!$C:$C,$S260))</f>
        <v>0</v>
      </c>
      <c r="E260" s="8">
        <f>IF($S260="","",INDEX(Calc!$E:$E,$S260))</f>
        <v>0</v>
      </c>
      <c r="F260" s="9">
        <f>IF($S260="","",INDEX(Calc!$G:$G,$S260))</f>
        <v>0</v>
      </c>
      <c r="G260" s="8">
        <f>IF($S260="","",INDEX(Calc!$L:$L,$S260))</f>
        <v>0</v>
      </c>
      <c r="H260" s="8">
        <f>IF($S260="","",INDEX(Calc!$M:$M,$S260))</f>
        <v>0</v>
      </c>
      <c r="I260" s="7">
        <f>IF($T260="","",INDEX(Calc!$B:$B,$T260))</f>
        <v>0</v>
      </c>
      <c r="J260" s="8">
        <f>IF($S260="","",IF($U260&lt;&gt;"paid",0,MAX(0,MIN(INDEX(Calc!$H:$H,$S260),INDEX(Calc!$I:$I,$T260))-MAX(INDEX(Calc!$J:$J,$S260),INDEX(Calc!$T:$T,$T260)))))</f>
        <v>0</v>
      </c>
      <c r="K260" s="8">
        <f>IF($S260="","",IF($U260&lt;&gt;"paid",0,$J260/(1+$F260)*$F260))</f>
        <v>0</v>
      </c>
      <c r="L260" s="8">
        <f>IF($S260="","",IF($U260="paid",MAX(0,$E260-MAX(0,MIN(INDEX(Calc!$H:$H,$S260),INDEX(Calc!$I:$I,$T260))-INDEX(Calc!$J:$J,$S260))),$W260))</f>
        <v>0</v>
      </c>
      <c r="M260" s="8">
        <f>IF($S260="","",IF($U260="paid",$L260/(1+$F260)*$F260,$Q260))</f>
        <v>0</v>
      </c>
      <c r="N260">
        <f>IF(OR($S260="",$U260&lt;&gt;"paid"),"",$I260-$C260)</f>
        <v>0</v>
      </c>
      <c r="O260" s="8">
        <f>IF($S260="","",IF(AND($U260="paid",$N260&gt;Settings!$B$4),$K260*Settings!$B$3*$N260/365,0))</f>
        <v>0</v>
      </c>
      <c r="P260" s="8">
        <f>IF($S260="","",IF($U260="unpaid",$W260,0))</f>
        <v>0</v>
      </c>
      <c r="Q260" s="8">
        <f>IF($S260="","",IF(AND($U260="unpaid",$C260&lt;=Settings!$B$2),$W260/(1+$F260)*$F260,0))</f>
        <v>0</v>
      </c>
      <c r="R260">
        <f>IF($S260="","","FY "&amp;IF(MONTH($C260)&gt;=4,YEAR($C260),YEAR($C260)-1)&amp;"-"&amp;TEXT(MOD(IF(MONTH($C260)&gt;=4,YEAR($C260)+1,YEAR($C260)),100),"00"))</f>
        <v>0</v>
      </c>
      <c r="S260">
        <f>IF($S259="","",IF($U259="paid",IF($V259&lt;&gt;"",$S259,IF(AND($W259&gt;0,OR(INDEX(Calc!$B:$B,$S259)&lt;=Settings!$B$2,$X259=0)),$S259,IFERROR(MATCH(1,INDEX((Calc!$A$2:$A$2001&lt;&gt;"")*(Calc!$E$2:$E$2001&gt;0)*(ROW(Calc!$A$2:$A$2001)&gt;$S259),0),0)+1,""))),IFERROR(MATCH(1,INDEX((Calc!$A$2:$A$2001&lt;&gt;"")*(Calc!$E$2:$E$2001&gt;0)*(ROW(Calc!$A$2:$A$2001)&gt;$S259),0),0)+1,"")))</f>
        <v>0</v>
      </c>
      <c r="T260">
        <f>IF($S260="","",IF(AND($S260=$S259,$U259="paid",$V259=""),"",IF(AND($S260=$S259,$U259="paid",$V259&lt;&gt;""),$V259,IF($S260="","",IFERROR(MATCH(1,INDEX((Calc!$A$2:$A$2001=INDEX(Calc!$A:$A,$S260))*(Calc!$D$2:$D$2001&gt;0)*(Calc!$I$2:$I$2001&gt;INDEX(Calc!$J:$J,$S260))*(Calc!$T$2:$T$2001&lt;INDEX(Calc!$H:$H,$S260)),0),0)+1,"")))))</f>
        <v>0</v>
      </c>
      <c r="U260">
        <f>IF($S260="","",IF($T260&lt;&gt;"","paid","unpaid"))</f>
        <v>0</v>
      </c>
      <c r="V260">
        <f>IF(OR($S260="",$T260=""),"",IFERROR(MATCH(1,INDEX((Calc!$A$2:$A$2001=INDEX(Calc!$A:$A,$S260))*(Calc!$D$2:$D$2001&gt;0)*(Calc!$I$2:$I$2001&gt;INDEX(Calc!$J:$J,$S260))*(Calc!$T$2:$T$2001&lt;INDEX(Calc!$H:$H,$S260))*(ROW(Calc!$A$2:$A$2001)&gt;$T260),0),0)+1,""))</f>
        <v>0</v>
      </c>
      <c r="W260" s="8">
        <f>IF($S260="","",MAX(0,INDEX(Calc!$H:$H,$S260)-MAX(INDEX(Calc!$K:$K,$S260),INDEX(Calc!$J:$J,$S260))))</f>
        <v>0</v>
      </c>
      <c r="X260" s="8">
        <f>IF($S260="","",INDEX(Calc!$E:$E,$S260)-$W260)</f>
        <v>0</v>
      </c>
    </row>
    <row r="261" spans="1:24">
      <c r="A261">
        <f>IF($S261="","",INDEX(Calc!$A:$A,$S261))</f>
        <v>0</v>
      </c>
      <c r="B261">
        <f>IF($S261="","",INDEX(Calc!$U:$U,$S261))</f>
        <v>0</v>
      </c>
      <c r="C261" s="7">
        <f>IF($S261="","",INDEX(Calc!$B:$B,$S261))</f>
        <v>0</v>
      </c>
      <c r="D261">
        <f>IF($S261="","",INDEX(Calc!$C:$C,$S261))</f>
        <v>0</v>
      </c>
      <c r="E261" s="8">
        <f>IF($S261="","",INDEX(Calc!$E:$E,$S261))</f>
        <v>0</v>
      </c>
      <c r="F261" s="9">
        <f>IF($S261="","",INDEX(Calc!$G:$G,$S261))</f>
        <v>0</v>
      </c>
      <c r="G261" s="8">
        <f>IF($S261="","",INDEX(Calc!$L:$L,$S261))</f>
        <v>0</v>
      </c>
      <c r="H261" s="8">
        <f>IF($S261="","",INDEX(Calc!$M:$M,$S261))</f>
        <v>0</v>
      </c>
      <c r="I261" s="7">
        <f>IF($T261="","",INDEX(Calc!$B:$B,$T261))</f>
        <v>0</v>
      </c>
      <c r="J261" s="8">
        <f>IF($S261="","",IF($U261&lt;&gt;"paid",0,MAX(0,MIN(INDEX(Calc!$H:$H,$S261),INDEX(Calc!$I:$I,$T261))-MAX(INDEX(Calc!$J:$J,$S261),INDEX(Calc!$T:$T,$T261)))))</f>
        <v>0</v>
      </c>
      <c r="K261" s="8">
        <f>IF($S261="","",IF($U261&lt;&gt;"paid",0,$J261/(1+$F261)*$F261))</f>
        <v>0</v>
      </c>
      <c r="L261" s="8">
        <f>IF($S261="","",IF($U261="paid",MAX(0,$E261-MAX(0,MIN(INDEX(Calc!$H:$H,$S261),INDEX(Calc!$I:$I,$T261))-INDEX(Calc!$J:$J,$S261))),$W261))</f>
        <v>0</v>
      </c>
      <c r="M261" s="8">
        <f>IF($S261="","",IF($U261="paid",$L261/(1+$F261)*$F261,$Q261))</f>
        <v>0</v>
      </c>
      <c r="N261">
        <f>IF(OR($S261="",$U261&lt;&gt;"paid"),"",$I261-$C261)</f>
        <v>0</v>
      </c>
      <c r="O261" s="8">
        <f>IF($S261="","",IF(AND($U261="paid",$N261&gt;Settings!$B$4),$K261*Settings!$B$3*$N261/365,0))</f>
        <v>0</v>
      </c>
      <c r="P261" s="8">
        <f>IF($S261="","",IF($U261="unpaid",$W261,0))</f>
        <v>0</v>
      </c>
      <c r="Q261" s="8">
        <f>IF($S261="","",IF(AND($U261="unpaid",$C261&lt;=Settings!$B$2),$W261/(1+$F261)*$F261,0))</f>
        <v>0</v>
      </c>
      <c r="R261">
        <f>IF($S261="","","FY "&amp;IF(MONTH($C261)&gt;=4,YEAR($C261),YEAR($C261)-1)&amp;"-"&amp;TEXT(MOD(IF(MONTH($C261)&gt;=4,YEAR($C261)+1,YEAR($C261)),100),"00"))</f>
        <v>0</v>
      </c>
      <c r="S261">
        <f>IF($S260="","",IF($U260="paid",IF($V260&lt;&gt;"",$S260,IF(AND($W260&gt;0,OR(INDEX(Calc!$B:$B,$S260)&lt;=Settings!$B$2,$X260=0)),$S260,IFERROR(MATCH(1,INDEX((Calc!$A$2:$A$2001&lt;&gt;"")*(Calc!$E$2:$E$2001&gt;0)*(ROW(Calc!$A$2:$A$2001)&gt;$S260),0),0)+1,""))),IFERROR(MATCH(1,INDEX((Calc!$A$2:$A$2001&lt;&gt;"")*(Calc!$E$2:$E$2001&gt;0)*(ROW(Calc!$A$2:$A$2001)&gt;$S260),0),0)+1,"")))</f>
        <v>0</v>
      </c>
      <c r="T261">
        <f>IF($S261="","",IF(AND($S261=$S260,$U260="paid",$V260=""),"",IF(AND($S261=$S260,$U260="paid",$V260&lt;&gt;""),$V260,IF($S261="","",IFERROR(MATCH(1,INDEX((Calc!$A$2:$A$2001=INDEX(Calc!$A:$A,$S261))*(Calc!$D$2:$D$2001&gt;0)*(Calc!$I$2:$I$2001&gt;INDEX(Calc!$J:$J,$S261))*(Calc!$T$2:$T$2001&lt;INDEX(Calc!$H:$H,$S261)),0),0)+1,"")))))</f>
        <v>0</v>
      </c>
      <c r="U261">
        <f>IF($S261="","",IF($T261&lt;&gt;"","paid","unpaid"))</f>
        <v>0</v>
      </c>
      <c r="V261">
        <f>IF(OR($S261="",$T261=""),"",IFERROR(MATCH(1,INDEX((Calc!$A$2:$A$2001=INDEX(Calc!$A:$A,$S261))*(Calc!$D$2:$D$2001&gt;0)*(Calc!$I$2:$I$2001&gt;INDEX(Calc!$J:$J,$S261))*(Calc!$T$2:$T$2001&lt;INDEX(Calc!$H:$H,$S261))*(ROW(Calc!$A$2:$A$2001)&gt;$T261),0),0)+1,""))</f>
        <v>0</v>
      </c>
      <c r="W261" s="8">
        <f>IF($S261="","",MAX(0,INDEX(Calc!$H:$H,$S261)-MAX(INDEX(Calc!$K:$K,$S261),INDEX(Calc!$J:$J,$S261))))</f>
        <v>0</v>
      </c>
      <c r="X261" s="8">
        <f>IF($S261="","",INDEX(Calc!$E:$E,$S261)-$W261)</f>
        <v>0</v>
      </c>
    </row>
    <row r="262" spans="1:24">
      <c r="A262">
        <f>IF($S262="","",INDEX(Calc!$A:$A,$S262))</f>
        <v>0</v>
      </c>
      <c r="B262">
        <f>IF($S262="","",INDEX(Calc!$U:$U,$S262))</f>
        <v>0</v>
      </c>
      <c r="C262" s="7">
        <f>IF($S262="","",INDEX(Calc!$B:$B,$S262))</f>
        <v>0</v>
      </c>
      <c r="D262">
        <f>IF($S262="","",INDEX(Calc!$C:$C,$S262))</f>
        <v>0</v>
      </c>
      <c r="E262" s="8">
        <f>IF($S262="","",INDEX(Calc!$E:$E,$S262))</f>
        <v>0</v>
      </c>
      <c r="F262" s="9">
        <f>IF($S262="","",INDEX(Calc!$G:$G,$S262))</f>
        <v>0</v>
      </c>
      <c r="G262" s="8">
        <f>IF($S262="","",INDEX(Calc!$L:$L,$S262))</f>
        <v>0</v>
      </c>
      <c r="H262" s="8">
        <f>IF($S262="","",INDEX(Calc!$M:$M,$S262))</f>
        <v>0</v>
      </c>
      <c r="I262" s="7">
        <f>IF($T262="","",INDEX(Calc!$B:$B,$T262))</f>
        <v>0</v>
      </c>
      <c r="J262" s="8">
        <f>IF($S262="","",IF($U262&lt;&gt;"paid",0,MAX(0,MIN(INDEX(Calc!$H:$H,$S262),INDEX(Calc!$I:$I,$T262))-MAX(INDEX(Calc!$J:$J,$S262),INDEX(Calc!$T:$T,$T262)))))</f>
        <v>0</v>
      </c>
      <c r="K262" s="8">
        <f>IF($S262="","",IF($U262&lt;&gt;"paid",0,$J262/(1+$F262)*$F262))</f>
        <v>0</v>
      </c>
      <c r="L262" s="8">
        <f>IF($S262="","",IF($U262="paid",MAX(0,$E262-MAX(0,MIN(INDEX(Calc!$H:$H,$S262),INDEX(Calc!$I:$I,$T262))-INDEX(Calc!$J:$J,$S262))),$W262))</f>
        <v>0</v>
      </c>
      <c r="M262" s="8">
        <f>IF($S262="","",IF($U262="paid",$L262/(1+$F262)*$F262,$Q262))</f>
        <v>0</v>
      </c>
      <c r="N262">
        <f>IF(OR($S262="",$U262&lt;&gt;"paid"),"",$I262-$C262)</f>
        <v>0</v>
      </c>
      <c r="O262" s="8">
        <f>IF($S262="","",IF(AND($U262="paid",$N262&gt;Settings!$B$4),$K262*Settings!$B$3*$N262/365,0))</f>
        <v>0</v>
      </c>
      <c r="P262" s="8">
        <f>IF($S262="","",IF($U262="unpaid",$W262,0))</f>
        <v>0</v>
      </c>
      <c r="Q262" s="8">
        <f>IF($S262="","",IF(AND($U262="unpaid",$C262&lt;=Settings!$B$2),$W262/(1+$F262)*$F262,0))</f>
        <v>0</v>
      </c>
      <c r="R262">
        <f>IF($S262="","","FY "&amp;IF(MONTH($C262)&gt;=4,YEAR($C262),YEAR($C262)-1)&amp;"-"&amp;TEXT(MOD(IF(MONTH($C262)&gt;=4,YEAR($C262)+1,YEAR($C262)),100),"00"))</f>
        <v>0</v>
      </c>
      <c r="S262">
        <f>IF($S261="","",IF($U261="paid",IF($V261&lt;&gt;"",$S261,IF(AND($W261&gt;0,OR(INDEX(Calc!$B:$B,$S261)&lt;=Settings!$B$2,$X261=0)),$S261,IFERROR(MATCH(1,INDEX((Calc!$A$2:$A$2001&lt;&gt;"")*(Calc!$E$2:$E$2001&gt;0)*(ROW(Calc!$A$2:$A$2001)&gt;$S261),0),0)+1,""))),IFERROR(MATCH(1,INDEX((Calc!$A$2:$A$2001&lt;&gt;"")*(Calc!$E$2:$E$2001&gt;0)*(ROW(Calc!$A$2:$A$2001)&gt;$S261),0),0)+1,"")))</f>
        <v>0</v>
      </c>
      <c r="T262">
        <f>IF($S262="","",IF(AND($S262=$S261,$U261="paid",$V261=""),"",IF(AND($S262=$S261,$U261="paid",$V261&lt;&gt;""),$V261,IF($S262="","",IFERROR(MATCH(1,INDEX((Calc!$A$2:$A$2001=INDEX(Calc!$A:$A,$S262))*(Calc!$D$2:$D$2001&gt;0)*(Calc!$I$2:$I$2001&gt;INDEX(Calc!$J:$J,$S262))*(Calc!$T$2:$T$2001&lt;INDEX(Calc!$H:$H,$S262)),0),0)+1,"")))))</f>
        <v>0</v>
      </c>
      <c r="U262">
        <f>IF($S262="","",IF($T262&lt;&gt;"","paid","unpaid"))</f>
        <v>0</v>
      </c>
      <c r="V262">
        <f>IF(OR($S262="",$T262=""),"",IFERROR(MATCH(1,INDEX((Calc!$A$2:$A$2001=INDEX(Calc!$A:$A,$S262))*(Calc!$D$2:$D$2001&gt;0)*(Calc!$I$2:$I$2001&gt;INDEX(Calc!$J:$J,$S262))*(Calc!$T$2:$T$2001&lt;INDEX(Calc!$H:$H,$S262))*(ROW(Calc!$A$2:$A$2001)&gt;$T262),0),0)+1,""))</f>
        <v>0</v>
      </c>
      <c r="W262" s="8">
        <f>IF($S262="","",MAX(0,INDEX(Calc!$H:$H,$S262)-MAX(INDEX(Calc!$K:$K,$S262),INDEX(Calc!$J:$J,$S262))))</f>
        <v>0</v>
      </c>
      <c r="X262" s="8">
        <f>IF($S262="","",INDEX(Calc!$E:$E,$S262)-$W262)</f>
        <v>0</v>
      </c>
    </row>
    <row r="263" spans="1:24">
      <c r="A263">
        <f>IF($S263="","",INDEX(Calc!$A:$A,$S263))</f>
        <v>0</v>
      </c>
      <c r="B263">
        <f>IF($S263="","",INDEX(Calc!$U:$U,$S263))</f>
        <v>0</v>
      </c>
      <c r="C263" s="7">
        <f>IF($S263="","",INDEX(Calc!$B:$B,$S263))</f>
        <v>0</v>
      </c>
      <c r="D263">
        <f>IF($S263="","",INDEX(Calc!$C:$C,$S263))</f>
        <v>0</v>
      </c>
      <c r="E263" s="8">
        <f>IF($S263="","",INDEX(Calc!$E:$E,$S263))</f>
        <v>0</v>
      </c>
      <c r="F263" s="9">
        <f>IF($S263="","",INDEX(Calc!$G:$G,$S263))</f>
        <v>0</v>
      </c>
      <c r="G263" s="8">
        <f>IF($S263="","",INDEX(Calc!$L:$L,$S263))</f>
        <v>0</v>
      </c>
      <c r="H263" s="8">
        <f>IF($S263="","",INDEX(Calc!$M:$M,$S263))</f>
        <v>0</v>
      </c>
      <c r="I263" s="7">
        <f>IF($T263="","",INDEX(Calc!$B:$B,$T263))</f>
        <v>0</v>
      </c>
      <c r="J263" s="8">
        <f>IF($S263="","",IF($U263&lt;&gt;"paid",0,MAX(0,MIN(INDEX(Calc!$H:$H,$S263),INDEX(Calc!$I:$I,$T263))-MAX(INDEX(Calc!$J:$J,$S263),INDEX(Calc!$T:$T,$T263)))))</f>
        <v>0</v>
      </c>
      <c r="K263" s="8">
        <f>IF($S263="","",IF($U263&lt;&gt;"paid",0,$J263/(1+$F263)*$F263))</f>
        <v>0</v>
      </c>
      <c r="L263" s="8">
        <f>IF($S263="","",IF($U263="paid",MAX(0,$E263-MAX(0,MIN(INDEX(Calc!$H:$H,$S263),INDEX(Calc!$I:$I,$T263))-INDEX(Calc!$J:$J,$S263))),$W263))</f>
        <v>0</v>
      </c>
      <c r="M263" s="8">
        <f>IF($S263="","",IF($U263="paid",$L263/(1+$F263)*$F263,$Q263))</f>
        <v>0</v>
      </c>
      <c r="N263">
        <f>IF(OR($S263="",$U263&lt;&gt;"paid"),"",$I263-$C263)</f>
        <v>0</v>
      </c>
      <c r="O263" s="8">
        <f>IF($S263="","",IF(AND($U263="paid",$N263&gt;Settings!$B$4),$K263*Settings!$B$3*$N263/365,0))</f>
        <v>0</v>
      </c>
      <c r="P263" s="8">
        <f>IF($S263="","",IF($U263="unpaid",$W263,0))</f>
        <v>0</v>
      </c>
      <c r="Q263" s="8">
        <f>IF($S263="","",IF(AND($U263="unpaid",$C263&lt;=Settings!$B$2),$W263/(1+$F263)*$F263,0))</f>
        <v>0</v>
      </c>
      <c r="R263">
        <f>IF($S263="","","FY "&amp;IF(MONTH($C263)&gt;=4,YEAR($C263),YEAR($C263)-1)&amp;"-"&amp;TEXT(MOD(IF(MONTH($C263)&gt;=4,YEAR($C263)+1,YEAR($C263)),100),"00"))</f>
        <v>0</v>
      </c>
      <c r="S263">
        <f>IF($S262="","",IF($U262="paid",IF($V262&lt;&gt;"",$S262,IF(AND($W262&gt;0,OR(INDEX(Calc!$B:$B,$S262)&lt;=Settings!$B$2,$X262=0)),$S262,IFERROR(MATCH(1,INDEX((Calc!$A$2:$A$2001&lt;&gt;"")*(Calc!$E$2:$E$2001&gt;0)*(ROW(Calc!$A$2:$A$2001)&gt;$S262),0),0)+1,""))),IFERROR(MATCH(1,INDEX((Calc!$A$2:$A$2001&lt;&gt;"")*(Calc!$E$2:$E$2001&gt;0)*(ROW(Calc!$A$2:$A$2001)&gt;$S262),0),0)+1,"")))</f>
        <v>0</v>
      </c>
      <c r="T263">
        <f>IF($S263="","",IF(AND($S263=$S262,$U262="paid",$V262=""),"",IF(AND($S263=$S262,$U262="paid",$V262&lt;&gt;""),$V262,IF($S263="","",IFERROR(MATCH(1,INDEX((Calc!$A$2:$A$2001=INDEX(Calc!$A:$A,$S263))*(Calc!$D$2:$D$2001&gt;0)*(Calc!$I$2:$I$2001&gt;INDEX(Calc!$J:$J,$S263))*(Calc!$T$2:$T$2001&lt;INDEX(Calc!$H:$H,$S263)),0),0)+1,"")))))</f>
        <v>0</v>
      </c>
      <c r="U263">
        <f>IF($S263="","",IF($T263&lt;&gt;"","paid","unpaid"))</f>
        <v>0</v>
      </c>
      <c r="V263">
        <f>IF(OR($S263="",$T263=""),"",IFERROR(MATCH(1,INDEX((Calc!$A$2:$A$2001=INDEX(Calc!$A:$A,$S263))*(Calc!$D$2:$D$2001&gt;0)*(Calc!$I$2:$I$2001&gt;INDEX(Calc!$J:$J,$S263))*(Calc!$T$2:$T$2001&lt;INDEX(Calc!$H:$H,$S263))*(ROW(Calc!$A$2:$A$2001)&gt;$T263),0),0)+1,""))</f>
        <v>0</v>
      </c>
      <c r="W263" s="8">
        <f>IF($S263="","",MAX(0,INDEX(Calc!$H:$H,$S263)-MAX(INDEX(Calc!$K:$K,$S263),INDEX(Calc!$J:$J,$S263))))</f>
        <v>0</v>
      </c>
      <c r="X263" s="8">
        <f>IF($S263="","",INDEX(Calc!$E:$E,$S263)-$W263)</f>
        <v>0</v>
      </c>
    </row>
    <row r="264" spans="1:24">
      <c r="A264">
        <f>IF($S264="","",INDEX(Calc!$A:$A,$S264))</f>
        <v>0</v>
      </c>
      <c r="B264">
        <f>IF($S264="","",INDEX(Calc!$U:$U,$S264))</f>
        <v>0</v>
      </c>
      <c r="C264" s="7">
        <f>IF($S264="","",INDEX(Calc!$B:$B,$S264))</f>
        <v>0</v>
      </c>
      <c r="D264">
        <f>IF($S264="","",INDEX(Calc!$C:$C,$S264))</f>
        <v>0</v>
      </c>
      <c r="E264" s="8">
        <f>IF($S264="","",INDEX(Calc!$E:$E,$S264))</f>
        <v>0</v>
      </c>
      <c r="F264" s="9">
        <f>IF($S264="","",INDEX(Calc!$G:$G,$S264))</f>
        <v>0</v>
      </c>
      <c r="G264" s="8">
        <f>IF($S264="","",INDEX(Calc!$L:$L,$S264))</f>
        <v>0</v>
      </c>
      <c r="H264" s="8">
        <f>IF($S264="","",INDEX(Calc!$M:$M,$S264))</f>
        <v>0</v>
      </c>
      <c r="I264" s="7">
        <f>IF($T264="","",INDEX(Calc!$B:$B,$T264))</f>
        <v>0</v>
      </c>
      <c r="J264" s="8">
        <f>IF($S264="","",IF($U264&lt;&gt;"paid",0,MAX(0,MIN(INDEX(Calc!$H:$H,$S264),INDEX(Calc!$I:$I,$T264))-MAX(INDEX(Calc!$J:$J,$S264),INDEX(Calc!$T:$T,$T264)))))</f>
        <v>0</v>
      </c>
      <c r="K264" s="8">
        <f>IF($S264="","",IF($U264&lt;&gt;"paid",0,$J264/(1+$F264)*$F264))</f>
        <v>0</v>
      </c>
      <c r="L264" s="8">
        <f>IF($S264="","",IF($U264="paid",MAX(0,$E264-MAX(0,MIN(INDEX(Calc!$H:$H,$S264),INDEX(Calc!$I:$I,$T264))-INDEX(Calc!$J:$J,$S264))),$W264))</f>
        <v>0</v>
      </c>
      <c r="M264" s="8">
        <f>IF($S264="","",IF($U264="paid",$L264/(1+$F264)*$F264,$Q264))</f>
        <v>0</v>
      </c>
      <c r="N264">
        <f>IF(OR($S264="",$U264&lt;&gt;"paid"),"",$I264-$C264)</f>
        <v>0</v>
      </c>
      <c r="O264" s="8">
        <f>IF($S264="","",IF(AND($U264="paid",$N264&gt;Settings!$B$4),$K264*Settings!$B$3*$N264/365,0))</f>
        <v>0</v>
      </c>
      <c r="P264" s="8">
        <f>IF($S264="","",IF($U264="unpaid",$W264,0))</f>
        <v>0</v>
      </c>
      <c r="Q264" s="8">
        <f>IF($S264="","",IF(AND($U264="unpaid",$C264&lt;=Settings!$B$2),$W264/(1+$F264)*$F264,0))</f>
        <v>0</v>
      </c>
      <c r="R264">
        <f>IF($S264="","","FY "&amp;IF(MONTH($C264)&gt;=4,YEAR($C264),YEAR($C264)-1)&amp;"-"&amp;TEXT(MOD(IF(MONTH($C264)&gt;=4,YEAR($C264)+1,YEAR($C264)),100),"00"))</f>
        <v>0</v>
      </c>
      <c r="S264">
        <f>IF($S263="","",IF($U263="paid",IF($V263&lt;&gt;"",$S263,IF(AND($W263&gt;0,OR(INDEX(Calc!$B:$B,$S263)&lt;=Settings!$B$2,$X263=0)),$S263,IFERROR(MATCH(1,INDEX((Calc!$A$2:$A$2001&lt;&gt;"")*(Calc!$E$2:$E$2001&gt;0)*(ROW(Calc!$A$2:$A$2001)&gt;$S263),0),0)+1,""))),IFERROR(MATCH(1,INDEX((Calc!$A$2:$A$2001&lt;&gt;"")*(Calc!$E$2:$E$2001&gt;0)*(ROW(Calc!$A$2:$A$2001)&gt;$S263),0),0)+1,"")))</f>
        <v>0</v>
      </c>
      <c r="T264">
        <f>IF($S264="","",IF(AND($S264=$S263,$U263="paid",$V263=""),"",IF(AND($S264=$S263,$U263="paid",$V263&lt;&gt;""),$V263,IF($S264="","",IFERROR(MATCH(1,INDEX((Calc!$A$2:$A$2001=INDEX(Calc!$A:$A,$S264))*(Calc!$D$2:$D$2001&gt;0)*(Calc!$I$2:$I$2001&gt;INDEX(Calc!$J:$J,$S264))*(Calc!$T$2:$T$2001&lt;INDEX(Calc!$H:$H,$S264)),0),0)+1,"")))))</f>
        <v>0</v>
      </c>
      <c r="U264">
        <f>IF($S264="","",IF($T264&lt;&gt;"","paid","unpaid"))</f>
        <v>0</v>
      </c>
      <c r="V264">
        <f>IF(OR($S264="",$T264=""),"",IFERROR(MATCH(1,INDEX((Calc!$A$2:$A$2001=INDEX(Calc!$A:$A,$S264))*(Calc!$D$2:$D$2001&gt;0)*(Calc!$I$2:$I$2001&gt;INDEX(Calc!$J:$J,$S264))*(Calc!$T$2:$T$2001&lt;INDEX(Calc!$H:$H,$S264))*(ROW(Calc!$A$2:$A$2001)&gt;$T264),0),0)+1,""))</f>
        <v>0</v>
      </c>
      <c r="W264" s="8">
        <f>IF($S264="","",MAX(0,INDEX(Calc!$H:$H,$S264)-MAX(INDEX(Calc!$K:$K,$S264),INDEX(Calc!$J:$J,$S264))))</f>
        <v>0</v>
      </c>
      <c r="X264" s="8">
        <f>IF($S264="","",INDEX(Calc!$E:$E,$S264)-$W264)</f>
        <v>0</v>
      </c>
    </row>
    <row r="265" spans="1:24">
      <c r="A265">
        <f>IF($S265="","",INDEX(Calc!$A:$A,$S265))</f>
        <v>0</v>
      </c>
      <c r="B265">
        <f>IF($S265="","",INDEX(Calc!$U:$U,$S265))</f>
        <v>0</v>
      </c>
      <c r="C265" s="7">
        <f>IF($S265="","",INDEX(Calc!$B:$B,$S265))</f>
        <v>0</v>
      </c>
      <c r="D265">
        <f>IF($S265="","",INDEX(Calc!$C:$C,$S265))</f>
        <v>0</v>
      </c>
      <c r="E265" s="8">
        <f>IF($S265="","",INDEX(Calc!$E:$E,$S265))</f>
        <v>0</v>
      </c>
      <c r="F265" s="9">
        <f>IF($S265="","",INDEX(Calc!$G:$G,$S265))</f>
        <v>0</v>
      </c>
      <c r="G265" s="8">
        <f>IF($S265="","",INDEX(Calc!$L:$L,$S265))</f>
        <v>0</v>
      </c>
      <c r="H265" s="8">
        <f>IF($S265="","",INDEX(Calc!$M:$M,$S265))</f>
        <v>0</v>
      </c>
      <c r="I265" s="7">
        <f>IF($T265="","",INDEX(Calc!$B:$B,$T265))</f>
        <v>0</v>
      </c>
      <c r="J265" s="8">
        <f>IF($S265="","",IF($U265&lt;&gt;"paid",0,MAX(0,MIN(INDEX(Calc!$H:$H,$S265),INDEX(Calc!$I:$I,$T265))-MAX(INDEX(Calc!$J:$J,$S265),INDEX(Calc!$T:$T,$T265)))))</f>
        <v>0</v>
      </c>
      <c r="K265" s="8">
        <f>IF($S265="","",IF($U265&lt;&gt;"paid",0,$J265/(1+$F265)*$F265))</f>
        <v>0</v>
      </c>
      <c r="L265" s="8">
        <f>IF($S265="","",IF($U265="paid",MAX(0,$E265-MAX(0,MIN(INDEX(Calc!$H:$H,$S265),INDEX(Calc!$I:$I,$T265))-INDEX(Calc!$J:$J,$S265))),$W265))</f>
        <v>0</v>
      </c>
      <c r="M265" s="8">
        <f>IF($S265="","",IF($U265="paid",$L265/(1+$F265)*$F265,$Q265))</f>
        <v>0</v>
      </c>
      <c r="N265">
        <f>IF(OR($S265="",$U265&lt;&gt;"paid"),"",$I265-$C265)</f>
        <v>0</v>
      </c>
      <c r="O265" s="8">
        <f>IF($S265="","",IF(AND($U265="paid",$N265&gt;Settings!$B$4),$K265*Settings!$B$3*$N265/365,0))</f>
        <v>0</v>
      </c>
      <c r="P265" s="8">
        <f>IF($S265="","",IF($U265="unpaid",$W265,0))</f>
        <v>0</v>
      </c>
      <c r="Q265" s="8">
        <f>IF($S265="","",IF(AND($U265="unpaid",$C265&lt;=Settings!$B$2),$W265/(1+$F265)*$F265,0))</f>
        <v>0</v>
      </c>
      <c r="R265">
        <f>IF($S265="","","FY "&amp;IF(MONTH($C265)&gt;=4,YEAR($C265),YEAR($C265)-1)&amp;"-"&amp;TEXT(MOD(IF(MONTH($C265)&gt;=4,YEAR($C265)+1,YEAR($C265)),100),"00"))</f>
        <v>0</v>
      </c>
      <c r="S265">
        <f>IF($S264="","",IF($U264="paid",IF($V264&lt;&gt;"",$S264,IF(AND($W264&gt;0,OR(INDEX(Calc!$B:$B,$S264)&lt;=Settings!$B$2,$X264=0)),$S264,IFERROR(MATCH(1,INDEX((Calc!$A$2:$A$2001&lt;&gt;"")*(Calc!$E$2:$E$2001&gt;0)*(ROW(Calc!$A$2:$A$2001)&gt;$S264),0),0)+1,""))),IFERROR(MATCH(1,INDEX((Calc!$A$2:$A$2001&lt;&gt;"")*(Calc!$E$2:$E$2001&gt;0)*(ROW(Calc!$A$2:$A$2001)&gt;$S264),0),0)+1,"")))</f>
        <v>0</v>
      </c>
      <c r="T265">
        <f>IF($S265="","",IF(AND($S265=$S264,$U264="paid",$V264=""),"",IF(AND($S265=$S264,$U264="paid",$V264&lt;&gt;""),$V264,IF($S265="","",IFERROR(MATCH(1,INDEX((Calc!$A$2:$A$2001=INDEX(Calc!$A:$A,$S265))*(Calc!$D$2:$D$2001&gt;0)*(Calc!$I$2:$I$2001&gt;INDEX(Calc!$J:$J,$S265))*(Calc!$T$2:$T$2001&lt;INDEX(Calc!$H:$H,$S265)),0),0)+1,"")))))</f>
        <v>0</v>
      </c>
      <c r="U265">
        <f>IF($S265="","",IF($T265&lt;&gt;"","paid","unpaid"))</f>
        <v>0</v>
      </c>
      <c r="V265">
        <f>IF(OR($S265="",$T265=""),"",IFERROR(MATCH(1,INDEX((Calc!$A$2:$A$2001=INDEX(Calc!$A:$A,$S265))*(Calc!$D$2:$D$2001&gt;0)*(Calc!$I$2:$I$2001&gt;INDEX(Calc!$J:$J,$S265))*(Calc!$T$2:$T$2001&lt;INDEX(Calc!$H:$H,$S265))*(ROW(Calc!$A$2:$A$2001)&gt;$T265),0),0)+1,""))</f>
        <v>0</v>
      </c>
      <c r="W265" s="8">
        <f>IF($S265="","",MAX(0,INDEX(Calc!$H:$H,$S265)-MAX(INDEX(Calc!$K:$K,$S265),INDEX(Calc!$J:$J,$S265))))</f>
        <v>0</v>
      </c>
      <c r="X265" s="8">
        <f>IF($S265="","",INDEX(Calc!$E:$E,$S265)-$W265)</f>
        <v>0</v>
      </c>
    </row>
    <row r="266" spans="1:24">
      <c r="A266">
        <f>IF($S266="","",INDEX(Calc!$A:$A,$S266))</f>
        <v>0</v>
      </c>
      <c r="B266">
        <f>IF($S266="","",INDEX(Calc!$U:$U,$S266))</f>
        <v>0</v>
      </c>
      <c r="C266" s="7">
        <f>IF($S266="","",INDEX(Calc!$B:$B,$S266))</f>
        <v>0</v>
      </c>
      <c r="D266">
        <f>IF($S266="","",INDEX(Calc!$C:$C,$S266))</f>
        <v>0</v>
      </c>
      <c r="E266" s="8">
        <f>IF($S266="","",INDEX(Calc!$E:$E,$S266))</f>
        <v>0</v>
      </c>
      <c r="F266" s="9">
        <f>IF($S266="","",INDEX(Calc!$G:$G,$S266))</f>
        <v>0</v>
      </c>
      <c r="G266" s="8">
        <f>IF($S266="","",INDEX(Calc!$L:$L,$S266))</f>
        <v>0</v>
      </c>
      <c r="H266" s="8">
        <f>IF($S266="","",INDEX(Calc!$M:$M,$S266))</f>
        <v>0</v>
      </c>
      <c r="I266" s="7">
        <f>IF($T266="","",INDEX(Calc!$B:$B,$T266))</f>
        <v>0</v>
      </c>
      <c r="J266" s="8">
        <f>IF($S266="","",IF($U266&lt;&gt;"paid",0,MAX(0,MIN(INDEX(Calc!$H:$H,$S266),INDEX(Calc!$I:$I,$T266))-MAX(INDEX(Calc!$J:$J,$S266),INDEX(Calc!$T:$T,$T266)))))</f>
        <v>0</v>
      </c>
      <c r="K266" s="8">
        <f>IF($S266="","",IF($U266&lt;&gt;"paid",0,$J266/(1+$F266)*$F266))</f>
        <v>0</v>
      </c>
      <c r="L266" s="8">
        <f>IF($S266="","",IF($U266="paid",MAX(0,$E266-MAX(0,MIN(INDEX(Calc!$H:$H,$S266),INDEX(Calc!$I:$I,$T266))-INDEX(Calc!$J:$J,$S266))),$W266))</f>
        <v>0</v>
      </c>
      <c r="M266" s="8">
        <f>IF($S266="","",IF($U266="paid",$L266/(1+$F266)*$F266,$Q266))</f>
        <v>0</v>
      </c>
      <c r="N266">
        <f>IF(OR($S266="",$U266&lt;&gt;"paid"),"",$I266-$C266)</f>
        <v>0</v>
      </c>
      <c r="O266" s="8">
        <f>IF($S266="","",IF(AND($U266="paid",$N266&gt;Settings!$B$4),$K266*Settings!$B$3*$N266/365,0))</f>
        <v>0</v>
      </c>
      <c r="P266" s="8">
        <f>IF($S266="","",IF($U266="unpaid",$W266,0))</f>
        <v>0</v>
      </c>
      <c r="Q266" s="8">
        <f>IF($S266="","",IF(AND($U266="unpaid",$C266&lt;=Settings!$B$2),$W266/(1+$F266)*$F266,0))</f>
        <v>0</v>
      </c>
      <c r="R266">
        <f>IF($S266="","","FY "&amp;IF(MONTH($C266)&gt;=4,YEAR($C266),YEAR($C266)-1)&amp;"-"&amp;TEXT(MOD(IF(MONTH($C266)&gt;=4,YEAR($C266)+1,YEAR($C266)),100),"00"))</f>
        <v>0</v>
      </c>
      <c r="S266">
        <f>IF($S265="","",IF($U265="paid",IF($V265&lt;&gt;"",$S265,IF(AND($W265&gt;0,OR(INDEX(Calc!$B:$B,$S265)&lt;=Settings!$B$2,$X265=0)),$S265,IFERROR(MATCH(1,INDEX((Calc!$A$2:$A$2001&lt;&gt;"")*(Calc!$E$2:$E$2001&gt;0)*(ROW(Calc!$A$2:$A$2001)&gt;$S265),0),0)+1,""))),IFERROR(MATCH(1,INDEX((Calc!$A$2:$A$2001&lt;&gt;"")*(Calc!$E$2:$E$2001&gt;0)*(ROW(Calc!$A$2:$A$2001)&gt;$S265),0),0)+1,"")))</f>
        <v>0</v>
      </c>
      <c r="T266">
        <f>IF($S266="","",IF(AND($S266=$S265,$U265="paid",$V265=""),"",IF(AND($S266=$S265,$U265="paid",$V265&lt;&gt;""),$V265,IF($S266="","",IFERROR(MATCH(1,INDEX((Calc!$A$2:$A$2001=INDEX(Calc!$A:$A,$S266))*(Calc!$D$2:$D$2001&gt;0)*(Calc!$I$2:$I$2001&gt;INDEX(Calc!$J:$J,$S266))*(Calc!$T$2:$T$2001&lt;INDEX(Calc!$H:$H,$S266)),0),0)+1,"")))))</f>
        <v>0</v>
      </c>
      <c r="U266">
        <f>IF($S266="","",IF($T266&lt;&gt;"","paid","unpaid"))</f>
        <v>0</v>
      </c>
      <c r="V266">
        <f>IF(OR($S266="",$T266=""),"",IFERROR(MATCH(1,INDEX((Calc!$A$2:$A$2001=INDEX(Calc!$A:$A,$S266))*(Calc!$D$2:$D$2001&gt;0)*(Calc!$I$2:$I$2001&gt;INDEX(Calc!$J:$J,$S266))*(Calc!$T$2:$T$2001&lt;INDEX(Calc!$H:$H,$S266))*(ROW(Calc!$A$2:$A$2001)&gt;$T266),0),0)+1,""))</f>
        <v>0</v>
      </c>
      <c r="W266" s="8">
        <f>IF($S266="","",MAX(0,INDEX(Calc!$H:$H,$S266)-MAX(INDEX(Calc!$K:$K,$S266),INDEX(Calc!$J:$J,$S266))))</f>
        <v>0</v>
      </c>
      <c r="X266" s="8">
        <f>IF($S266="","",INDEX(Calc!$E:$E,$S266)-$W266)</f>
        <v>0</v>
      </c>
    </row>
    <row r="267" spans="1:24">
      <c r="A267">
        <f>IF($S267="","",INDEX(Calc!$A:$A,$S267))</f>
        <v>0</v>
      </c>
      <c r="B267">
        <f>IF($S267="","",INDEX(Calc!$U:$U,$S267))</f>
        <v>0</v>
      </c>
      <c r="C267" s="7">
        <f>IF($S267="","",INDEX(Calc!$B:$B,$S267))</f>
        <v>0</v>
      </c>
      <c r="D267">
        <f>IF($S267="","",INDEX(Calc!$C:$C,$S267))</f>
        <v>0</v>
      </c>
      <c r="E267" s="8">
        <f>IF($S267="","",INDEX(Calc!$E:$E,$S267))</f>
        <v>0</v>
      </c>
      <c r="F267" s="9">
        <f>IF($S267="","",INDEX(Calc!$G:$G,$S267))</f>
        <v>0</v>
      </c>
      <c r="G267" s="8">
        <f>IF($S267="","",INDEX(Calc!$L:$L,$S267))</f>
        <v>0</v>
      </c>
      <c r="H267" s="8">
        <f>IF($S267="","",INDEX(Calc!$M:$M,$S267))</f>
        <v>0</v>
      </c>
      <c r="I267" s="7">
        <f>IF($T267="","",INDEX(Calc!$B:$B,$T267))</f>
        <v>0</v>
      </c>
      <c r="J267" s="8">
        <f>IF($S267="","",IF($U267&lt;&gt;"paid",0,MAX(0,MIN(INDEX(Calc!$H:$H,$S267),INDEX(Calc!$I:$I,$T267))-MAX(INDEX(Calc!$J:$J,$S267),INDEX(Calc!$T:$T,$T267)))))</f>
        <v>0</v>
      </c>
      <c r="K267" s="8">
        <f>IF($S267="","",IF($U267&lt;&gt;"paid",0,$J267/(1+$F267)*$F267))</f>
        <v>0</v>
      </c>
      <c r="L267" s="8">
        <f>IF($S267="","",IF($U267="paid",MAX(0,$E267-MAX(0,MIN(INDEX(Calc!$H:$H,$S267),INDEX(Calc!$I:$I,$T267))-INDEX(Calc!$J:$J,$S267))),$W267))</f>
        <v>0</v>
      </c>
      <c r="M267" s="8">
        <f>IF($S267="","",IF($U267="paid",$L267/(1+$F267)*$F267,$Q267))</f>
        <v>0</v>
      </c>
      <c r="N267">
        <f>IF(OR($S267="",$U267&lt;&gt;"paid"),"",$I267-$C267)</f>
        <v>0</v>
      </c>
      <c r="O267" s="8">
        <f>IF($S267="","",IF(AND($U267="paid",$N267&gt;Settings!$B$4),$K267*Settings!$B$3*$N267/365,0))</f>
        <v>0</v>
      </c>
      <c r="P267" s="8">
        <f>IF($S267="","",IF($U267="unpaid",$W267,0))</f>
        <v>0</v>
      </c>
      <c r="Q267" s="8">
        <f>IF($S267="","",IF(AND($U267="unpaid",$C267&lt;=Settings!$B$2),$W267/(1+$F267)*$F267,0))</f>
        <v>0</v>
      </c>
      <c r="R267">
        <f>IF($S267="","","FY "&amp;IF(MONTH($C267)&gt;=4,YEAR($C267),YEAR($C267)-1)&amp;"-"&amp;TEXT(MOD(IF(MONTH($C267)&gt;=4,YEAR($C267)+1,YEAR($C267)),100),"00"))</f>
        <v>0</v>
      </c>
      <c r="S267">
        <f>IF($S266="","",IF($U266="paid",IF($V266&lt;&gt;"",$S266,IF(AND($W266&gt;0,OR(INDEX(Calc!$B:$B,$S266)&lt;=Settings!$B$2,$X266=0)),$S266,IFERROR(MATCH(1,INDEX((Calc!$A$2:$A$2001&lt;&gt;"")*(Calc!$E$2:$E$2001&gt;0)*(ROW(Calc!$A$2:$A$2001)&gt;$S266),0),0)+1,""))),IFERROR(MATCH(1,INDEX((Calc!$A$2:$A$2001&lt;&gt;"")*(Calc!$E$2:$E$2001&gt;0)*(ROW(Calc!$A$2:$A$2001)&gt;$S266),0),0)+1,"")))</f>
        <v>0</v>
      </c>
      <c r="T267">
        <f>IF($S267="","",IF(AND($S267=$S266,$U266="paid",$V266=""),"",IF(AND($S267=$S266,$U266="paid",$V266&lt;&gt;""),$V266,IF($S267="","",IFERROR(MATCH(1,INDEX((Calc!$A$2:$A$2001=INDEX(Calc!$A:$A,$S267))*(Calc!$D$2:$D$2001&gt;0)*(Calc!$I$2:$I$2001&gt;INDEX(Calc!$J:$J,$S267))*(Calc!$T$2:$T$2001&lt;INDEX(Calc!$H:$H,$S267)),0),0)+1,"")))))</f>
        <v>0</v>
      </c>
      <c r="U267">
        <f>IF($S267="","",IF($T267&lt;&gt;"","paid","unpaid"))</f>
        <v>0</v>
      </c>
      <c r="V267">
        <f>IF(OR($S267="",$T267=""),"",IFERROR(MATCH(1,INDEX((Calc!$A$2:$A$2001=INDEX(Calc!$A:$A,$S267))*(Calc!$D$2:$D$2001&gt;0)*(Calc!$I$2:$I$2001&gt;INDEX(Calc!$J:$J,$S267))*(Calc!$T$2:$T$2001&lt;INDEX(Calc!$H:$H,$S267))*(ROW(Calc!$A$2:$A$2001)&gt;$T267),0),0)+1,""))</f>
        <v>0</v>
      </c>
      <c r="W267" s="8">
        <f>IF($S267="","",MAX(0,INDEX(Calc!$H:$H,$S267)-MAX(INDEX(Calc!$K:$K,$S267),INDEX(Calc!$J:$J,$S267))))</f>
        <v>0</v>
      </c>
      <c r="X267" s="8">
        <f>IF($S267="","",INDEX(Calc!$E:$E,$S267)-$W267)</f>
        <v>0</v>
      </c>
    </row>
    <row r="268" spans="1:24">
      <c r="A268">
        <f>IF($S268="","",INDEX(Calc!$A:$A,$S268))</f>
        <v>0</v>
      </c>
      <c r="B268">
        <f>IF($S268="","",INDEX(Calc!$U:$U,$S268))</f>
        <v>0</v>
      </c>
      <c r="C268" s="7">
        <f>IF($S268="","",INDEX(Calc!$B:$B,$S268))</f>
        <v>0</v>
      </c>
      <c r="D268">
        <f>IF($S268="","",INDEX(Calc!$C:$C,$S268))</f>
        <v>0</v>
      </c>
      <c r="E268" s="8">
        <f>IF($S268="","",INDEX(Calc!$E:$E,$S268))</f>
        <v>0</v>
      </c>
      <c r="F268" s="9">
        <f>IF($S268="","",INDEX(Calc!$G:$G,$S268))</f>
        <v>0</v>
      </c>
      <c r="G268" s="8">
        <f>IF($S268="","",INDEX(Calc!$L:$L,$S268))</f>
        <v>0</v>
      </c>
      <c r="H268" s="8">
        <f>IF($S268="","",INDEX(Calc!$M:$M,$S268))</f>
        <v>0</v>
      </c>
      <c r="I268" s="7">
        <f>IF($T268="","",INDEX(Calc!$B:$B,$T268))</f>
        <v>0</v>
      </c>
      <c r="J268" s="8">
        <f>IF($S268="","",IF($U268&lt;&gt;"paid",0,MAX(0,MIN(INDEX(Calc!$H:$H,$S268),INDEX(Calc!$I:$I,$T268))-MAX(INDEX(Calc!$J:$J,$S268),INDEX(Calc!$T:$T,$T268)))))</f>
        <v>0</v>
      </c>
      <c r="K268" s="8">
        <f>IF($S268="","",IF($U268&lt;&gt;"paid",0,$J268/(1+$F268)*$F268))</f>
        <v>0</v>
      </c>
      <c r="L268" s="8">
        <f>IF($S268="","",IF($U268="paid",MAX(0,$E268-MAX(0,MIN(INDEX(Calc!$H:$H,$S268),INDEX(Calc!$I:$I,$T268))-INDEX(Calc!$J:$J,$S268))),$W268))</f>
        <v>0</v>
      </c>
      <c r="M268" s="8">
        <f>IF($S268="","",IF($U268="paid",$L268/(1+$F268)*$F268,$Q268))</f>
        <v>0</v>
      </c>
      <c r="N268">
        <f>IF(OR($S268="",$U268&lt;&gt;"paid"),"",$I268-$C268)</f>
        <v>0</v>
      </c>
      <c r="O268" s="8">
        <f>IF($S268="","",IF(AND($U268="paid",$N268&gt;Settings!$B$4),$K268*Settings!$B$3*$N268/365,0))</f>
        <v>0</v>
      </c>
      <c r="P268" s="8">
        <f>IF($S268="","",IF($U268="unpaid",$W268,0))</f>
        <v>0</v>
      </c>
      <c r="Q268" s="8">
        <f>IF($S268="","",IF(AND($U268="unpaid",$C268&lt;=Settings!$B$2),$W268/(1+$F268)*$F268,0))</f>
        <v>0</v>
      </c>
      <c r="R268">
        <f>IF($S268="","","FY "&amp;IF(MONTH($C268)&gt;=4,YEAR($C268),YEAR($C268)-1)&amp;"-"&amp;TEXT(MOD(IF(MONTH($C268)&gt;=4,YEAR($C268)+1,YEAR($C268)),100),"00"))</f>
        <v>0</v>
      </c>
      <c r="S268">
        <f>IF($S267="","",IF($U267="paid",IF($V267&lt;&gt;"",$S267,IF(AND($W267&gt;0,OR(INDEX(Calc!$B:$B,$S267)&lt;=Settings!$B$2,$X267=0)),$S267,IFERROR(MATCH(1,INDEX((Calc!$A$2:$A$2001&lt;&gt;"")*(Calc!$E$2:$E$2001&gt;0)*(ROW(Calc!$A$2:$A$2001)&gt;$S267),0),0)+1,""))),IFERROR(MATCH(1,INDEX((Calc!$A$2:$A$2001&lt;&gt;"")*(Calc!$E$2:$E$2001&gt;0)*(ROW(Calc!$A$2:$A$2001)&gt;$S267),0),0)+1,"")))</f>
        <v>0</v>
      </c>
      <c r="T268">
        <f>IF($S268="","",IF(AND($S268=$S267,$U267="paid",$V267=""),"",IF(AND($S268=$S267,$U267="paid",$V267&lt;&gt;""),$V267,IF($S268="","",IFERROR(MATCH(1,INDEX((Calc!$A$2:$A$2001=INDEX(Calc!$A:$A,$S268))*(Calc!$D$2:$D$2001&gt;0)*(Calc!$I$2:$I$2001&gt;INDEX(Calc!$J:$J,$S268))*(Calc!$T$2:$T$2001&lt;INDEX(Calc!$H:$H,$S268)),0),0)+1,"")))))</f>
        <v>0</v>
      </c>
      <c r="U268">
        <f>IF($S268="","",IF($T268&lt;&gt;"","paid","unpaid"))</f>
        <v>0</v>
      </c>
      <c r="V268">
        <f>IF(OR($S268="",$T268=""),"",IFERROR(MATCH(1,INDEX((Calc!$A$2:$A$2001=INDEX(Calc!$A:$A,$S268))*(Calc!$D$2:$D$2001&gt;0)*(Calc!$I$2:$I$2001&gt;INDEX(Calc!$J:$J,$S268))*(Calc!$T$2:$T$2001&lt;INDEX(Calc!$H:$H,$S268))*(ROW(Calc!$A$2:$A$2001)&gt;$T268),0),0)+1,""))</f>
        <v>0</v>
      </c>
      <c r="W268" s="8">
        <f>IF($S268="","",MAX(0,INDEX(Calc!$H:$H,$S268)-MAX(INDEX(Calc!$K:$K,$S268),INDEX(Calc!$J:$J,$S268))))</f>
        <v>0</v>
      </c>
      <c r="X268" s="8">
        <f>IF($S268="","",INDEX(Calc!$E:$E,$S268)-$W268)</f>
        <v>0</v>
      </c>
    </row>
    <row r="269" spans="1:24">
      <c r="A269">
        <f>IF($S269="","",INDEX(Calc!$A:$A,$S269))</f>
        <v>0</v>
      </c>
      <c r="B269">
        <f>IF($S269="","",INDEX(Calc!$U:$U,$S269))</f>
        <v>0</v>
      </c>
      <c r="C269" s="7">
        <f>IF($S269="","",INDEX(Calc!$B:$B,$S269))</f>
        <v>0</v>
      </c>
      <c r="D269">
        <f>IF($S269="","",INDEX(Calc!$C:$C,$S269))</f>
        <v>0</v>
      </c>
      <c r="E269" s="8">
        <f>IF($S269="","",INDEX(Calc!$E:$E,$S269))</f>
        <v>0</v>
      </c>
      <c r="F269" s="9">
        <f>IF($S269="","",INDEX(Calc!$G:$G,$S269))</f>
        <v>0</v>
      </c>
      <c r="G269" s="8">
        <f>IF($S269="","",INDEX(Calc!$L:$L,$S269))</f>
        <v>0</v>
      </c>
      <c r="H269" s="8">
        <f>IF($S269="","",INDEX(Calc!$M:$M,$S269))</f>
        <v>0</v>
      </c>
      <c r="I269" s="7">
        <f>IF($T269="","",INDEX(Calc!$B:$B,$T269))</f>
        <v>0</v>
      </c>
      <c r="J269" s="8">
        <f>IF($S269="","",IF($U269&lt;&gt;"paid",0,MAX(0,MIN(INDEX(Calc!$H:$H,$S269),INDEX(Calc!$I:$I,$T269))-MAX(INDEX(Calc!$J:$J,$S269),INDEX(Calc!$T:$T,$T269)))))</f>
        <v>0</v>
      </c>
      <c r="K269" s="8">
        <f>IF($S269="","",IF($U269&lt;&gt;"paid",0,$J269/(1+$F269)*$F269))</f>
        <v>0</v>
      </c>
      <c r="L269" s="8">
        <f>IF($S269="","",IF($U269="paid",MAX(0,$E269-MAX(0,MIN(INDEX(Calc!$H:$H,$S269),INDEX(Calc!$I:$I,$T269))-INDEX(Calc!$J:$J,$S269))),$W269))</f>
        <v>0</v>
      </c>
      <c r="M269" s="8">
        <f>IF($S269="","",IF($U269="paid",$L269/(1+$F269)*$F269,$Q269))</f>
        <v>0</v>
      </c>
      <c r="N269">
        <f>IF(OR($S269="",$U269&lt;&gt;"paid"),"",$I269-$C269)</f>
        <v>0</v>
      </c>
      <c r="O269" s="8">
        <f>IF($S269="","",IF(AND($U269="paid",$N269&gt;Settings!$B$4),$K269*Settings!$B$3*$N269/365,0))</f>
        <v>0</v>
      </c>
      <c r="P269" s="8">
        <f>IF($S269="","",IF($U269="unpaid",$W269,0))</f>
        <v>0</v>
      </c>
      <c r="Q269" s="8">
        <f>IF($S269="","",IF(AND($U269="unpaid",$C269&lt;=Settings!$B$2),$W269/(1+$F269)*$F269,0))</f>
        <v>0</v>
      </c>
      <c r="R269">
        <f>IF($S269="","","FY "&amp;IF(MONTH($C269)&gt;=4,YEAR($C269),YEAR($C269)-1)&amp;"-"&amp;TEXT(MOD(IF(MONTH($C269)&gt;=4,YEAR($C269)+1,YEAR($C269)),100),"00"))</f>
        <v>0</v>
      </c>
      <c r="S269">
        <f>IF($S268="","",IF($U268="paid",IF($V268&lt;&gt;"",$S268,IF(AND($W268&gt;0,OR(INDEX(Calc!$B:$B,$S268)&lt;=Settings!$B$2,$X268=0)),$S268,IFERROR(MATCH(1,INDEX((Calc!$A$2:$A$2001&lt;&gt;"")*(Calc!$E$2:$E$2001&gt;0)*(ROW(Calc!$A$2:$A$2001)&gt;$S268),0),0)+1,""))),IFERROR(MATCH(1,INDEX((Calc!$A$2:$A$2001&lt;&gt;"")*(Calc!$E$2:$E$2001&gt;0)*(ROW(Calc!$A$2:$A$2001)&gt;$S268),0),0)+1,"")))</f>
        <v>0</v>
      </c>
      <c r="T269">
        <f>IF($S269="","",IF(AND($S269=$S268,$U268="paid",$V268=""),"",IF(AND($S269=$S268,$U268="paid",$V268&lt;&gt;""),$V268,IF($S269="","",IFERROR(MATCH(1,INDEX((Calc!$A$2:$A$2001=INDEX(Calc!$A:$A,$S269))*(Calc!$D$2:$D$2001&gt;0)*(Calc!$I$2:$I$2001&gt;INDEX(Calc!$J:$J,$S269))*(Calc!$T$2:$T$2001&lt;INDEX(Calc!$H:$H,$S269)),0),0)+1,"")))))</f>
        <v>0</v>
      </c>
      <c r="U269">
        <f>IF($S269="","",IF($T269&lt;&gt;"","paid","unpaid"))</f>
        <v>0</v>
      </c>
      <c r="V269">
        <f>IF(OR($S269="",$T269=""),"",IFERROR(MATCH(1,INDEX((Calc!$A$2:$A$2001=INDEX(Calc!$A:$A,$S269))*(Calc!$D$2:$D$2001&gt;0)*(Calc!$I$2:$I$2001&gt;INDEX(Calc!$J:$J,$S269))*(Calc!$T$2:$T$2001&lt;INDEX(Calc!$H:$H,$S269))*(ROW(Calc!$A$2:$A$2001)&gt;$T269),0),0)+1,""))</f>
        <v>0</v>
      </c>
      <c r="W269" s="8">
        <f>IF($S269="","",MAX(0,INDEX(Calc!$H:$H,$S269)-MAX(INDEX(Calc!$K:$K,$S269),INDEX(Calc!$J:$J,$S269))))</f>
        <v>0</v>
      </c>
      <c r="X269" s="8">
        <f>IF($S269="","",INDEX(Calc!$E:$E,$S269)-$W269)</f>
        <v>0</v>
      </c>
    </row>
    <row r="270" spans="1:24">
      <c r="A270">
        <f>IF($S270="","",INDEX(Calc!$A:$A,$S270))</f>
        <v>0</v>
      </c>
      <c r="B270">
        <f>IF($S270="","",INDEX(Calc!$U:$U,$S270))</f>
        <v>0</v>
      </c>
      <c r="C270" s="7">
        <f>IF($S270="","",INDEX(Calc!$B:$B,$S270))</f>
        <v>0</v>
      </c>
      <c r="D270">
        <f>IF($S270="","",INDEX(Calc!$C:$C,$S270))</f>
        <v>0</v>
      </c>
      <c r="E270" s="8">
        <f>IF($S270="","",INDEX(Calc!$E:$E,$S270))</f>
        <v>0</v>
      </c>
      <c r="F270" s="9">
        <f>IF($S270="","",INDEX(Calc!$G:$G,$S270))</f>
        <v>0</v>
      </c>
      <c r="G270" s="8">
        <f>IF($S270="","",INDEX(Calc!$L:$L,$S270))</f>
        <v>0</v>
      </c>
      <c r="H270" s="8">
        <f>IF($S270="","",INDEX(Calc!$M:$M,$S270))</f>
        <v>0</v>
      </c>
      <c r="I270" s="7">
        <f>IF($T270="","",INDEX(Calc!$B:$B,$T270))</f>
        <v>0</v>
      </c>
      <c r="J270" s="8">
        <f>IF($S270="","",IF($U270&lt;&gt;"paid",0,MAX(0,MIN(INDEX(Calc!$H:$H,$S270),INDEX(Calc!$I:$I,$T270))-MAX(INDEX(Calc!$J:$J,$S270),INDEX(Calc!$T:$T,$T270)))))</f>
        <v>0</v>
      </c>
      <c r="K270" s="8">
        <f>IF($S270="","",IF($U270&lt;&gt;"paid",0,$J270/(1+$F270)*$F270))</f>
        <v>0</v>
      </c>
      <c r="L270" s="8">
        <f>IF($S270="","",IF($U270="paid",MAX(0,$E270-MAX(0,MIN(INDEX(Calc!$H:$H,$S270),INDEX(Calc!$I:$I,$T270))-INDEX(Calc!$J:$J,$S270))),$W270))</f>
        <v>0</v>
      </c>
      <c r="M270" s="8">
        <f>IF($S270="","",IF($U270="paid",$L270/(1+$F270)*$F270,$Q270))</f>
        <v>0</v>
      </c>
      <c r="N270">
        <f>IF(OR($S270="",$U270&lt;&gt;"paid"),"",$I270-$C270)</f>
        <v>0</v>
      </c>
      <c r="O270" s="8">
        <f>IF($S270="","",IF(AND($U270="paid",$N270&gt;Settings!$B$4),$K270*Settings!$B$3*$N270/365,0))</f>
        <v>0</v>
      </c>
      <c r="P270" s="8">
        <f>IF($S270="","",IF($U270="unpaid",$W270,0))</f>
        <v>0</v>
      </c>
      <c r="Q270" s="8">
        <f>IF($S270="","",IF(AND($U270="unpaid",$C270&lt;=Settings!$B$2),$W270/(1+$F270)*$F270,0))</f>
        <v>0</v>
      </c>
      <c r="R270">
        <f>IF($S270="","","FY "&amp;IF(MONTH($C270)&gt;=4,YEAR($C270),YEAR($C270)-1)&amp;"-"&amp;TEXT(MOD(IF(MONTH($C270)&gt;=4,YEAR($C270)+1,YEAR($C270)),100),"00"))</f>
        <v>0</v>
      </c>
      <c r="S270">
        <f>IF($S269="","",IF($U269="paid",IF($V269&lt;&gt;"",$S269,IF(AND($W269&gt;0,OR(INDEX(Calc!$B:$B,$S269)&lt;=Settings!$B$2,$X269=0)),$S269,IFERROR(MATCH(1,INDEX((Calc!$A$2:$A$2001&lt;&gt;"")*(Calc!$E$2:$E$2001&gt;0)*(ROW(Calc!$A$2:$A$2001)&gt;$S269),0),0)+1,""))),IFERROR(MATCH(1,INDEX((Calc!$A$2:$A$2001&lt;&gt;"")*(Calc!$E$2:$E$2001&gt;0)*(ROW(Calc!$A$2:$A$2001)&gt;$S269),0),0)+1,"")))</f>
        <v>0</v>
      </c>
      <c r="T270">
        <f>IF($S270="","",IF(AND($S270=$S269,$U269="paid",$V269=""),"",IF(AND($S270=$S269,$U269="paid",$V269&lt;&gt;""),$V269,IF($S270="","",IFERROR(MATCH(1,INDEX((Calc!$A$2:$A$2001=INDEX(Calc!$A:$A,$S270))*(Calc!$D$2:$D$2001&gt;0)*(Calc!$I$2:$I$2001&gt;INDEX(Calc!$J:$J,$S270))*(Calc!$T$2:$T$2001&lt;INDEX(Calc!$H:$H,$S270)),0),0)+1,"")))))</f>
        <v>0</v>
      </c>
      <c r="U270">
        <f>IF($S270="","",IF($T270&lt;&gt;"","paid","unpaid"))</f>
        <v>0</v>
      </c>
      <c r="V270">
        <f>IF(OR($S270="",$T270=""),"",IFERROR(MATCH(1,INDEX((Calc!$A$2:$A$2001=INDEX(Calc!$A:$A,$S270))*(Calc!$D$2:$D$2001&gt;0)*(Calc!$I$2:$I$2001&gt;INDEX(Calc!$J:$J,$S270))*(Calc!$T$2:$T$2001&lt;INDEX(Calc!$H:$H,$S270))*(ROW(Calc!$A$2:$A$2001)&gt;$T270),0),0)+1,""))</f>
        <v>0</v>
      </c>
      <c r="W270" s="8">
        <f>IF($S270="","",MAX(0,INDEX(Calc!$H:$H,$S270)-MAX(INDEX(Calc!$K:$K,$S270),INDEX(Calc!$J:$J,$S270))))</f>
        <v>0</v>
      </c>
      <c r="X270" s="8">
        <f>IF($S270="","",INDEX(Calc!$E:$E,$S270)-$W270)</f>
        <v>0</v>
      </c>
    </row>
    <row r="271" spans="1:24">
      <c r="A271">
        <f>IF($S271="","",INDEX(Calc!$A:$A,$S271))</f>
        <v>0</v>
      </c>
      <c r="B271">
        <f>IF($S271="","",INDEX(Calc!$U:$U,$S271))</f>
        <v>0</v>
      </c>
      <c r="C271" s="7">
        <f>IF($S271="","",INDEX(Calc!$B:$B,$S271))</f>
        <v>0</v>
      </c>
      <c r="D271">
        <f>IF($S271="","",INDEX(Calc!$C:$C,$S271))</f>
        <v>0</v>
      </c>
      <c r="E271" s="8">
        <f>IF($S271="","",INDEX(Calc!$E:$E,$S271))</f>
        <v>0</v>
      </c>
      <c r="F271" s="9">
        <f>IF($S271="","",INDEX(Calc!$G:$G,$S271))</f>
        <v>0</v>
      </c>
      <c r="G271" s="8">
        <f>IF($S271="","",INDEX(Calc!$L:$L,$S271))</f>
        <v>0</v>
      </c>
      <c r="H271" s="8">
        <f>IF($S271="","",INDEX(Calc!$M:$M,$S271))</f>
        <v>0</v>
      </c>
      <c r="I271" s="7">
        <f>IF($T271="","",INDEX(Calc!$B:$B,$T271))</f>
        <v>0</v>
      </c>
      <c r="J271" s="8">
        <f>IF($S271="","",IF($U271&lt;&gt;"paid",0,MAX(0,MIN(INDEX(Calc!$H:$H,$S271),INDEX(Calc!$I:$I,$T271))-MAX(INDEX(Calc!$J:$J,$S271),INDEX(Calc!$T:$T,$T271)))))</f>
        <v>0</v>
      </c>
      <c r="K271" s="8">
        <f>IF($S271="","",IF($U271&lt;&gt;"paid",0,$J271/(1+$F271)*$F271))</f>
        <v>0</v>
      </c>
      <c r="L271" s="8">
        <f>IF($S271="","",IF($U271="paid",MAX(0,$E271-MAX(0,MIN(INDEX(Calc!$H:$H,$S271),INDEX(Calc!$I:$I,$T271))-INDEX(Calc!$J:$J,$S271))),$W271))</f>
        <v>0</v>
      </c>
      <c r="M271" s="8">
        <f>IF($S271="","",IF($U271="paid",$L271/(1+$F271)*$F271,$Q271))</f>
        <v>0</v>
      </c>
      <c r="N271">
        <f>IF(OR($S271="",$U271&lt;&gt;"paid"),"",$I271-$C271)</f>
        <v>0</v>
      </c>
      <c r="O271" s="8">
        <f>IF($S271="","",IF(AND($U271="paid",$N271&gt;Settings!$B$4),$K271*Settings!$B$3*$N271/365,0))</f>
        <v>0</v>
      </c>
      <c r="P271" s="8">
        <f>IF($S271="","",IF($U271="unpaid",$W271,0))</f>
        <v>0</v>
      </c>
      <c r="Q271" s="8">
        <f>IF($S271="","",IF(AND($U271="unpaid",$C271&lt;=Settings!$B$2),$W271/(1+$F271)*$F271,0))</f>
        <v>0</v>
      </c>
      <c r="R271">
        <f>IF($S271="","","FY "&amp;IF(MONTH($C271)&gt;=4,YEAR($C271),YEAR($C271)-1)&amp;"-"&amp;TEXT(MOD(IF(MONTH($C271)&gt;=4,YEAR($C271)+1,YEAR($C271)),100),"00"))</f>
        <v>0</v>
      </c>
      <c r="S271">
        <f>IF($S270="","",IF($U270="paid",IF($V270&lt;&gt;"",$S270,IF(AND($W270&gt;0,OR(INDEX(Calc!$B:$B,$S270)&lt;=Settings!$B$2,$X270=0)),$S270,IFERROR(MATCH(1,INDEX((Calc!$A$2:$A$2001&lt;&gt;"")*(Calc!$E$2:$E$2001&gt;0)*(ROW(Calc!$A$2:$A$2001)&gt;$S270),0),0)+1,""))),IFERROR(MATCH(1,INDEX((Calc!$A$2:$A$2001&lt;&gt;"")*(Calc!$E$2:$E$2001&gt;0)*(ROW(Calc!$A$2:$A$2001)&gt;$S270),0),0)+1,"")))</f>
        <v>0</v>
      </c>
      <c r="T271">
        <f>IF($S271="","",IF(AND($S271=$S270,$U270="paid",$V270=""),"",IF(AND($S271=$S270,$U270="paid",$V270&lt;&gt;""),$V270,IF($S271="","",IFERROR(MATCH(1,INDEX((Calc!$A$2:$A$2001=INDEX(Calc!$A:$A,$S271))*(Calc!$D$2:$D$2001&gt;0)*(Calc!$I$2:$I$2001&gt;INDEX(Calc!$J:$J,$S271))*(Calc!$T$2:$T$2001&lt;INDEX(Calc!$H:$H,$S271)),0),0)+1,"")))))</f>
        <v>0</v>
      </c>
      <c r="U271">
        <f>IF($S271="","",IF($T271&lt;&gt;"","paid","unpaid"))</f>
        <v>0</v>
      </c>
      <c r="V271">
        <f>IF(OR($S271="",$T271=""),"",IFERROR(MATCH(1,INDEX((Calc!$A$2:$A$2001=INDEX(Calc!$A:$A,$S271))*(Calc!$D$2:$D$2001&gt;0)*(Calc!$I$2:$I$2001&gt;INDEX(Calc!$J:$J,$S271))*(Calc!$T$2:$T$2001&lt;INDEX(Calc!$H:$H,$S271))*(ROW(Calc!$A$2:$A$2001)&gt;$T271),0),0)+1,""))</f>
        <v>0</v>
      </c>
      <c r="W271" s="8">
        <f>IF($S271="","",MAX(0,INDEX(Calc!$H:$H,$S271)-MAX(INDEX(Calc!$K:$K,$S271),INDEX(Calc!$J:$J,$S271))))</f>
        <v>0</v>
      </c>
      <c r="X271" s="8">
        <f>IF($S271="","",INDEX(Calc!$E:$E,$S271)-$W271)</f>
        <v>0</v>
      </c>
    </row>
    <row r="272" spans="1:24">
      <c r="A272">
        <f>IF($S272="","",INDEX(Calc!$A:$A,$S272))</f>
        <v>0</v>
      </c>
      <c r="B272">
        <f>IF($S272="","",INDEX(Calc!$U:$U,$S272))</f>
        <v>0</v>
      </c>
      <c r="C272" s="7">
        <f>IF($S272="","",INDEX(Calc!$B:$B,$S272))</f>
        <v>0</v>
      </c>
      <c r="D272">
        <f>IF($S272="","",INDEX(Calc!$C:$C,$S272))</f>
        <v>0</v>
      </c>
      <c r="E272" s="8">
        <f>IF($S272="","",INDEX(Calc!$E:$E,$S272))</f>
        <v>0</v>
      </c>
      <c r="F272" s="9">
        <f>IF($S272="","",INDEX(Calc!$G:$G,$S272))</f>
        <v>0</v>
      </c>
      <c r="G272" s="8">
        <f>IF($S272="","",INDEX(Calc!$L:$L,$S272))</f>
        <v>0</v>
      </c>
      <c r="H272" s="8">
        <f>IF($S272="","",INDEX(Calc!$M:$M,$S272))</f>
        <v>0</v>
      </c>
      <c r="I272" s="7">
        <f>IF($T272="","",INDEX(Calc!$B:$B,$T272))</f>
        <v>0</v>
      </c>
      <c r="J272" s="8">
        <f>IF($S272="","",IF($U272&lt;&gt;"paid",0,MAX(0,MIN(INDEX(Calc!$H:$H,$S272),INDEX(Calc!$I:$I,$T272))-MAX(INDEX(Calc!$J:$J,$S272),INDEX(Calc!$T:$T,$T272)))))</f>
        <v>0</v>
      </c>
      <c r="K272" s="8">
        <f>IF($S272="","",IF($U272&lt;&gt;"paid",0,$J272/(1+$F272)*$F272))</f>
        <v>0</v>
      </c>
      <c r="L272" s="8">
        <f>IF($S272="","",IF($U272="paid",MAX(0,$E272-MAX(0,MIN(INDEX(Calc!$H:$H,$S272),INDEX(Calc!$I:$I,$T272))-INDEX(Calc!$J:$J,$S272))),$W272))</f>
        <v>0</v>
      </c>
      <c r="M272" s="8">
        <f>IF($S272="","",IF($U272="paid",$L272/(1+$F272)*$F272,$Q272))</f>
        <v>0</v>
      </c>
      <c r="N272">
        <f>IF(OR($S272="",$U272&lt;&gt;"paid"),"",$I272-$C272)</f>
        <v>0</v>
      </c>
      <c r="O272" s="8">
        <f>IF($S272="","",IF(AND($U272="paid",$N272&gt;Settings!$B$4),$K272*Settings!$B$3*$N272/365,0))</f>
        <v>0</v>
      </c>
      <c r="P272" s="8">
        <f>IF($S272="","",IF($U272="unpaid",$W272,0))</f>
        <v>0</v>
      </c>
      <c r="Q272" s="8">
        <f>IF($S272="","",IF(AND($U272="unpaid",$C272&lt;=Settings!$B$2),$W272/(1+$F272)*$F272,0))</f>
        <v>0</v>
      </c>
      <c r="R272">
        <f>IF($S272="","","FY "&amp;IF(MONTH($C272)&gt;=4,YEAR($C272),YEAR($C272)-1)&amp;"-"&amp;TEXT(MOD(IF(MONTH($C272)&gt;=4,YEAR($C272)+1,YEAR($C272)),100),"00"))</f>
        <v>0</v>
      </c>
      <c r="S272">
        <f>IF($S271="","",IF($U271="paid",IF($V271&lt;&gt;"",$S271,IF(AND($W271&gt;0,OR(INDEX(Calc!$B:$B,$S271)&lt;=Settings!$B$2,$X271=0)),$S271,IFERROR(MATCH(1,INDEX((Calc!$A$2:$A$2001&lt;&gt;"")*(Calc!$E$2:$E$2001&gt;0)*(ROW(Calc!$A$2:$A$2001)&gt;$S271),0),0)+1,""))),IFERROR(MATCH(1,INDEX((Calc!$A$2:$A$2001&lt;&gt;"")*(Calc!$E$2:$E$2001&gt;0)*(ROW(Calc!$A$2:$A$2001)&gt;$S271),0),0)+1,"")))</f>
        <v>0</v>
      </c>
      <c r="T272">
        <f>IF($S272="","",IF(AND($S272=$S271,$U271="paid",$V271=""),"",IF(AND($S272=$S271,$U271="paid",$V271&lt;&gt;""),$V271,IF($S272="","",IFERROR(MATCH(1,INDEX((Calc!$A$2:$A$2001=INDEX(Calc!$A:$A,$S272))*(Calc!$D$2:$D$2001&gt;0)*(Calc!$I$2:$I$2001&gt;INDEX(Calc!$J:$J,$S272))*(Calc!$T$2:$T$2001&lt;INDEX(Calc!$H:$H,$S272)),0),0)+1,"")))))</f>
        <v>0</v>
      </c>
      <c r="U272">
        <f>IF($S272="","",IF($T272&lt;&gt;"","paid","unpaid"))</f>
        <v>0</v>
      </c>
      <c r="V272">
        <f>IF(OR($S272="",$T272=""),"",IFERROR(MATCH(1,INDEX((Calc!$A$2:$A$2001=INDEX(Calc!$A:$A,$S272))*(Calc!$D$2:$D$2001&gt;0)*(Calc!$I$2:$I$2001&gt;INDEX(Calc!$J:$J,$S272))*(Calc!$T$2:$T$2001&lt;INDEX(Calc!$H:$H,$S272))*(ROW(Calc!$A$2:$A$2001)&gt;$T272),0),0)+1,""))</f>
        <v>0</v>
      </c>
      <c r="W272" s="8">
        <f>IF($S272="","",MAX(0,INDEX(Calc!$H:$H,$S272)-MAX(INDEX(Calc!$K:$K,$S272),INDEX(Calc!$J:$J,$S272))))</f>
        <v>0</v>
      </c>
      <c r="X272" s="8">
        <f>IF($S272="","",INDEX(Calc!$E:$E,$S272)-$W272)</f>
        <v>0</v>
      </c>
    </row>
    <row r="273" spans="1:24">
      <c r="A273">
        <f>IF($S273="","",INDEX(Calc!$A:$A,$S273))</f>
        <v>0</v>
      </c>
      <c r="B273">
        <f>IF($S273="","",INDEX(Calc!$U:$U,$S273))</f>
        <v>0</v>
      </c>
      <c r="C273" s="7">
        <f>IF($S273="","",INDEX(Calc!$B:$B,$S273))</f>
        <v>0</v>
      </c>
      <c r="D273">
        <f>IF($S273="","",INDEX(Calc!$C:$C,$S273))</f>
        <v>0</v>
      </c>
      <c r="E273" s="8">
        <f>IF($S273="","",INDEX(Calc!$E:$E,$S273))</f>
        <v>0</v>
      </c>
      <c r="F273" s="9">
        <f>IF($S273="","",INDEX(Calc!$G:$G,$S273))</f>
        <v>0</v>
      </c>
      <c r="G273" s="8">
        <f>IF($S273="","",INDEX(Calc!$L:$L,$S273))</f>
        <v>0</v>
      </c>
      <c r="H273" s="8">
        <f>IF($S273="","",INDEX(Calc!$M:$M,$S273))</f>
        <v>0</v>
      </c>
      <c r="I273" s="7">
        <f>IF($T273="","",INDEX(Calc!$B:$B,$T273))</f>
        <v>0</v>
      </c>
      <c r="J273" s="8">
        <f>IF($S273="","",IF($U273&lt;&gt;"paid",0,MAX(0,MIN(INDEX(Calc!$H:$H,$S273),INDEX(Calc!$I:$I,$T273))-MAX(INDEX(Calc!$J:$J,$S273),INDEX(Calc!$T:$T,$T273)))))</f>
        <v>0</v>
      </c>
      <c r="K273" s="8">
        <f>IF($S273="","",IF($U273&lt;&gt;"paid",0,$J273/(1+$F273)*$F273))</f>
        <v>0</v>
      </c>
      <c r="L273" s="8">
        <f>IF($S273="","",IF($U273="paid",MAX(0,$E273-MAX(0,MIN(INDEX(Calc!$H:$H,$S273),INDEX(Calc!$I:$I,$T273))-INDEX(Calc!$J:$J,$S273))),$W273))</f>
        <v>0</v>
      </c>
      <c r="M273" s="8">
        <f>IF($S273="","",IF($U273="paid",$L273/(1+$F273)*$F273,$Q273))</f>
        <v>0</v>
      </c>
      <c r="N273">
        <f>IF(OR($S273="",$U273&lt;&gt;"paid"),"",$I273-$C273)</f>
        <v>0</v>
      </c>
      <c r="O273" s="8">
        <f>IF($S273="","",IF(AND($U273="paid",$N273&gt;Settings!$B$4),$K273*Settings!$B$3*$N273/365,0))</f>
        <v>0</v>
      </c>
      <c r="P273" s="8">
        <f>IF($S273="","",IF($U273="unpaid",$W273,0))</f>
        <v>0</v>
      </c>
      <c r="Q273" s="8">
        <f>IF($S273="","",IF(AND($U273="unpaid",$C273&lt;=Settings!$B$2),$W273/(1+$F273)*$F273,0))</f>
        <v>0</v>
      </c>
      <c r="R273">
        <f>IF($S273="","","FY "&amp;IF(MONTH($C273)&gt;=4,YEAR($C273),YEAR($C273)-1)&amp;"-"&amp;TEXT(MOD(IF(MONTH($C273)&gt;=4,YEAR($C273)+1,YEAR($C273)),100),"00"))</f>
        <v>0</v>
      </c>
      <c r="S273">
        <f>IF($S272="","",IF($U272="paid",IF($V272&lt;&gt;"",$S272,IF(AND($W272&gt;0,OR(INDEX(Calc!$B:$B,$S272)&lt;=Settings!$B$2,$X272=0)),$S272,IFERROR(MATCH(1,INDEX((Calc!$A$2:$A$2001&lt;&gt;"")*(Calc!$E$2:$E$2001&gt;0)*(ROW(Calc!$A$2:$A$2001)&gt;$S272),0),0)+1,""))),IFERROR(MATCH(1,INDEX((Calc!$A$2:$A$2001&lt;&gt;"")*(Calc!$E$2:$E$2001&gt;0)*(ROW(Calc!$A$2:$A$2001)&gt;$S272),0),0)+1,"")))</f>
        <v>0</v>
      </c>
      <c r="T273">
        <f>IF($S273="","",IF(AND($S273=$S272,$U272="paid",$V272=""),"",IF(AND($S273=$S272,$U272="paid",$V272&lt;&gt;""),$V272,IF($S273="","",IFERROR(MATCH(1,INDEX((Calc!$A$2:$A$2001=INDEX(Calc!$A:$A,$S273))*(Calc!$D$2:$D$2001&gt;0)*(Calc!$I$2:$I$2001&gt;INDEX(Calc!$J:$J,$S273))*(Calc!$T$2:$T$2001&lt;INDEX(Calc!$H:$H,$S273)),0),0)+1,"")))))</f>
        <v>0</v>
      </c>
      <c r="U273">
        <f>IF($S273="","",IF($T273&lt;&gt;"","paid","unpaid"))</f>
        <v>0</v>
      </c>
      <c r="V273">
        <f>IF(OR($S273="",$T273=""),"",IFERROR(MATCH(1,INDEX((Calc!$A$2:$A$2001=INDEX(Calc!$A:$A,$S273))*(Calc!$D$2:$D$2001&gt;0)*(Calc!$I$2:$I$2001&gt;INDEX(Calc!$J:$J,$S273))*(Calc!$T$2:$T$2001&lt;INDEX(Calc!$H:$H,$S273))*(ROW(Calc!$A$2:$A$2001)&gt;$T273),0),0)+1,""))</f>
        <v>0</v>
      </c>
      <c r="W273" s="8">
        <f>IF($S273="","",MAX(0,INDEX(Calc!$H:$H,$S273)-MAX(INDEX(Calc!$K:$K,$S273),INDEX(Calc!$J:$J,$S273))))</f>
        <v>0</v>
      </c>
      <c r="X273" s="8">
        <f>IF($S273="","",INDEX(Calc!$E:$E,$S273)-$W273)</f>
        <v>0</v>
      </c>
    </row>
    <row r="274" spans="1:24">
      <c r="A274">
        <f>IF($S274="","",INDEX(Calc!$A:$A,$S274))</f>
        <v>0</v>
      </c>
      <c r="B274">
        <f>IF($S274="","",INDEX(Calc!$U:$U,$S274))</f>
        <v>0</v>
      </c>
      <c r="C274" s="7">
        <f>IF($S274="","",INDEX(Calc!$B:$B,$S274))</f>
        <v>0</v>
      </c>
      <c r="D274">
        <f>IF($S274="","",INDEX(Calc!$C:$C,$S274))</f>
        <v>0</v>
      </c>
      <c r="E274" s="8">
        <f>IF($S274="","",INDEX(Calc!$E:$E,$S274))</f>
        <v>0</v>
      </c>
      <c r="F274" s="9">
        <f>IF($S274="","",INDEX(Calc!$G:$G,$S274))</f>
        <v>0</v>
      </c>
      <c r="G274" s="8">
        <f>IF($S274="","",INDEX(Calc!$L:$L,$S274))</f>
        <v>0</v>
      </c>
      <c r="H274" s="8">
        <f>IF($S274="","",INDEX(Calc!$M:$M,$S274))</f>
        <v>0</v>
      </c>
      <c r="I274" s="7">
        <f>IF($T274="","",INDEX(Calc!$B:$B,$T274))</f>
        <v>0</v>
      </c>
      <c r="J274" s="8">
        <f>IF($S274="","",IF($U274&lt;&gt;"paid",0,MAX(0,MIN(INDEX(Calc!$H:$H,$S274),INDEX(Calc!$I:$I,$T274))-MAX(INDEX(Calc!$J:$J,$S274),INDEX(Calc!$T:$T,$T274)))))</f>
        <v>0</v>
      </c>
      <c r="K274" s="8">
        <f>IF($S274="","",IF($U274&lt;&gt;"paid",0,$J274/(1+$F274)*$F274))</f>
        <v>0</v>
      </c>
      <c r="L274" s="8">
        <f>IF($S274="","",IF($U274="paid",MAX(0,$E274-MAX(0,MIN(INDEX(Calc!$H:$H,$S274),INDEX(Calc!$I:$I,$T274))-INDEX(Calc!$J:$J,$S274))),$W274))</f>
        <v>0</v>
      </c>
      <c r="M274" s="8">
        <f>IF($S274="","",IF($U274="paid",$L274/(1+$F274)*$F274,$Q274))</f>
        <v>0</v>
      </c>
      <c r="N274">
        <f>IF(OR($S274="",$U274&lt;&gt;"paid"),"",$I274-$C274)</f>
        <v>0</v>
      </c>
      <c r="O274" s="8">
        <f>IF($S274="","",IF(AND($U274="paid",$N274&gt;Settings!$B$4),$K274*Settings!$B$3*$N274/365,0))</f>
        <v>0</v>
      </c>
      <c r="P274" s="8">
        <f>IF($S274="","",IF($U274="unpaid",$W274,0))</f>
        <v>0</v>
      </c>
      <c r="Q274" s="8">
        <f>IF($S274="","",IF(AND($U274="unpaid",$C274&lt;=Settings!$B$2),$W274/(1+$F274)*$F274,0))</f>
        <v>0</v>
      </c>
      <c r="R274">
        <f>IF($S274="","","FY "&amp;IF(MONTH($C274)&gt;=4,YEAR($C274),YEAR($C274)-1)&amp;"-"&amp;TEXT(MOD(IF(MONTH($C274)&gt;=4,YEAR($C274)+1,YEAR($C274)),100),"00"))</f>
        <v>0</v>
      </c>
      <c r="S274">
        <f>IF($S273="","",IF($U273="paid",IF($V273&lt;&gt;"",$S273,IF(AND($W273&gt;0,OR(INDEX(Calc!$B:$B,$S273)&lt;=Settings!$B$2,$X273=0)),$S273,IFERROR(MATCH(1,INDEX((Calc!$A$2:$A$2001&lt;&gt;"")*(Calc!$E$2:$E$2001&gt;0)*(ROW(Calc!$A$2:$A$2001)&gt;$S273),0),0)+1,""))),IFERROR(MATCH(1,INDEX((Calc!$A$2:$A$2001&lt;&gt;"")*(Calc!$E$2:$E$2001&gt;0)*(ROW(Calc!$A$2:$A$2001)&gt;$S273),0),0)+1,"")))</f>
        <v>0</v>
      </c>
      <c r="T274">
        <f>IF($S274="","",IF(AND($S274=$S273,$U273="paid",$V273=""),"",IF(AND($S274=$S273,$U273="paid",$V273&lt;&gt;""),$V273,IF($S274="","",IFERROR(MATCH(1,INDEX((Calc!$A$2:$A$2001=INDEX(Calc!$A:$A,$S274))*(Calc!$D$2:$D$2001&gt;0)*(Calc!$I$2:$I$2001&gt;INDEX(Calc!$J:$J,$S274))*(Calc!$T$2:$T$2001&lt;INDEX(Calc!$H:$H,$S274)),0),0)+1,"")))))</f>
        <v>0</v>
      </c>
      <c r="U274">
        <f>IF($S274="","",IF($T274&lt;&gt;"","paid","unpaid"))</f>
        <v>0</v>
      </c>
      <c r="V274">
        <f>IF(OR($S274="",$T274=""),"",IFERROR(MATCH(1,INDEX((Calc!$A$2:$A$2001=INDEX(Calc!$A:$A,$S274))*(Calc!$D$2:$D$2001&gt;0)*(Calc!$I$2:$I$2001&gt;INDEX(Calc!$J:$J,$S274))*(Calc!$T$2:$T$2001&lt;INDEX(Calc!$H:$H,$S274))*(ROW(Calc!$A$2:$A$2001)&gt;$T274),0),0)+1,""))</f>
        <v>0</v>
      </c>
      <c r="W274" s="8">
        <f>IF($S274="","",MAX(0,INDEX(Calc!$H:$H,$S274)-MAX(INDEX(Calc!$K:$K,$S274),INDEX(Calc!$J:$J,$S274))))</f>
        <v>0</v>
      </c>
      <c r="X274" s="8">
        <f>IF($S274="","",INDEX(Calc!$E:$E,$S274)-$W274)</f>
        <v>0</v>
      </c>
    </row>
    <row r="275" spans="1:24">
      <c r="A275">
        <f>IF($S275="","",INDEX(Calc!$A:$A,$S275))</f>
        <v>0</v>
      </c>
      <c r="B275">
        <f>IF($S275="","",INDEX(Calc!$U:$U,$S275))</f>
        <v>0</v>
      </c>
      <c r="C275" s="7">
        <f>IF($S275="","",INDEX(Calc!$B:$B,$S275))</f>
        <v>0</v>
      </c>
      <c r="D275">
        <f>IF($S275="","",INDEX(Calc!$C:$C,$S275))</f>
        <v>0</v>
      </c>
      <c r="E275" s="8">
        <f>IF($S275="","",INDEX(Calc!$E:$E,$S275))</f>
        <v>0</v>
      </c>
      <c r="F275" s="9">
        <f>IF($S275="","",INDEX(Calc!$G:$G,$S275))</f>
        <v>0</v>
      </c>
      <c r="G275" s="8">
        <f>IF($S275="","",INDEX(Calc!$L:$L,$S275))</f>
        <v>0</v>
      </c>
      <c r="H275" s="8">
        <f>IF($S275="","",INDEX(Calc!$M:$M,$S275))</f>
        <v>0</v>
      </c>
      <c r="I275" s="7">
        <f>IF($T275="","",INDEX(Calc!$B:$B,$T275))</f>
        <v>0</v>
      </c>
      <c r="J275" s="8">
        <f>IF($S275="","",IF($U275&lt;&gt;"paid",0,MAX(0,MIN(INDEX(Calc!$H:$H,$S275),INDEX(Calc!$I:$I,$T275))-MAX(INDEX(Calc!$J:$J,$S275),INDEX(Calc!$T:$T,$T275)))))</f>
        <v>0</v>
      </c>
      <c r="K275" s="8">
        <f>IF($S275="","",IF($U275&lt;&gt;"paid",0,$J275/(1+$F275)*$F275))</f>
        <v>0</v>
      </c>
      <c r="L275" s="8">
        <f>IF($S275="","",IF($U275="paid",MAX(0,$E275-MAX(0,MIN(INDEX(Calc!$H:$H,$S275),INDEX(Calc!$I:$I,$T275))-INDEX(Calc!$J:$J,$S275))),$W275))</f>
        <v>0</v>
      </c>
      <c r="M275" s="8">
        <f>IF($S275="","",IF($U275="paid",$L275/(1+$F275)*$F275,$Q275))</f>
        <v>0</v>
      </c>
      <c r="N275">
        <f>IF(OR($S275="",$U275&lt;&gt;"paid"),"",$I275-$C275)</f>
        <v>0</v>
      </c>
      <c r="O275" s="8">
        <f>IF($S275="","",IF(AND($U275="paid",$N275&gt;Settings!$B$4),$K275*Settings!$B$3*$N275/365,0))</f>
        <v>0</v>
      </c>
      <c r="P275" s="8">
        <f>IF($S275="","",IF($U275="unpaid",$W275,0))</f>
        <v>0</v>
      </c>
      <c r="Q275" s="8">
        <f>IF($S275="","",IF(AND($U275="unpaid",$C275&lt;=Settings!$B$2),$W275/(1+$F275)*$F275,0))</f>
        <v>0</v>
      </c>
      <c r="R275">
        <f>IF($S275="","","FY "&amp;IF(MONTH($C275)&gt;=4,YEAR($C275),YEAR($C275)-1)&amp;"-"&amp;TEXT(MOD(IF(MONTH($C275)&gt;=4,YEAR($C275)+1,YEAR($C275)),100),"00"))</f>
        <v>0</v>
      </c>
      <c r="S275">
        <f>IF($S274="","",IF($U274="paid",IF($V274&lt;&gt;"",$S274,IF(AND($W274&gt;0,OR(INDEX(Calc!$B:$B,$S274)&lt;=Settings!$B$2,$X274=0)),$S274,IFERROR(MATCH(1,INDEX((Calc!$A$2:$A$2001&lt;&gt;"")*(Calc!$E$2:$E$2001&gt;0)*(ROW(Calc!$A$2:$A$2001)&gt;$S274),0),0)+1,""))),IFERROR(MATCH(1,INDEX((Calc!$A$2:$A$2001&lt;&gt;"")*(Calc!$E$2:$E$2001&gt;0)*(ROW(Calc!$A$2:$A$2001)&gt;$S274),0),0)+1,"")))</f>
        <v>0</v>
      </c>
      <c r="T275">
        <f>IF($S275="","",IF(AND($S275=$S274,$U274="paid",$V274=""),"",IF(AND($S275=$S274,$U274="paid",$V274&lt;&gt;""),$V274,IF($S275="","",IFERROR(MATCH(1,INDEX((Calc!$A$2:$A$2001=INDEX(Calc!$A:$A,$S275))*(Calc!$D$2:$D$2001&gt;0)*(Calc!$I$2:$I$2001&gt;INDEX(Calc!$J:$J,$S275))*(Calc!$T$2:$T$2001&lt;INDEX(Calc!$H:$H,$S275)),0),0)+1,"")))))</f>
        <v>0</v>
      </c>
      <c r="U275">
        <f>IF($S275="","",IF($T275&lt;&gt;"","paid","unpaid"))</f>
        <v>0</v>
      </c>
      <c r="V275">
        <f>IF(OR($S275="",$T275=""),"",IFERROR(MATCH(1,INDEX((Calc!$A$2:$A$2001=INDEX(Calc!$A:$A,$S275))*(Calc!$D$2:$D$2001&gt;0)*(Calc!$I$2:$I$2001&gt;INDEX(Calc!$J:$J,$S275))*(Calc!$T$2:$T$2001&lt;INDEX(Calc!$H:$H,$S275))*(ROW(Calc!$A$2:$A$2001)&gt;$T275),0),0)+1,""))</f>
        <v>0</v>
      </c>
      <c r="W275" s="8">
        <f>IF($S275="","",MAX(0,INDEX(Calc!$H:$H,$S275)-MAX(INDEX(Calc!$K:$K,$S275),INDEX(Calc!$J:$J,$S275))))</f>
        <v>0</v>
      </c>
      <c r="X275" s="8">
        <f>IF($S275="","",INDEX(Calc!$E:$E,$S275)-$W275)</f>
        <v>0</v>
      </c>
    </row>
    <row r="276" spans="1:24">
      <c r="A276">
        <f>IF($S276="","",INDEX(Calc!$A:$A,$S276))</f>
        <v>0</v>
      </c>
      <c r="B276">
        <f>IF($S276="","",INDEX(Calc!$U:$U,$S276))</f>
        <v>0</v>
      </c>
      <c r="C276" s="7">
        <f>IF($S276="","",INDEX(Calc!$B:$B,$S276))</f>
        <v>0</v>
      </c>
      <c r="D276">
        <f>IF($S276="","",INDEX(Calc!$C:$C,$S276))</f>
        <v>0</v>
      </c>
      <c r="E276" s="8">
        <f>IF($S276="","",INDEX(Calc!$E:$E,$S276))</f>
        <v>0</v>
      </c>
      <c r="F276" s="9">
        <f>IF($S276="","",INDEX(Calc!$G:$G,$S276))</f>
        <v>0</v>
      </c>
      <c r="G276" s="8">
        <f>IF($S276="","",INDEX(Calc!$L:$L,$S276))</f>
        <v>0</v>
      </c>
      <c r="H276" s="8">
        <f>IF($S276="","",INDEX(Calc!$M:$M,$S276))</f>
        <v>0</v>
      </c>
      <c r="I276" s="7">
        <f>IF($T276="","",INDEX(Calc!$B:$B,$T276))</f>
        <v>0</v>
      </c>
      <c r="J276" s="8">
        <f>IF($S276="","",IF($U276&lt;&gt;"paid",0,MAX(0,MIN(INDEX(Calc!$H:$H,$S276),INDEX(Calc!$I:$I,$T276))-MAX(INDEX(Calc!$J:$J,$S276),INDEX(Calc!$T:$T,$T276)))))</f>
        <v>0</v>
      </c>
      <c r="K276" s="8">
        <f>IF($S276="","",IF($U276&lt;&gt;"paid",0,$J276/(1+$F276)*$F276))</f>
        <v>0</v>
      </c>
      <c r="L276" s="8">
        <f>IF($S276="","",IF($U276="paid",MAX(0,$E276-MAX(0,MIN(INDEX(Calc!$H:$H,$S276),INDEX(Calc!$I:$I,$T276))-INDEX(Calc!$J:$J,$S276))),$W276))</f>
        <v>0</v>
      </c>
      <c r="M276" s="8">
        <f>IF($S276="","",IF($U276="paid",$L276/(1+$F276)*$F276,$Q276))</f>
        <v>0</v>
      </c>
      <c r="N276">
        <f>IF(OR($S276="",$U276&lt;&gt;"paid"),"",$I276-$C276)</f>
        <v>0</v>
      </c>
      <c r="O276" s="8">
        <f>IF($S276="","",IF(AND($U276="paid",$N276&gt;Settings!$B$4),$K276*Settings!$B$3*$N276/365,0))</f>
        <v>0</v>
      </c>
      <c r="P276" s="8">
        <f>IF($S276="","",IF($U276="unpaid",$W276,0))</f>
        <v>0</v>
      </c>
      <c r="Q276" s="8">
        <f>IF($S276="","",IF(AND($U276="unpaid",$C276&lt;=Settings!$B$2),$W276/(1+$F276)*$F276,0))</f>
        <v>0</v>
      </c>
      <c r="R276">
        <f>IF($S276="","","FY "&amp;IF(MONTH($C276)&gt;=4,YEAR($C276),YEAR($C276)-1)&amp;"-"&amp;TEXT(MOD(IF(MONTH($C276)&gt;=4,YEAR($C276)+1,YEAR($C276)),100),"00"))</f>
        <v>0</v>
      </c>
      <c r="S276">
        <f>IF($S275="","",IF($U275="paid",IF($V275&lt;&gt;"",$S275,IF(AND($W275&gt;0,OR(INDEX(Calc!$B:$B,$S275)&lt;=Settings!$B$2,$X275=0)),$S275,IFERROR(MATCH(1,INDEX((Calc!$A$2:$A$2001&lt;&gt;"")*(Calc!$E$2:$E$2001&gt;0)*(ROW(Calc!$A$2:$A$2001)&gt;$S275),0),0)+1,""))),IFERROR(MATCH(1,INDEX((Calc!$A$2:$A$2001&lt;&gt;"")*(Calc!$E$2:$E$2001&gt;0)*(ROW(Calc!$A$2:$A$2001)&gt;$S275),0),0)+1,"")))</f>
        <v>0</v>
      </c>
      <c r="T276">
        <f>IF($S276="","",IF(AND($S276=$S275,$U275="paid",$V275=""),"",IF(AND($S276=$S275,$U275="paid",$V275&lt;&gt;""),$V275,IF($S276="","",IFERROR(MATCH(1,INDEX((Calc!$A$2:$A$2001=INDEX(Calc!$A:$A,$S276))*(Calc!$D$2:$D$2001&gt;0)*(Calc!$I$2:$I$2001&gt;INDEX(Calc!$J:$J,$S276))*(Calc!$T$2:$T$2001&lt;INDEX(Calc!$H:$H,$S276)),0),0)+1,"")))))</f>
        <v>0</v>
      </c>
      <c r="U276">
        <f>IF($S276="","",IF($T276&lt;&gt;"","paid","unpaid"))</f>
        <v>0</v>
      </c>
      <c r="V276">
        <f>IF(OR($S276="",$T276=""),"",IFERROR(MATCH(1,INDEX((Calc!$A$2:$A$2001=INDEX(Calc!$A:$A,$S276))*(Calc!$D$2:$D$2001&gt;0)*(Calc!$I$2:$I$2001&gt;INDEX(Calc!$J:$J,$S276))*(Calc!$T$2:$T$2001&lt;INDEX(Calc!$H:$H,$S276))*(ROW(Calc!$A$2:$A$2001)&gt;$T276),0),0)+1,""))</f>
        <v>0</v>
      </c>
      <c r="W276" s="8">
        <f>IF($S276="","",MAX(0,INDEX(Calc!$H:$H,$S276)-MAX(INDEX(Calc!$K:$K,$S276),INDEX(Calc!$J:$J,$S276))))</f>
        <v>0</v>
      </c>
      <c r="X276" s="8">
        <f>IF($S276="","",INDEX(Calc!$E:$E,$S276)-$W276)</f>
        <v>0</v>
      </c>
    </row>
    <row r="277" spans="1:24">
      <c r="A277">
        <f>IF($S277="","",INDEX(Calc!$A:$A,$S277))</f>
        <v>0</v>
      </c>
      <c r="B277">
        <f>IF($S277="","",INDEX(Calc!$U:$U,$S277))</f>
        <v>0</v>
      </c>
      <c r="C277" s="7">
        <f>IF($S277="","",INDEX(Calc!$B:$B,$S277))</f>
        <v>0</v>
      </c>
      <c r="D277">
        <f>IF($S277="","",INDEX(Calc!$C:$C,$S277))</f>
        <v>0</v>
      </c>
      <c r="E277" s="8">
        <f>IF($S277="","",INDEX(Calc!$E:$E,$S277))</f>
        <v>0</v>
      </c>
      <c r="F277" s="9">
        <f>IF($S277="","",INDEX(Calc!$G:$G,$S277))</f>
        <v>0</v>
      </c>
      <c r="G277" s="8">
        <f>IF($S277="","",INDEX(Calc!$L:$L,$S277))</f>
        <v>0</v>
      </c>
      <c r="H277" s="8">
        <f>IF($S277="","",INDEX(Calc!$M:$M,$S277))</f>
        <v>0</v>
      </c>
      <c r="I277" s="7">
        <f>IF($T277="","",INDEX(Calc!$B:$B,$T277))</f>
        <v>0</v>
      </c>
      <c r="J277" s="8">
        <f>IF($S277="","",IF($U277&lt;&gt;"paid",0,MAX(0,MIN(INDEX(Calc!$H:$H,$S277),INDEX(Calc!$I:$I,$T277))-MAX(INDEX(Calc!$J:$J,$S277),INDEX(Calc!$T:$T,$T277)))))</f>
        <v>0</v>
      </c>
      <c r="K277" s="8">
        <f>IF($S277="","",IF($U277&lt;&gt;"paid",0,$J277/(1+$F277)*$F277))</f>
        <v>0</v>
      </c>
      <c r="L277" s="8">
        <f>IF($S277="","",IF($U277="paid",MAX(0,$E277-MAX(0,MIN(INDEX(Calc!$H:$H,$S277),INDEX(Calc!$I:$I,$T277))-INDEX(Calc!$J:$J,$S277))),$W277))</f>
        <v>0</v>
      </c>
      <c r="M277" s="8">
        <f>IF($S277="","",IF($U277="paid",$L277/(1+$F277)*$F277,$Q277))</f>
        <v>0</v>
      </c>
      <c r="N277">
        <f>IF(OR($S277="",$U277&lt;&gt;"paid"),"",$I277-$C277)</f>
        <v>0</v>
      </c>
      <c r="O277" s="8">
        <f>IF($S277="","",IF(AND($U277="paid",$N277&gt;Settings!$B$4),$K277*Settings!$B$3*$N277/365,0))</f>
        <v>0</v>
      </c>
      <c r="P277" s="8">
        <f>IF($S277="","",IF($U277="unpaid",$W277,0))</f>
        <v>0</v>
      </c>
      <c r="Q277" s="8">
        <f>IF($S277="","",IF(AND($U277="unpaid",$C277&lt;=Settings!$B$2),$W277/(1+$F277)*$F277,0))</f>
        <v>0</v>
      </c>
      <c r="R277">
        <f>IF($S277="","","FY "&amp;IF(MONTH($C277)&gt;=4,YEAR($C277),YEAR($C277)-1)&amp;"-"&amp;TEXT(MOD(IF(MONTH($C277)&gt;=4,YEAR($C277)+1,YEAR($C277)),100),"00"))</f>
        <v>0</v>
      </c>
      <c r="S277">
        <f>IF($S276="","",IF($U276="paid",IF($V276&lt;&gt;"",$S276,IF(AND($W276&gt;0,OR(INDEX(Calc!$B:$B,$S276)&lt;=Settings!$B$2,$X276=0)),$S276,IFERROR(MATCH(1,INDEX((Calc!$A$2:$A$2001&lt;&gt;"")*(Calc!$E$2:$E$2001&gt;0)*(ROW(Calc!$A$2:$A$2001)&gt;$S276),0),0)+1,""))),IFERROR(MATCH(1,INDEX((Calc!$A$2:$A$2001&lt;&gt;"")*(Calc!$E$2:$E$2001&gt;0)*(ROW(Calc!$A$2:$A$2001)&gt;$S276),0),0)+1,"")))</f>
        <v>0</v>
      </c>
      <c r="T277">
        <f>IF($S277="","",IF(AND($S277=$S276,$U276="paid",$V276=""),"",IF(AND($S277=$S276,$U276="paid",$V276&lt;&gt;""),$V276,IF($S277="","",IFERROR(MATCH(1,INDEX((Calc!$A$2:$A$2001=INDEX(Calc!$A:$A,$S277))*(Calc!$D$2:$D$2001&gt;0)*(Calc!$I$2:$I$2001&gt;INDEX(Calc!$J:$J,$S277))*(Calc!$T$2:$T$2001&lt;INDEX(Calc!$H:$H,$S277)),0),0)+1,"")))))</f>
        <v>0</v>
      </c>
      <c r="U277">
        <f>IF($S277="","",IF($T277&lt;&gt;"","paid","unpaid"))</f>
        <v>0</v>
      </c>
      <c r="V277">
        <f>IF(OR($S277="",$T277=""),"",IFERROR(MATCH(1,INDEX((Calc!$A$2:$A$2001=INDEX(Calc!$A:$A,$S277))*(Calc!$D$2:$D$2001&gt;0)*(Calc!$I$2:$I$2001&gt;INDEX(Calc!$J:$J,$S277))*(Calc!$T$2:$T$2001&lt;INDEX(Calc!$H:$H,$S277))*(ROW(Calc!$A$2:$A$2001)&gt;$T277),0),0)+1,""))</f>
        <v>0</v>
      </c>
      <c r="W277" s="8">
        <f>IF($S277="","",MAX(0,INDEX(Calc!$H:$H,$S277)-MAX(INDEX(Calc!$K:$K,$S277),INDEX(Calc!$J:$J,$S277))))</f>
        <v>0</v>
      </c>
      <c r="X277" s="8">
        <f>IF($S277="","",INDEX(Calc!$E:$E,$S277)-$W277)</f>
        <v>0</v>
      </c>
    </row>
    <row r="278" spans="1:24">
      <c r="A278">
        <f>IF($S278="","",INDEX(Calc!$A:$A,$S278))</f>
        <v>0</v>
      </c>
      <c r="B278">
        <f>IF($S278="","",INDEX(Calc!$U:$U,$S278))</f>
        <v>0</v>
      </c>
      <c r="C278" s="7">
        <f>IF($S278="","",INDEX(Calc!$B:$B,$S278))</f>
        <v>0</v>
      </c>
      <c r="D278">
        <f>IF($S278="","",INDEX(Calc!$C:$C,$S278))</f>
        <v>0</v>
      </c>
      <c r="E278" s="8">
        <f>IF($S278="","",INDEX(Calc!$E:$E,$S278))</f>
        <v>0</v>
      </c>
      <c r="F278" s="9">
        <f>IF($S278="","",INDEX(Calc!$G:$G,$S278))</f>
        <v>0</v>
      </c>
      <c r="G278" s="8">
        <f>IF($S278="","",INDEX(Calc!$L:$L,$S278))</f>
        <v>0</v>
      </c>
      <c r="H278" s="8">
        <f>IF($S278="","",INDEX(Calc!$M:$M,$S278))</f>
        <v>0</v>
      </c>
      <c r="I278" s="7">
        <f>IF($T278="","",INDEX(Calc!$B:$B,$T278))</f>
        <v>0</v>
      </c>
      <c r="J278" s="8">
        <f>IF($S278="","",IF($U278&lt;&gt;"paid",0,MAX(0,MIN(INDEX(Calc!$H:$H,$S278),INDEX(Calc!$I:$I,$T278))-MAX(INDEX(Calc!$J:$J,$S278),INDEX(Calc!$T:$T,$T278)))))</f>
        <v>0</v>
      </c>
      <c r="K278" s="8">
        <f>IF($S278="","",IF($U278&lt;&gt;"paid",0,$J278/(1+$F278)*$F278))</f>
        <v>0</v>
      </c>
      <c r="L278" s="8">
        <f>IF($S278="","",IF($U278="paid",MAX(0,$E278-MAX(0,MIN(INDEX(Calc!$H:$H,$S278),INDEX(Calc!$I:$I,$T278))-INDEX(Calc!$J:$J,$S278))),$W278))</f>
        <v>0</v>
      </c>
      <c r="M278" s="8">
        <f>IF($S278="","",IF($U278="paid",$L278/(1+$F278)*$F278,$Q278))</f>
        <v>0</v>
      </c>
      <c r="N278">
        <f>IF(OR($S278="",$U278&lt;&gt;"paid"),"",$I278-$C278)</f>
        <v>0</v>
      </c>
      <c r="O278" s="8">
        <f>IF($S278="","",IF(AND($U278="paid",$N278&gt;Settings!$B$4),$K278*Settings!$B$3*$N278/365,0))</f>
        <v>0</v>
      </c>
      <c r="P278" s="8">
        <f>IF($S278="","",IF($U278="unpaid",$W278,0))</f>
        <v>0</v>
      </c>
      <c r="Q278" s="8">
        <f>IF($S278="","",IF(AND($U278="unpaid",$C278&lt;=Settings!$B$2),$W278/(1+$F278)*$F278,0))</f>
        <v>0</v>
      </c>
      <c r="R278">
        <f>IF($S278="","","FY "&amp;IF(MONTH($C278)&gt;=4,YEAR($C278),YEAR($C278)-1)&amp;"-"&amp;TEXT(MOD(IF(MONTH($C278)&gt;=4,YEAR($C278)+1,YEAR($C278)),100),"00"))</f>
        <v>0</v>
      </c>
      <c r="S278">
        <f>IF($S277="","",IF($U277="paid",IF($V277&lt;&gt;"",$S277,IF(AND($W277&gt;0,OR(INDEX(Calc!$B:$B,$S277)&lt;=Settings!$B$2,$X277=0)),$S277,IFERROR(MATCH(1,INDEX((Calc!$A$2:$A$2001&lt;&gt;"")*(Calc!$E$2:$E$2001&gt;0)*(ROW(Calc!$A$2:$A$2001)&gt;$S277),0),0)+1,""))),IFERROR(MATCH(1,INDEX((Calc!$A$2:$A$2001&lt;&gt;"")*(Calc!$E$2:$E$2001&gt;0)*(ROW(Calc!$A$2:$A$2001)&gt;$S277),0),0)+1,"")))</f>
        <v>0</v>
      </c>
      <c r="T278">
        <f>IF($S278="","",IF(AND($S278=$S277,$U277="paid",$V277=""),"",IF(AND($S278=$S277,$U277="paid",$V277&lt;&gt;""),$V277,IF($S278="","",IFERROR(MATCH(1,INDEX((Calc!$A$2:$A$2001=INDEX(Calc!$A:$A,$S278))*(Calc!$D$2:$D$2001&gt;0)*(Calc!$I$2:$I$2001&gt;INDEX(Calc!$J:$J,$S278))*(Calc!$T$2:$T$2001&lt;INDEX(Calc!$H:$H,$S278)),0),0)+1,"")))))</f>
        <v>0</v>
      </c>
      <c r="U278">
        <f>IF($S278="","",IF($T278&lt;&gt;"","paid","unpaid"))</f>
        <v>0</v>
      </c>
      <c r="V278">
        <f>IF(OR($S278="",$T278=""),"",IFERROR(MATCH(1,INDEX((Calc!$A$2:$A$2001=INDEX(Calc!$A:$A,$S278))*(Calc!$D$2:$D$2001&gt;0)*(Calc!$I$2:$I$2001&gt;INDEX(Calc!$J:$J,$S278))*(Calc!$T$2:$T$2001&lt;INDEX(Calc!$H:$H,$S278))*(ROW(Calc!$A$2:$A$2001)&gt;$T278),0),0)+1,""))</f>
        <v>0</v>
      </c>
      <c r="W278" s="8">
        <f>IF($S278="","",MAX(0,INDEX(Calc!$H:$H,$S278)-MAX(INDEX(Calc!$K:$K,$S278),INDEX(Calc!$J:$J,$S278))))</f>
        <v>0</v>
      </c>
      <c r="X278" s="8">
        <f>IF($S278="","",INDEX(Calc!$E:$E,$S278)-$W278)</f>
        <v>0</v>
      </c>
    </row>
    <row r="279" spans="1:24">
      <c r="A279">
        <f>IF($S279="","",INDEX(Calc!$A:$A,$S279))</f>
        <v>0</v>
      </c>
      <c r="B279">
        <f>IF($S279="","",INDEX(Calc!$U:$U,$S279))</f>
        <v>0</v>
      </c>
      <c r="C279" s="7">
        <f>IF($S279="","",INDEX(Calc!$B:$B,$S279))</f>
        <v>0</v>
      </c>
      <c r="D279">
        <f>IF($S279="","",INDEX(Calc!$C:$C,$S279))</f>
        <v>0</v>
      </c>
      <c r="E279" s="8">
        <f>IF($S279="","",INDEX(Calc!$E:$E,$S279))</f>
        <v>0</v>
      </c>
      <c r="F279" s="9">
        <f>IF($S279="","",INDEX(Calc!$G:$G,$S279))</f>
        <v>0</v>
      </c>
      <c r="G279" s="8">
        <f>IF($S279="","",INDEX(Calc!$L:$L,$S279))</f>
        <v>0</v>
      </c>
      <c r="H279" s="8">
        <f>IF($S279="","",INDEX(Calc!$M:$M,$S279))</f>
        <v>0</v>
      </c>
      <c r="I279" s="7">
        <f>IF($T279="","",INDEX(Calc!$B:$B,$T279))</f>
        <v>0</v>
      </c>
      <c r="J279" s="8">
        <f>IF($S279="","",IF($U279&lt;&gt;"paid",0,MAX(0,MIN(INDEX(Calc!$H:$H,$S279),INDEX(Calc!$I:$I,$T279))-MAX(INDEX(Calc!$J:$J,$S279),INDEX(Calc!$T:$T,$T279)))))</f>
        <v>0</v>
      </c>
      <c r="K279" s="8">
        <f>IF($S279="","",IF($U279&lt;&gt;"paid",0,$J279/(1+$F279)*$F279))</f>
        <v>0</v>
      </c>
      <c r="L279" s="8">
        <f>IF($S279="","",IF($U279="paid",MAX(0,$E279-MAX(0,MIN(INDEX(Calc!$H:$H,$S279),INDEX(Calc!$I:$I,$T279))-INDEX(Calc!$J:$J,$S279))),$W279))</f>
        <v>0</v>
      </c>
      <c r="M279" s="8">
        <f>IF($S279="","",IF($U279="paid",$L279/(1+$F279)*$F279,$Q279))</f>
        <v>0</v>
      </c>
      <c r="N279">
        <f>IF(OR($S279="",$U279&lt;&gt;"paid"),"",$I279-$C279)</f>
        <v>0</v>
      </c>
      <c r="O279" s="8">
        <f>IF($S279="","",IF(AND($U279="paid",$N279&gt;Settings!$B$4),$K279*Settings!$B$3*$N279/365,0))</f>
        <v>0</v>
      </c>
      <c r="P279" s="8">
        <f>IF($S279="","",IF($U279="unpaid",$W279,0))</f>
        <v>0</v>
      </c>
      <c r="Q279" s="8">
        <f>IF($S279="","",IF(AND($U279="unpaid",$C279&lt;=Settings!$B$2),$W279/(1+$F279)*$F279,0))</f>
        <v>0</v>
      </c>
      <c r="R279">
        <f>IF($S279="","","FY "&amp;IF(MONTH($C279)&gt;=4,YEAR($C279),YEAR($C279)-1)&amp;"-"&amp;TEXT(MOD(IF(MONTH($C279)&gt;=4,YEAR($C279)+1,YEAR($C279)),100),"00"))</f>
        <v>0</v>
      </c>
      <c r="S279">
        <f>IF($S278="","",IF($U278="paid",IF($V278&lt;&gt;"",$S278,IF(AND($W278&gt;0,OR(INDEX(Calc!$B:$B,$S278)&lt;=Settings!$B$2,$X278=0)),$S278,IFERROR(MATCH(1,INDEX((Calc!$A$2:$A$2001&lt;&gt;"")*(Calc!$E$2:$E$2001&gt;0)*(ROW(Calc!$A$2:$A$2001)&gt;$S278),0),0)+1,""))),IFERROR(MATCH(1,INDEX((Calc!$A$2:$A$2001&lt;&gt;"")*(Calc!$E$2:$E$2001&gt;0)*(ROW(Calc!$A$2:$A$2001)&gt;$S278),0),0)+1,"")))</f>
        <v>0</v>
      </c>
      <c r="T279">
        <f>IF($S279="","",IF(AND($S279=$S278,$U278="paid",$V278=""),"",IF(AND($S279=$S278,$U278="paid",$V278&lt;&gt;""),$V278,IF($S279="","",IFERROR(MATCH(1,INDEX((Calc!$A$2:$A$2001=INDEX(Calc!$A:$A,$S279))*(Calc!$D$2:$D$2001&gt;0)*(Calc!$I$2:$I$2001&gt;INDEX(Calc!$J:$J,$S279))*(Calc!$T$2:$T$2001&lt;INDEX(Calc!$H:$H,$S279)),0),0)+1,"")))))</f>
        <v>0</v>
      </c>
      <c r="U279">
        <f>IF($S279="","",IF($T279&lt;&gt;"","paid","unpaid"))</f>
        <v>0</v>
      </c>
      <c r="V279">
        <f>IF(OR($S279="",$T279=""),"",IFERROR(MATCH(1,INDEX((Calc!$A$2:$A$2001=INDEX(Calc!$A:$A,$S279))*(Calc!$D$2:$D$2001&gt;0)*(Calc!$I$2:$I$2001&gt;INDEX(Calc!$J:$J,$S279))*(Calc!$T$2:$T$2001&lt;INDEX(Calc!$H:$H,$S279))*(ROW(Calc!$A$2:$A$2001)&gt;$T279),0),0)+1,""))</f>
        <v>0</v>
      </c>
      <c r="W279" s="8">
        <f>IF($S279="","",MAX(0,INDEX(Calc!$H:$H,$S279)-MAX(INDEX(Calc!$K:$K,$S279),INDEX(Calc!$J:$J,$S279))))</f>
        <v>0</v>
      </c>
      <c r="X279" s="8">
        <f>IF($S279="","",INDEX(Calc!$E:$E,$S279)-$W279)</f>
        <v>0</v>
      </c>
    </row>
    <row r="280" spans="1:24">
      <c r="A280">
        <f>IF($S280="","",INDEX(Calc!$A:$A,$S280))</f>
        <v>0</v>
      </c>
      <c r="B280">
        <f>IF($S280="","",INDEX(Calc!$U:$U,$S280))</f>
        <v>0</v>
      </c>
      <c r="C280" s="7">
        <f>IF($S280="","",INDEX(Calc!$B:$B,$S280))</f>
        <v>0</v>
      </c>
      <c r="D280">
        <f>IF($S280="","",INDEX(Calc!$C:$C,$S280))</f>
        <v>0</v>
      </c>
      <c r="E280" s="8">
        <f>IF($S280="","",INDEX(Calc!$E:$E,$S280))</f>
        <v>0</v>
      </c>
      <c r="F280" s="9">
        <f>IF($S280="","",INDEX(Calc!$G:$G,$S280))</f>
        <v>0</v>
      </c>
      <c r="G280" s="8">
        <f>IF($S280="","",INDEX(Calc!$L:$L,$S280))</f>
        <v>0</v>
      </c>
      <c r="H280" s="8">
        <f>IF($S280="","",INDEX(Calc!$M:$M,$S280))</f>
        <v>0</v>
      </c>
      <c r="I280" s="7">
        <f>IF($T280="","",INDEX(Calc!$B:$B,$T280))</f>
        <v>0</v>
      </c>
      <c r="J280" s="8">
        <f>IF($S280="","",IF($U280&lt;&gt;"paid",0,MAX(0,MIN(INDEX(Calc!$H:$H,$S280),INDEX(Calc!$I:$I,$T280))-MAX(INDEX(Calc!$J:$J,$S280),INDEX(Calc!$T:$T,$T280)))))</f>
        <v>0</v>
      </c>
      <c r="K280" s="8">
        <f>IF($S280="","",IF($U280&lt;&gt;"paid",0,$J280/(1+$F280)*$F280))</f>
        <v>0</v>
      </c>
      <c r="L280" s="8">
        <f>IF($S280="","",IF($U280="paid",MAX(0,$E280-MAX(0,MIN(INDEX(Calc!$H:$H,$S280),INDEX(Calc!$I:$I,$T280))-INDEX(Calc!$J:$J,$S280))),$W280))</f>
        <v>0</v>
      </c>
      <c r="M280" s="8">
        <f>IF($S280="","",IF($U280="paid",$L280/(1+$F280)*$F280,$Q280))</f>
        <v>0</v>
      </c>
      <c r="N280">
        <f>IF(OR($S280="",$U280&lt;&gt;"paid"),"",$I280-$C280)</f>
        <v>0</v>
      </c>
      <c r="O280" s="8">
        <f>IF($S280="","",IF(AND($U280="paid",$N280&gt;Settings!$B$4),$K280*Settings!$B$3*$N280/365,0))</f>
        <v>0</v>
      </c>
      <c r="P280" s="8">
        <f>IF($S280="","",IF($U280="unpaid",$W280,0))</f>
        <v>0</v>
      </c>
      <c r="Q280" s="8">
        <f>IF($S280="","",IF(AND($U280="unpaid",$C280&lt;=Settings!$B$2),$W280/(1+$F280)*$F280,0))</f>
        <v>0</v>
      </c>
      <c r="R280">
        <f>IF($S280="","","FY "&amp;IF(MONTH($C280)&gt;=4,YEAR($C280),YEAR($C280)-1)&amp;"-"&amp;TEXT(MOD(IF(MONTH($C280)&gt;=4,YEAR($C280)+1,YEAR($C280)),100),"00"))</f>
        <v>0</v>
      </c>
      <c r="S280">
        <f>IF($S279="","",IF($U279="paid",IF($V279&lt;&gt;"",$S279,IF(AND($W279&gt;0,OR(INDEX(Calc!$B:$B,$S279)&lt;=Settings!$B$2,$X279=0)),$S279,IFERROR(MATCH(1,INDEX((Calc!$A$2:$A$2001&lt;&gt;"")*(Calc!$E$2:$E$2001&gt;0)*(ROW(Calc!$A$2:$A$2001)&gt;$S279),0),0)+1,""))),IFERROR(MATCH(1,INDEX((Calc!$A$2:$A$2001&lt;&gt;"")*(Calc!$E$2:$E$2001&gt;0)*(ROW(Calc!$A$2:$A$2001)&gt;$S279),0),0)+1,"")))</f>
        <v>0</v>
      </c>
      <c r="T280">
        <f>IF($S280="","",IF(AND($S280=$S279,$U279="paid",$V279=""),"",IF(AND($S280=$S279,$U279="paid",$V279&lt;&gt;""),$V279,IF($S280="","",IFERROR(MATCH(1,INDEX((Calc!$A$2:$A$2001=INDEX(Calc!$A:$A,$S280))*(Calc!$D$2:$D$2001&gt;0)*(Calc!$I$2:$I$2001&gt;INDEX(Calc!$J:$J,$S280))*(Calc!$T$2:$T$2001&lt;INDEX(Calc!$H:$H,$S280)),0),0)+1,"")))))</f>
        <v>0</v>
      </c>
      <c r="U280">
        <f>IF($S280="","",IF($T280&lt;&gt;"","paid","unpaid"))</f>
        <v>0</v>
      </c>
      <c r="V280">
        <f>IF(OR($S280="",$T280=""),"",IFERROR(MATCH(1,INDEX((Calc!$A$2:$A$2001=INDEX(Calc!$A:$A,$S280))*(Calc!$D$2:$D$2001&gt;0)*(Calc!$I$2:$I$2001&gt;INDEX(Calc!$J:$J,$S280))*(Calc!$T$2:$T$2001&lt;INDEX(Calc!$H:$H,$S280))*(ROW(Calc!$A$2:$A$2001)&gt;$T280),0),0)+1,""))</f>
        <v>0</v>
      </c>
      <c r="W280" s="8">
        <f>IF($S280="","",MAX(0,INDEX(Calc!$H:$H,$S280)-MAX(INDEX(Calc!$K:$K,$S280),INDEX(Calc!$J:$J,$S280))))</f>
        <v>0</v>
      </c>
      <c r="X280" s="8">
        <f>IF($S280="","",INDEX(Calc!$E:$E,$S280)-$W280)</f>
        <v>0</v>
      </c>
    </row>
    <row r="281" spans="1:24">
      <c r="A281">
        <f>IF($S281="","",INDEX(Calc!$A:$A,$S281))</f>
        <v>0</v>
      </c>
      <c r="B281">
        <f>IF($S281="","",INDEX(Calc!$U:$U,$S281))</f>
        <v>0</v>
      </c>
      <c r="C281" s="7">
        <f>IF($S281="","",INDEX(Calc!$B:$B,$S281))</f>
        <v>0</v>
      </c>
      <c r="D281">
        <f>IF($S281="","",INDEX(Calc!$C:$C,$S281))</f>
        <v>0</v>
      </c>
      <c r="E281" s="8">
        <f>IF($S281="","",INDEX(Calc!$E:$E,$S281))</f>
        <v>0</v>
      </c>
      <c r="F281" s="9">
        <f>IF($S281="","",INDEX(Calc!$G:$G,$S281))</f>
        <v>0</v>
      </c>
      <c r="G281" s="8">
        <f>IF($S281="","",INDEX(Calc!$L:$L,$S281))</f>
        <v>0</v>
      </c>
      <c r="H281" s="8">
        <f>IF($S281="","",INDEX(Calc!$M:$M,$S281))</f>
        <v>0</v>
      </c>
      <c r="I281" s="7">
        <f>IF($T281="","",INDEX(Calc!$B:$B,$T281))</f>
        <v>0</v>
      </c>
      <c r="J281" s="8">
        <f>IF($S281="","",IF($U281&lt;&gt;"paid",0,MAX(0,MIN(INDEX(Calc!$H:$H,$S281),INDEX(Calc!$I:$I,$T281))-MAX(INDEX(Calc!$J:$J,$S281),INDEX(Calc!$T:$T,$T281)))))</f>
        <v>0</v>
      </c>
      <c r="K281" s="8">
        <f>IF($S281="","",IF($U281&lt;&gt;"paid",0,$J281/(1+$F281)*$F281))</f>
        <v>0</v>
      </c>
      <c r="L281" s="8">
        <f>IF($S281="","",IF($U281="paid",MAX(0,$E281-MAX(0,MIN(INDEX(Calc!$H:$H,$S281),INDEX(Calc!$I:$I,$T281))-INDEX(Calc!$J:$J,$S281))),$W281))</f>
        <v>0</v>
      </c>
      <c r="M281" s="8">
        <f>IF($S281="","",IF($U281="paid",$L281/(1+$F281)*$F281,$Q281))</f>
        <v>0</v>
      </c>
      <c r="N281">
        <f>IF(OR($S281="",$U281&lt;&gt;"paid"),"",$I281-$C281)</f>
        <v>0</v>
      </c>
      <c r="O281" s="8">
        <f>IF($S281="","",IF(AND($U281="paid",$N281&gt;Settings!$B$4),$K281*Settings!$B$3*$N281/365,0))</f>
        <v>0</v>
      </c>
      <c r="P281" s="8">
        <f>IF($S281="","",IF($U281="unpaid",$W281,0))</f>
        <v>0</v>
      </c>
      <c r="Q281" s="8">
        <f>IF($S281="","",IF(AND($U281="unpaid",$C281&lt;=Settings!$B$2),$W281/(1+$F281)*$F281,0))</f>
        <v>0</v>
      </c>
      <c r="R281">
        <f>IF($S281="","","FY "&amp;IF(MONTH($C281)&gt;=4,YEAR($C281),YEAR($C281)-1)&amp;"-"&amp;TEXT(MOD(IF(MONTH($C281)&gt;=4,YEAR($C281)+1,YEAR($C281)),100),"00"))</f>
        <v>0</v>
      </c>
      <c r="S281">
        <f>IF($S280="","",IF($U280="paid",IF($V280&lt;&gt;"",$S280,IF(AND($W280&gt;0,OR(INDEX(Calc!$B:$B,$S280)&lt;=Settings!$B$2,$X280=0)),$S280,IFERROR(MATCH(1,INDEX((Calc!$A$2:$A$2001&lt;&gt;"")*(Calc!$E$2:$E$2001&gt;0)*(ROW(Calc!$A$2:$A$2001)&gt;$S280),0),0)+1,""))),IFERROR(MATCH(1,INDEX((Calc!$A$2:$A$2001&lt;&gt;"")*(Calc!$E$2:$E$2001&gt;0)*(ROW(Calc!$A$2:$A$2001)&gt;$S280),0),0)+1,"")))</f>
        <v>0</v>
      </c>
      <c r="T281">
        <f>IF($S281="","",IF(AND($S281=$S280,$U280="paid",$V280=""),"",IF(AND($S281=$S280,$U280="paid",$V280&lt;&gt;""),$V280,IF($S281="","",IFERROR(MATCH(1,INDEX((Calc!$A$2:$A$2001=INDEX(Calc!$A:$A,$S281))*(Calc!$D$2:$D$2001&gt;0)*(Calc!$I$2:$I$2001&gt;INDEX(Calc!$J:$J,$S281))*(Calc!$T$2:$T$2001&lt;INDEX(Calc!$H:$H,$S281)),0),0)+1,"")))))</f>
        <v>0</v>
      </c>
      <c r="U281">
        <f>IF($S281="","",IF($T281&lt;&gt;"","paid","unpaid"))</f>
        <v>0</v>
      </c>
      <c r="V281">
        <f>IF(OR($S281="",$T281=""),"",IFERROR(MATCH(1,INDEX((Calc!$A$2:$A$2001=INDEX(Calc!$A:$A,$S281))*(Calc!$D$2:$D$2001&gt;0)*(Calc!$I$2:$I$2001&gt;INDEX(Calc!$J:$J,$S281))*(Calc!$T$2:$T$2001&lt;INDEX(Calc!$H:$H,$S281))*(ROW(Calc!$A$2:$A$2001)&gt;$T281),0),0)+1,""))</f>
        <v>0</v>
      </c>
      <c r="W281" s="8">
        <f>IF($S281="","",MAX(0,INDEX(Calc!$H:$H,$S281)-MAX(INDEX(Calc!$K:$K,$S281),INDEX(Calc!$J:$J,$S281))))</f>
        <v>0</v>
      </c>
      <c r="X281" s="8">
        <f>IF($S281="","",INDEX(Calc!$E:$E,$S281)-$W281)</f>
        <v>0</v>
      </c>
    </row>
    <row r="282" spans="1:24">
      <c r="A282">
        <f>IF($S282="","",INDEX(Calc!$A:$A,$S282))</f>
        <v>0</v>
      </c>
      <c r="B282">
        <f>IF($S282="","",INDEX(Calc!$U:$U,$S282))</f>
        <v>0</v>
      </c>
      <c r="C282" s="7">
        <f>IF($S282="","",INDEX(Calc!$B:$B,$S282))</f>
        <v>0</v>
      </c>
      <c r="D282">
        <f>IF($S282="","",INDEX(Calc!$C:$C,$S282))</f>
        <v>0</v>
      </c>
      <c r="E282" s="8">
        <f>IF($S282="","",INDEX(Calc!$E:$E,$S282))</f>
        <v>0</v>
      </c>
      <c r="F282" s="9">
        <f>IF($S282="","",INDEX(Calc!$G:$G,$S282))</f>
        <v>0</v>
      </c>
      <c r="G282" s="8">
        <f>IF($S282="","",INDEX(Calc!$L:$L,$S282))</f>
        <v>0</v>
      </c>
      <c r="H282" s="8">
        <f>IF($S282="","",INDEX(Calc!$M:$M,$S282))</f>
        <v>0</v>
      </c>
      <c r="I282" s="7">
        <f>IF($T282="","",INDEX(Calc!$B:$B,$T282))</f>
        <v>0</v>
      </c>
      <c r="J282" s="8">
        <f>IF($S282="","",IF($U282&lt;&gt;"paid",0,MAX(0,MIN(INDEX(Calc!$H:$H,$S282),INDEX(Calc!$I:$I,$T282))-MAX(INDEX(Calc!$J:$J,$S282),INDEX(Calc!$T:$T,$T282)))))</f>
        <v>0</v>
      </c>
      <c r="K282" s="8">
        <f>IF($S282="","",IF($U282&lt;&gt;"paid",0,$J282/(1+$F282)*$F282))</f>
        <v>0</v>
      </c>
      <c r="L282" s="8">
        <f>IF($S282="","",IF($U282="paid",MAX(0,$E282-MAX(0,MIN(INDEX(Calc!$H:$H,$S282),INDEX(Calc!$I:$I,$T282))-INDEX(Calc!$J:$J,$S282))),$W282))</f>
        <v>0</v>
      </c>
      <c r="M282" s="8">
        <f>IF($S282="","",IF($U282="paid",$L282/(1+$F282)*$F282,$Q282))</f>
        <v>0</v>
      </c>
      <c r="N282">
        <f>IF(OR($S282="",$U282&lt;&gt;"paid"),"",$I282-$C282)</f>
        <v>0</v>
      </c>
      <c r="O282" s="8">
        <f>IF($S282="","",IF(AND($U282="paid",$N282&gt;Settings!$B$4),$K282*Settings!$B$3*$N282/365,0))</f>
        <v>0</v>
      </c>
      <c r="P282" s="8">
        <f>IF($S282="","",IF($U282="unpaid",$W282,0))</f>
        <v>0</v>
      </c>
      <c r="Q282" s="8">
        <f>IF($S282="","",IF(AND($U282="unpaid",$C282&lt;=Settings!$B$2),$W282/(1+$F282)*$F282,0))</f>
        <v>0</v>
      </c>
      <c r="R282">
        <f>IF($S282="","","FY "&amp;IF(MONTH($C282)&gt;=4,YEAR($C282),YEAR($C282)-1)&amp;"-"&amp;TEXT(MOD(IF(MONTH($C282)&gt;=4,YEAR($C282)+1,YEAR($C282)),100),"00"))</f>
        <v>0</v>
      </c>
      <c r="S282">
        <f>IF($S281="","",IF($U281="paid",IF($V281&lt;&gt;"",$S281,IF(AND($W281&gt;0,OR(INDEX(Calc!$B:$B,$S281)&lt;=Settings!$B$2,$X281=0)),$S281,IFERROR(MATCH(1,INDEX((Calc!$A$2:$A$2001&lt;&gt;"")*(Calc!$E$2:$E$2001&gt;0)*(ROW(Calc!$A$2:$A$2001)&gt;$S281),0),0)+1,""))),IFERROR(MATCH(1,INDEX((Calc!$A$2:$A$2001&lt;&gt;"")*(Calc!$E$2:$E$2001&gt;0)*(ROW(Calc!$A$2:$A$2001)&gt;$S281),0),0)+1,"")))</f>
        <v>0</v>
      </c>
      <c r="T282">
        <f>IF($S282="","",IF(AND($S282=$S281,$U281="paid",$V281=""),"",IF(AND($S282=$S281,$U281="paid",$V281&lt;&gt;""),$V281,IF($S282="","",IFERROR(MATCH(1,INDEX((Calc!$A$2:$A$2001=INDEX(Calc!$A:$A,$S282))*(Calc!$D$2:$D$2001&gt;0)*(Calc!$I$2:$I$2001&gt;INDEX(Calc!$J:$J,$S282))*(Calc!$T$2:$T$2001&lt;INDEX(Calc!$H:$H,$S282)),0),0)+1,"")))))</f>
        <v>0</v>
      </c>
      <c r="U282">
        <f>IF($S282="","",IF($T282&lt;&gt;"","paid","unpaid"))</f>
        <v>0</v>
      </c>
      <c r="V282">
        <f>IF(OR($S282="",$T282=""),"",IFERROR(MATCH(1,INDEX((Calc!$A$2:$A$2001=INDEX(Calc!$A:$A,$S282))*(Calc!$D$2:$D$2001&gt;0)*(Calc!$I$2:$I$2001&gt;INDEX(Calc!$J:$J,$S282))*(Calc!$T$2:$T$2001&lt;INDEX(Calc!$H:$H,$S282))*(ROW(Calc!$A$2:$A$2001)&gt;$T282),0),0)+1,""))</f>
        <v>0</v>
      </c>
      <c r="W282" s="8">
        <f>IF($S282="","",MAX(0,INDEX(Calc!$H:$H,$S282)-MAX(INDEX(Calc!$K:$K,$S282),INDEX(Calc!$J:$J,$S282))))</f>
        <v>0</v>
      </c>
      <c r="X282" s="8">
        <f>IF($S282="","",INDEX(Calc!$E:$E,$S282)-$W282)</f>
        <v>0</v>
      </c>
    </row>
    <row r="283" spans="1:24">
      <c r="A283">
        <f>IF($S283="","",INDEX(Calc!$A:$A,$S283))</f>
        <v>0</v>
      </c>
      <c r="B283">
        <f>IF($S283="","",INDEX(Calc!$U:$U,$S283))</f>
        <v>0</v>
      </c>
      <c r="C283" s="7">
        <f>IF($S283="","",INDEX(Calc!$B:$B,$S283))</f>
        <v>0</v>
      </c>
      <c r="D283">
        <f>IF($S283="","",INDEX(Calc!$C:$C,$S283))</f>
        <v>0</v>
      </c>
      <c r="E283" s="8">
        <f>IF($S283="","",INDEX(Calc!$E:$E,$S283))</f>
        <v>0</v>
      </c>
      <c r="F283" s="9">
        <f>IF($S283="","",INDEX(Calc!$G:$G,$S283))</f>
        <v>0</v>
      </c>
      <c r="G283" s="8">
        <f>IF($S283="","",INDEX(Calc!$L:$L,$S283))</f>
        <v>0</v>
      </c>
      <c r="H283" s="8">
        <f>IF($S283="","",INDEX(Calc!$M:$M,$S283))</f>
        <v>0</v>
      </c>
      <c r="I283" s="7">
        <f>IF($T283="","",INDEX(Calc!$B:$B,$T283))</f>
        <v>0</v>
      </c>
      <c r="J283" s="8">
        <f>IF($S283="","",IF($U283&lt;&gt;"paid",0,MAX(0,MIN(INDEX(Calc!$H:$H,$S283),INDEX(Calc!$I:$I,$T283))-MAX(INDEX(Calc!$J:$J,$S283),INDEX(Calc!$T:$T,$T283)))))</f>
        <v>0</v>
      </c>
      <c r="K283" s="8">
        <f>IF($S283="","",IF($U283&lt;&gt;"paid",0,$J283/(1+$F283)*$F283))</f>
        <v>0</v>
      </c>
      <c r="L283" s="8">
        <f>IF($S283="","",IF($U283="paid",MAX(0,$E283-MAX(0,MIN(INDEX(Calc!$H:$H,$S283),INDEX(Calc!$I:$I,$T283))-INDEX(Calc!$J:$J,$S283))),$W283))</f>
        <v>0</v>
      </c>
      <c r="M283" s="8">
        <f>IF($S283="","",IF($U283="paid",$L283/(1+$F283)*$F283,$Q283))</f>
        <v>0</v>
      </c>
      <c r="N283">
        <f>IF(OR($S283="",$U283&lt;&gt;"paid"),"",$I283-$C283)</f>
        <v>0</v>
      </c>
      <c r="O283" s="8">
        <f>IF($S283="","",IF(AND($U283="paid",$N283&gt;Settings!$B$4),$K283*Settings!$B$3*$N283/365,0))</f>
        <v>0</v>
      </c>
      <c r="P283" s="8">
        <f>IF($S283="","",IF($U283="unpaid",$W283,0))</f>
        <v>0</v>
      </c>
      <c r="Q283" s="8">
        <f>IF($S283="","",IF(AND($U283="unpaid",$C283&lt;=Settings!$B$2),$W283/(1+$F283)*$F283,0))</f>
        <v>0</v>
      </c>
      <c r="R283">
        <f>IF($S283="","","FY "&amp;IF(MONTH($C283)&gt;=4,YEAR($C283),YEAR($C283)-1)&amp;"-"&amp;TEXT(MOD(IF(MONTH($C283)&gt;=4,YEAR($C283)+1,YEAR($C283)),100),"00"))</f>
        <v>0</v>
      </c>
      <c r="S283">
        <f>IF($S282="","",IF($U282="paid",IF($V282&lt;&gt;"",$S282,IF(AND($W282&gt;0,OR(INDEX(Calc!$B:$B,$S282)&lt;=Settings!$B$2,$X282=0)),$S282,IFERROR(MATCH(1,INDEX((Calc!$A$2:$A$2001&lt;&gt;"")*(Calc!$E$2:$E$2001&gt;0)*(ROW(Calc!$A$2:$A$2001)&gt;$S282),0),0)+1,""))),IFERROR(MATCH(1,INDEX((Calc!$A$2:$A$2001&lt;&gt;"")*(Calc!$E$2:$E$2001&gt;0)*(ROW(Calc!$A$2:$A$2001)&gt;$S282),0),0)+1,"")))</f>
        <v>0</v>
      </c>
      <c r="T283">
        <f>IF($S283="","",IF(AND($S283=$S282,$U282="paid",$V282=""),"",IF(AND($S283=$S282,$U282="paid",$V282&lt;&gt;""),$V282,IF($S283="","",IFERROR(MATCH(1,INDEX((Calc!$A$2:$A$2001=INDEX(Calc!$A:$A,$S283))*(Calc!$D$2:$D$2001&gt;0)*(Calc!$I$2:$I$2001&gt;INDEX(Calc!$J:$J,$S283))*(Calc!$T$2:$T$2001&lt;INDEX(Calc!$H:$H,$S283)),0),0)+1,"")))))</f>
        <v>0</v>
      </c>
      <c r="U283">
        <f>IF($S283="","",IF($T283&lt;&gt;"","paid","unpaid"))</f>
        <v>0</v>
      </c>
      <c r="V283">
        <f>IF(OR($S283="",$T283=""),"",IFERROR(MATCH(1,INDEX((Calc!$A$2:$A$2001=INDEX(Calc!$A:$A,$S283))*(Calc!$D$2:$D$2001&gt;0)*(Calc!$I$2:$I$2001&gt;INDEX(Calc!$J:$J,$S283))*(Calc!$T$2:$T$2001&lt;INDEX(Calc!$H:$H,$S283))*(ROW(Calc!$A$2:$A$2001)&gt;$T283),0),0)+1,""))</f>
        <v>0</v>
      </c>
      <c r="W283" s="8">
        <f>IF($S283="","",MAX(0,INDEX(Calc!$H:$H,$S283)-MAX(INDEX(Calc!$K:$K,$S283),INDEX(Calc!$J:$J,$S283))))</f>
        <v>0</v>
      </c>
      <c r="X283" s="8">
        <f>IF($S283="","",INDEX(Calc!$E:$E,$S283)-$W283)</f>
        <v>0</v>
      </c>
    </row>
    <row r="284" spans="1:24">
      <c r="A284">
        <f>IF($S284="","",INDEX(Calc!$A:$A,$S284))</f>
        <v>0</v>
      </c>
      <c r="B284">
        <f>IF($S284="","",INDEX(Calc!$U:$U,$S284))</f>
        <v>0</v>
      </c>
      <c r="C284" s="7">
        <f>IF($S284="","",INDEX(Calc!$B:$B,$S284))</f>
        <v>0</v>
      </c>
      <c r="D284">
        <f>IF($S284="","",INDEX(Calc!$C:$C,$S284))</f>
        <v>0</v>
      </c>
      <c r="E284" s="8">
        <f>IF($S284="","",INDEX(Calc!$E:$E,$S284))</f>
        <v>0</v>
      </c>
      <c r="F284" s="9">
        <f>IF($S284="","",INDEX(Calc!$G:$G,$S284))</f>
        <v>0</v>
      </c>
      <c r="G284" s="8">
        <f>IF($S284="","",INDEX(Calc!$L:$L,$S284))</f>
        <v>0</v>
      </c>
      <c r="H284" s="8">
        <f>IF($S284="","",INDEX(Calc!$M:$M,$S284))</f>
        <v>0</v>
      </c>
      <c r="I284" s="7">
        <f>IF($T284="","",INDEX(Calc!$B:$B,$T284))</f>
        <v>0</v>
      </c>
      <c r="J284" s="8">
        <f>IF($S284="","",IF($U284&lt;&gt;"paid",0,MAX(0,MIN(INDEX(Calc!$H:$H,$S284),INDEX(Calc!$I:$I,$T284))-MAX(INDEX(Calc!$J:$J,$S284),INDEX(Calc!$T:$T,$T284)))))</f>
        <v>0</v>
      </c>
      <c r="K284" s="8">
        <f>IF($S284="","",IF($U284&lt;&gt;"paid",0,$J284/(1+$F284)*$F284))</f>
        <v>0</v>
      </c>
      <c r="L284" s="8">
        <f>IF($S284="","",IF($U284="paid",MAX(0,$E284-MAX(0,MIN(INDEX(Calc!$H:$H,$S284),INDEX(Calc!$I:$I,$T284))-INDEX(Calc!$J:$J,$S284))),$W284))</f>
        <v>0</v>
      </c>
      <c r="M284" s="8">
        <f>IF($S284="","",IF($U284="paid",$L284/(1+$F284)*$F284,$Q284))</f>
        <v>0</v>
      </c>
      <c r="N284">
        <f>IF(OR($S284="",$U284&lt;&gt;"paid"),"",$I284-$C284)</f>
        <v>0</v>
      </c>
      <c r="O284" s="8">
        <f>IF($S284="","",IF(AND($U284="paid",$N284&gt;Settings!$B$4),$K284*Settings!$B$3*$N284/365,0))</f>
        <v>0</v>
      </c>
      <c r="P284" s="8">
        <f>IF($S284="","",IF($U284="unpaid",$W284,0))</f>
        <v>0</v>
      </c>
      <c r="Q284" s="8">
        <f>IF($S284="","",IF(AND($U284="unpaid",$C284&lt;=Settings!$B$2),$W284/(1+$F284)*$F284,0))</f>
        <v>0</v>
      </c>
      <c r="R284">
        <f>IF($S284="","","FY "&amp;IF(MONTH($C284)&gt;=4,YEAR($C284),YEAR($C284)-1)&amp;"-"&amp;TEXT(MOD(IF(MONTH($C284)&gt;=4,YEAR($C284)+1,YEAR($C284)),100),"00"))</f>
        <v>0</v>
      </c>
      <c r="S284">
        <f>IF($S283="","",IF($U283="paid",IF($V283&lt;&gt;"",$S283,IF(AND($W283&gt;0,OR(INDEX(Calc!$B:$B,$S283)&lt;=Settings!$B$2,$X283=0)),$S283,IFERROR(MATCH(1,INDEX((Calc!$A$2:$A$2001&lt;&gt;"")*(Calc!$E$2:$E$2001&gt;0)*(ROW(Calc!$A$2:$A$2001)&gt;$S283),0),0)+1,""))),IFERROR(MATCH(1,INDEX((Calc!$A$2:$A$2001&lt;&gt;"")*(Calc!$E$2:$E$2001&gt;0)*(ROW(Calc!$A$2:$A$2001)&gt;$S283),0),0)+1,"")))</f>
        <v>0</v>
      </c>
      <c r="T284">
        <f>IF($S284="","",IF(AND($S284=$S283,$U283="paid",$V283=""),"",IF(AND($S284=$S283,$U283="paid",$V283&lt;&gt;""),$V283,IF($S284="","",IFERROR(MATCH(1,INDEX((Calc!$A$2:$A$2001=INDEX(Calc!$A:$A,$S284))*(Calc!$D$2:$D$2001&gt;0)*(Calc!$I$2:$I$2001&gt;INDEX(Calc!$J:$J,$S284))*(Calc!$T$2:$T$2001&lt;INDEX(Calc!$H:$H,$S284)),0),0)+1,"")))))</f>
        <v>0</v>
      </c>
      <c r="U284">
        <f>IF($S284="","",IF($T284&lt;&gt;"","paid","unpaid"))</f>
        <v>0</v>
      </c>
      <c r="V284">
        <f>IF(OR($S284="",$T284=""),"",IFERROR(MATCH(1,INDEX((Calc!$A$2:$A$2001=INDEX(Calc!$A:$A,$S284))*(Calc!$D$2:$D$2001&gt;0)*(Calc!$I$2:$I$2001&gt;INDEX(Calc!$J:$J,$S284))*(Calc!$T$2:$T$2001&lt;INDEX(Calc!$H:$H,$S284))*(ROW(Calc!$A$2:$A$2001)&gt;$T284),0),0)+1,""))</f>
        <v>0</v>
      </c>
      <c r="W284" s="8">
        <f>IF($S284="","",MAX(0,INDEX(Calc!$H:$H,$S284)-MAX(INDEX(Calc!$K:$K,$S284),INDEX(Calc!$J:$J,$S284))))</f>
        <v>0</v>
      </c>
      <c r="X284" s="8">
        <f>IF($S284="","",INDEX(Calc!$E:$E,$S284)-$W284)</f>
        <v>0</v>
      </c>
    </row>
    <row r="285" spans="1:24">
      <c r="A285">
        <f>IF($S285="","",INDEX(Calc!$A:$A,$S285))</f>
        <v>0</v>
      </c>
      <c r="B285">
        <f>IF($S285="","",INDEX(Calc!$U:$U,$S285))</f>
        <v>0</v>
      </c>
      <c r="C285" s="7">
        <f>IF($S285="","",INDEX(Calc!$B:$B,$S285))</f>
        <v>0</v>
      </c>
      <c r="D285">
        <f>IF($S285="","",INDEX(Calc!$C:$C,$S285))</f>
        <v>0</v>
      </c>
      <c r="E285" s="8">
        <f>IF($S285="","",INDEX(Calc!$E:$E,$S285))</f>
        <v>0</v>
      </c>
      <c r="F285" s="9">
        <f>IF($S285="","",INDEX(Calc!$G:$G,$S285))</f>
        <v>0</v>
      </c>
      <c r="G285" s="8">
        <f>IF($S285="","",INDEX(Calc!$L:$L,$S285))</f>
        <v>0</v>
      </c>
      <c r="H285" s="8">
        <f>IF($S285="","",INDEX(Calc!$M:$M,$S285))</f>
        <v>0</v>
      </c>
      <c r="I285" s="7">
        <f>IF($T285="","",INDEX(Calc!$B:$B,$T285))</f>
        <v>0</v>
      </c>
      <c r="J285" s="8">
        <f>IF($S285="","",IF($U285&lt;&gt;"paid",0,MAX(0,MIN(INDEX(Calc!$H:$H,$S285),INDEX(Calc!$I:$I,$T285))-MAX(INDEX(Calc!$J:$J,$S285),INDEX(Calc!$T:$T,$T285)))))</f>
        <v>0</v>
      </c>
      <c r="K285" s="8">
        <f>IF($S285="","",IF($U285&lt;&gt;"paid",0,$J285/(1+$F285)*$F285))</f>
        <v>0</v>
      </c>
      <c r="L285" s="8">
        <f>IF($S285="","",IF($U285="paid",MAX(0,$E285-MAX(0,MIN(INDEX(Calc!$H:$H,$S285),INDEX(Calc!$I:$I,$T285))-INDEX(Calc!$J:$J,$S285))),$W285))</f>
        <v>0</v>
      </c>
      <c r="M285" s="8">
        <f>IF($S285="","",IF($U285="paid",$L285/(1+$F285)*$F285,$Q285))</f>
        <v>0</v>
      </c>
      <c r="N285">
        <f>IF(OR($S285="",$U285&lt;&gt;"paid"),"",$I285-$C285)</f>
        <v>0</v>
      </c>
      <c r="O285" s="8">
        <f>IF($S285="","",IF(AND($U285="paid",$N285&gt;Settings!$B$4),$K285*Settings!$B$3*$N285/365,0))</f>
        <v>0</v>
      </c>
      <c r="P285" s="8">
        <f>IF($S285="","",IF($U285="unpaid",$W285,0))</f>
        <v>0</v>
      </c>
      <c r="Q285" s="8">
        <f>IF($S285="","",IF(AND($U285="unpaid",$C285&lt;=Settings!$B$2),$W285/(1+$F285)*$F285,0))</f>
        <v>0</v>
      </c>
      <c r="R285">
        <f>IF($S285="","","FY "&amp;IF(MONTH($C285)&gt;=4,YEAR($C285),YEAR($C285)-1)&amp;"-"&amp;TEXT(MOD(IF(MONTH($C285)&gt;=4,YEAR($C285)+1,YEAR($C285)),100),"00"))</f>
        <v>0</v>
      </c>
      <c r="S285">
        <f>IF($S284="","",IF($U284="paid",IF($V284&lt;&gt;"",$S284,IF(AND($W284&gt;0,OR(INDEX(Calc!$B:$B,$S284)&lt;=Settings!$B$2,$X284=0)),$S284,IFERROR(MATCH(1,INDEX((Calc!$A$2:$A$2001&lt;&gt;"")*(Calc!$E$2:$E$2001&gt;0)*(ROW(Calc!$A$2:$A$2001)&gt;$S284),0),0)+1,""))),IFERROR(MATCH(1,INDEX((Calc!$A$2:$A$2001&lt;&gt;"")*(Calc!$E$2:$E$2001&gt;0)*(ROW(Calc!$A$2:$A$2001)&gt;$S284),0),0)+1,"")))</f>
        <v>0</v>
      </c>
      <c r="T285">
        <f>IF($S285="","",IF(AND($S285=$S284,$U284="paid",$V284=""),"",IF(AND($S285=$S284,$U284="paid",$V284&lt;&gt;""),$V284,IF($S285="","",IFERROR(MATCH(1,INDEX((Calc!$A$2:$A$2001=INDEX(Calc!$A:$A,$S285))*(Calc!$D$2:$D$2001&gt;0)*(Calc!$I$2:$I$2001&gt;INDEX(Calc!$J:$J,$S285))*(Calc!$T$2:$T$2001&lt;INDEX(Calc!$H:$H,$S285)),0),0)+1,"")))))</f>
        <v>0</v>
      </c>
      <c r="U285">
        <f>IF($S285="","",IF($T285&lt;&gt;"","paid","unpaid"))</f>
        <v>0</v>
      </c>
      <c r="V285">
        <f>IF(OR($S285="",$T285=""),"",IFERROR(MATCH(1,INDEX((Calc!$A$2:$A$2001=INDEX(Calc!$A:$A,$S285))*(Calc!$D$2:$D$2001&gt;0)*(Calc!$I$2:$I$2001&gt;INDEX(Calc!$J:$J,$S285))*(Calc!$T$2:$T$2001&lt;INDEX(Calc!$H:$H,$S285))*(ROW(Calc!$A$2:$A$2001)&gt;$T285),0),0)+1,""))</f>
        <v>0</v>
      </c>
      <c r="W285" s="8">
        <f>IF($S285="","",MAX(0,INDEX(Calc!$H:$H,$S285)-MAX(INDEX(Calc!$K:$K,$S285),INDEX(Calc!$J:$J,$S285))))</f>
        <v>0</v>
      </c>
      <c r="X285" s="8">
        <f>IF($S285="","",INDEX(Calc!$E:$E,$S285)-$W285)</f>
        <v>0</v>
      </c>
    </row>
    <row r="286" spans="1:24">
      <c r="A286">
        <f>IF($S286="","",INDEX(Calc!$A:$A,$S286))</f>
        <v>0</v>
      </c>
      <c r="B286">
        <f>IF($S286="","",INDEX(Calc!$U:$U,$S286))</f>
        <v>0</v>
      </c>
      <c r="C286" s="7">
        <f>IF($S286="","",INDEX(Calc!$B:$B,$S286))</f>
        <v>0</v>
      </c>
      <c r="D286">
        <f>IF($S286="","",INDEX(Calc!$C:$C,$S286))</f>
        <v>0</v>
      </c>
      <c r="E286" s="8">
        <f>IF($S286="","",INDEX(Calc!$E:$E,$S286))</f>
        <v>0</v>
      </c>
      <c r="F286" s="9">
        <f>IF($S286="","",INDEX(Calc!$G:$G,$S286))</f>
        <v>0</v>
      </c>
      <c r="G286" s="8">
        <f>IF($S286="","",INDEX(Calc!$L:$L,$S286))</f>
        <v>0</v>
      </c>
      <c r="H286" s="8">
        <f>IF($S286="","",INDEX(Calc!$M:$M,$S286))</f>
        <v>0</v>
      </c>
      <c r="I286" s="7">
        <f>IF($T286="","",INDEX(Calc!$B:$B,$T286))</f>
        <v>0</v>
      </c>
      <c r="J286" s="8">
        <f>IF($S286="","",IF($U286&lt;&gt;"paid",0,MAX(0,MIN(INDEX(Calc!$H:$H,$S286),INDEX(Calc!$I:$I,$T286))-MAX(INDEX(Calc!$J:$J,$S286),INDEX(Calc!$T:$T,$T286)))))</f>
        <v>0</v>
      </c>
      <c r="K286" s="8">
        <f>IF($S286="","",IF($U286&lt;&gt;"paid",0,$J286/(1+$F286)*$F286))</f>
        <v>0</v>
      </c>
      <c r="L286" s="8">
        <f>IF($S286="","",IF($U286="paid",MAX(0,$E286-MAX(0,MIN(INDEX(Calc!$H:$H,$S286),INDEX(Calc!$I:$I,$T286))-INDEX(Calc!$J:$J,$S286))),$W286))</f>
        <v>0</v>
      </c>
      <c r="M286" s="8">
        <f>IF($S286="","",IF($U286="paid",$L286/(1+$F286)*$F286,$Q286))</f>
        <v>0</v>
      </c>
      <c r="N286">
        <f>IF(OR($S286="",$U286&lt;&gt;"paid"),"",$I286-$C286)</f>
        <v>0</v>
      </c>
      <c r="O286" s="8">
        <f>IF($S286="","",IF(AND($U286="paid",$N286&gt;Settings!$B$4),$K286*Settings!$B$3*$N286/365,0))</f>
        <v>0</v>
      </c>
      <c r="P286" s="8">
        <f>IF($S286="","",IF($U286="unpaid",$W286,0))</f>
        <v>0</v>
      </c>
      <c r="Q286" s="8">
        <f>IF($S286="","",IF(AND($U286="unpaid",$C286&lt;=Settings!$B$2),$W286/(1+$F286)*$F286,0))</f>
        <v>0</v>
      </c>
      <c r="R286">
        <f>IF($S286="","","FY "&amp;IF(MONTH($C286)&gt;=4,YEAR($C286),YEAR($C286)-1)&amp;"-"&amp;TEXT(MOD(IF(MONTH($C286)&gt;=4,YEAR($C286)+1,YEAR($C286)),100),"00"))</f>
        <v>0</v>
      </c>
      <c r="S286">
        <f>IF($S285="","",IF($U285="paid",IF($V285&lt;&gt;"",$S285,IF(AND($W285&gt;0,OR(INDEX(Calc!$B:$B,$S285)&lt;=Settings!$B$2,$X285=0)),$S285,IFERROR(MATCH(1,INDEX((Calc!$A$2:$A$2001&lt;&gt;"")*(Calc!$E$2:$E$2001&gt;0)*(ROW(Calc!$A$2:$A$2001)&gt;$S285),0),0)+1,""))),IFERROR(MATCH(1,INDEX((Calc!$A$2:$A$2001&lt;&gt;"")*(Calc!$E$2:$E$2001&gt;0)*(ROW(Calc!$A$2:$A$2001)&gt;$S285),0),0)+1,"")))</f>
        <v>0</v>
      </c>
      <c r="T286">
        <f>IF($S286="","",IF(AND($S286=$S285,$U285="paid",$V285=""),"",IF(AND($S286=$S285,$U285="paid",$V285&lt;&gt;""),$V285,IF($S286="","",IFERROR(MATCH(1,INDEX((Calc!$A$2:$A$2001=INDEX(Calc!$A:$A,$S286))*(Calc!$D$2:$D$2001&gt;0)*(Calc!$I$2:$I$2001&gt;INDEX(Calc!$J:$J,$S286))*(Calc!$T$2:$T$2001&lt;INDEX(Calc!$H:$H,$S286)),0),0)+1,"")))))</f>
        <v>0</v>
      </c>
      <c r="U286">
        <f>IF($S286="","",IF($T286&lt;&gt;"","paid","unpaid"))</f>
        <v>0</v>
      </c>
      <c r="V286">
        <f>IF(OR($S286="",$T286=""),"",IFERROR(MATCH(1,INDEX((Calc!$A$2:$A$2001=INDEX(Calc!$A:$A,$S286))*(Calc!$D$2:$D$2001&gt;0)*(Calc!$I$2:$I$2001&gt;INDEX(Calc!$J:$J,$S286))*(Calc!$T$2:$T$2001&lt;INDEX(Calc!$H:$H,$S286))*(ROW(Calc!$A$2:$A$2001)&gt;$T286),0),0)+1,""))</f>
        <v>0</v>
      </c>
      <c r="W286" s="8">
        <f>IF($S286="","",MAX(0,INDEX(Calc!$H:$H,$S286)-MAX(INDEX(Calc!$K:$K,$S286),INDEX(Calc!$J:$J,$S286))))</f>
        <v>0</v>
      </c>
      <c r="X286" s="8">
        <f>IF($S286="","",INDEX(Calc!$E:$E,$S286)-$W286)</f>
        <v>0</v>
      </c>
    </row>
    <row r="287" spans="1:24">
      <c r="A287">
        <f>IF($S287="","",INDEX(Calc!$A:$A,$S287))</f>
        <v>0</v>
      </c>
      <c r="B287">
        <f>IF($S287="","",INDEX(Calc!$U:$U,$S287))</f>
        <v>0</v>
      </c>
      <c r="C287" s="7">
        <f>IF($S287="","",INDEX(Calc!$B:$B,$S287))</f>
        <v>0</v>
      </c>
      <c r="D287">
        <f>IF($S287="","",INDEX(Calc!$C:$C,$S287))</f>
        <v>0</v>
      </c>
      <c r="E287" s="8">
        <f>IF($S287="","",INDEX(Calc!$E:$E,$S287))</f>
        <v>0</v>
      </c>
      <c r="F287" s="9">
        <f>IF($S287="","",INDEX(Calc!$G:$G,$S287))</f>
        <v>0</v>
      </c>
      <c r="G287" s="8">
        <f>IF($S287="","",INDEX(Calc!$L:$L,$S287))</f>
        <v>0</v>
      </c>
      <c r="H287" s="8">
        <f>IF($S287="","",INDEX(Calc!$M:$M,$S287))</f>
        <v>0</v>
      </c>
      <c r="I287" s="7">
        <f>IF($T287="","",INDEX(Calc!$B:$B,$T287))</f>
        <v>0</v>
      </c>
      <c r="J287" s="8">
        <f>IF($S287="","",IF($U287&lt;&gt;"paid",0,MAX(0,MIN(INDEX(Calc!$H:$H,$S287),INDEX(Calc!$I:$I,$T287))-MAX(INDEX(Calc!$J:$J,$S287),INDEX(Calc!$T:$T,$T287)))))</f>
        <v>0</v>
      </c>
      <c r="K287" s="8">
        <f>IF($S287="","",IF($U287&lt;&gt;"paid",0,$J287/(1+$F287)*$F287))</f>
        <v>0</v>
      </c>
      <c r="L287" s="8">
        <f>IF($S287="","",IF($U287="paid",MAX(0,$E287-MAX(0,MIN(INDEX(Calc!$H:$H,$S287),INDEX(Calc!$I:$I,$T287))-INDEX(Calc!$J:$J,$S287))),$W287))</f>
        <v>0</v>
      </c>
      <c r="M287" s="8">
        <f>IF($S287="","",IF($U287="paid",$L287/(1+$F287)*$F287,$Q287))</f>
        <v>0</v>
      </c>
      <c r="N287">
        <f>IF(OR($S287="",$U287&lt;&gt;"paid"),"",$I287-$C287)</f>
        <v>0</v>
      </c>
      <c r="O287" s="8">
        <f>IF($S287="","",IF(AND($U287="paid",$N287&gt;Settings!$B$4),$K287*Settings!$B$3*$N287/365,0))</f>
        <v>0</v>
      </c>
      <c r="P287" s="8">
        <f>IF($S287="","",IF($U287="unpaid",$W287,0))</f>
        <v>0</v>
      </c>
      <c r="Q287" s="8">
        <f>IF($S287="","",IF(AND($U287="unpaid",$C287&lt;=Settings!$B$2),$W287/(1+$F287)*$F287,0))</f>
        <v>0</v>
      </c>
      <c r="R287">
        <f>IF($S287="","","FY "&amp;IF(MONTH($C287)&gt;=4,YEAR($C287),YEAR($C287)-1)&amp;"-"&amp;TEXT(MOD(IF(MONTH($C287)&gt;=4,YEAR($C287)+1,YEAR($C287)),100),"00"))</f>
        <v>0</v>
      </c>
      <c r="S287">
        <f>IF($S286="","",IF($U286="paid",IF($V286&lt;&gt;"",$S286,IF(AND($W286&gt;0,OR(INDEX(Calc!$B:$B,$S286)&lt;=Settings!$B$2,$X286=0)),$S286,IFERROR(MATCH(1,INDEX((Calc!$A$2:$A$2001&lt;&gt;"")*(Calc!$E$2:$E$2001&gt;0)*(ROW(Calc!$A$2:$A$2001)&gt;$S286),0),0)+1,""))),IFERROR(MATCH(1,INDEX((Calc!$A$2:$A$2001&lt;&gt;"")*(Calc!$E$2:$E$2001&gt;0)*(ROW(Calc!$A$2:$A$2001)&gt;$S286),0),0)+1,"")))</f>
        <v>0</v>
      </c>
      <c r="T287">
        <f>IF($S287="","",IF(AND($S287=$S286,$U286="paid",$V286=""),"",IF(AND($S287=$S286,$U286="paid",$V286&lt;&gt;""),$V286,IF($S287="","",IFERROR(MATCH(1,INDEX((Calc!$A$2:$A$2001=INDEX(Calc!$A:$A,$S287))*(Calc!$D$2:$D$2001&gt;0)*(Calc!$I$2:$I$2001&gt;INDEX(Calc!$J:$J,$S287))*(Calc!$T$2:$T$2001&lt;INDEX(Calc!$H:$H,$S287)),0),0)+1,"")))))</f>
        <v>0</v>
      </c>
      <c r="U287">
        <f>IF($S287="","",IF($T287&lt;&gt;"","paid","unpaid"))</f>
        <v>0</v>
      </c>
      <c r="V287">
        <f>IF(OR($S287="",$T287=""),"",IFERROR(MATCH(1,INDEX((Calc!$A$2:$A$2001=INDEX(Calc!$A:$A,$S287))*(Calc!$D$2:$D$2001&gt;0)*(Calc!$I$2:$I$2001&gt;INDEX(Calc!$J:$J,$S287))*(Calc!$T$2:$T$2001&lt;INDEX(Calc!$H:$H,$S287))*(ROW(Calc!$A$2:$A$2001)&gt;$T287),0),0)+1,""))</f>
        <v>0</v>
      </c>
      <c r="W287" s="8">
        <f>IF($S287="","",MAX(0,INDEX(Calc!$H:$H,$S287)-MAX(INDEX(Calc!$K:$K,$S287),INDEX(Calc!$J:$J,$S287))))</f>
        <v>0</v>
      </c>
      <c r="X287" s="8">
        <f>IF($S287="","",INDEX(Calc!$E:$E,$S287)-$W287)</f>
        <v>0</v>
      </c>
    </row>
    <row r="288" spans="1:24">
      <c r="A288">
        <f>IF($S288="","",INDEX(Calc!$A:$A,$S288))</f>
        <v>0</v>
      </c>
      <c r="B288">
        <f>IF($S288="","",INDEX(Calc!$U:$U,$S288))</f>
        <v>0</v>
      </c>
      <c r="C288" s="7">
        <f>IF($S288="","",INDEX(Calc!$B:$B,$S288))</f>
        <v>0</v>
      </c>
      <c r="D288">
        <f>IF($S288="","",INDEX(Calc!$C:$C,$S288))</f>
        <v>0</v>
      </c>
      <c r="E288" s="8">
        <f>IF($S288="","",INDEX(Calc!$E:$E,$S288))</f>
        <v>0</v>
      </c>
      <c r="F288" s="9">
        <f>IF($S288="","",INDEX(Calc!$G:$G,$S288))</f>
        <v>0</v>
      </c>
      <c r="G288" s="8">
        <f>IF($S288="","",INDEX(Calc!$L:$L,$S288))</f>
        <v>0</v>
      </c>
      <c r="H288" s="8">
        <f>IF($S288="","",INDEX(Calc!$M:$M,$S288))</f>
        <v>0</v>
      </c>
      <c r="I288" s="7">
        <f>IF($T288="","",INDEX(Calc!$B:$B,$T288))</f>
        <v>0</v>
      </c>
      <c r="J288" s="8">
        <f>IF($S288="","",IF($U288&lt;&gt;"paid",0,MAX(0,MIN(INDEX(Calc!$H:$H,$S288),INDEX(Calc!$I:$I,$T288))-MAX(INDEX(Calc!$J:$J,$S288),INDEX(Calc!$T:$T,$T288)))))</f>
        <v>0</v>
      </c>
      <c r="K288" s="8">
        <f>IF($S288="","",IF($U288&lt;&gt;"paid",0,$J288/(1+$F288)*$F288))</f>
        <v>0</v>
      </c>
      <c r="L288" s="8">
        <f>IF($S288="","",IF($U288="paid",MAX(0,$E288-MAX(0,MIN(INDEX(Calc!$H:$H,$S288),INDEX(Calc!$I:$I,$T288))-INDEX(Calc!$J:$J,$S288))),$W288))</f>
        <v>0</v>
      </c>
      <c r="M288" s="8">
        <f>IF($S288="","",IF($U288="paid",$L288/(1+$F288)*$F288,$Q288))</f>
        <v>0</v>
      </c>
      <c r="N288">
        <f>IF(OR($S288="",$U288&lt;&gt;"paid"),"",$I288-$C288)</f>
        <v>0</v>
      </c>
      <c r="O288" s="8">
        <f>IF($S288="","",IF(AND($U288="paid",$N288&gt;Settings!$B$4),$K288*Settings!$B$3*$N288/365,0))</f>
        <v>0</v>
      </c>
      <c r="P288" s="8">
        <f>IF($S288="","",IF($U288="unpaid",$W288,0))</f>
        <v>0</v>
      </c>
      <c r="Q288" s="8">
        <f>IF($S288="","",IF(AND($U288="unpaid",$C288&lt;=Settings!$B$2),$W288/(1+$F288)*$F288,0))</f>
        <v>0</v>
      </c>
      <c r="R288">
        <f>IF($S288="","","FY "&amp;IF(MONTH($C288)&gt;=4,YEAR($C288),YEAR($C288)-1)&amp;"-"&amp;TEXT(MOD(IF(MONTH($C288)&gt;=4,YEAR($C288)+1,YEAR($C288)),100),"00"))</f>
        <v>0</v>
      </c>
      <c r="S288">
        <f>IF($S287="","",IF($U287="paid",IF($V287&lt;&gt;"",$S287,IF(AND($W287&gt;0,OR(INDEX(Calc!$B:$B,$S287)&lt;=Settings!$B$2,$X287=0)),$S287,IFERROR(MATCH(1,INDEX((Calc!$A$2:$A$2001&lt;&gt;"")*(Calc!$E$2:$E$2001&gt;0)*(ROW(Calc!$A$2:$A$2001)&gt;$S287),0),0)+1,""))),IFERROR(MATCH(1,INDEX((Calc!$A$2:$A$2001&lt;&gt;"")*(Calc!$E$2:$E$2001&gt;0)*(ROW(Calc!$A$2:$A$2001)&gt;$S287),0),0)+1,"")))</f>
        <v>0</v>
      </c>
      <c r="T288">
        <f>IF($S288="","",IF(AND($S288=$S287,$U287="paid",$V287=""),"",IF(AND($S288=$S287,$U287="paid",$V287&lt;&gt;""),$V287,IF($S288="","",IFERROR(MATCH(1,INDEX((Calc!$A$2:$A$2001=INDEX(Calc!$A:$A,$S288))*(Calc!$D$2:$D$2001&gt;0)*(Calc!$I$2:$I$2001&gt;INDEX(Calc!$J:$J,$S288))*(Calc!$T$2:$T$2001&lt;INDEX(Calc!$H:$H,$S288)),0),0)+1,"")))))</f>
        <v>0</v>
      </c>
      <c r="U288">
        <f>IF($S288="","",IF($T288&lt;&gt;"","paid","unpaid"))</f>
        <v>0</v>
      </c>
      <c r="V288">
        <f>IF(OR($S288="",$T288=""),"",IFERROR(MATCH(1,INDEX((Calc!$A$2:$A$2001=INDEX(Calc!$A:$A,$S288))*(Calc!$D$2:$D$2001&gt;0)*(Calc!$I$2:$I$2001&gt;INDEX(Calc!$J:$J,$S288))*(Calc!$T$2:$T$2001&lt;INDEX(Calc!$H:$H,$S288))*(ROW(Calc!$A$2:$A$2001)&gt;$T288),0),0)+1,""))</f>
        <v>0</v>
      </c>
      <c r="W288" s="8">
        <f>IF($S288="","",MAX(0,INDEX(Calc!$H:$H,$S288)-MAX(INDEX(Calc!$K:$K,$S288),INDEX(Calc!$J:$J,$S288))))</f>
        <v>0</v>
      </c>
      <c r="X288" s="8">
        <f>IF($S288="","",INDEX(Calc!$E:$E,$S288)-$W288)</f>
        <v>0</v>
      </c>
    </row>
    <row r="289" spans="1:24">
      <c r="A289">
        <f>IF($S289="","",INDEX(Calc!$A:$A,$S289))</f>
        <v>0</v>
      </c>
      <c r="B289">
        <f>IF($S289="","",INDEX(Calc!$U:$U,$S289))</f>
        <v>0</v>
      </c>
      <c r="C289" s="7">
        <f>IF($S289="","",INDEX(Calc!$B:$B,$S289))</f>
        <v>0</v>
      </c>
      <c r="D289">
        <f>IF($S289="","",INDEX(Calc!$C:$C,$S289))</f>
        <v>0</v>
      </c>
      <c r="E289" s="8">
        <f>IF($S289="","",INDEX(Calc!$E:$E,$S289))</f>
        <v>0</v>
      </c>
      <c r="F289" s="9">
        <f>IF($S289="","",INDEX(Calc!$G:$G,$S289))</f>
        <v>0</v>
      </c>
      <c r="G289" s="8">
        <f>IF($S289="","",INDEX(Calc!$L:$L,$S289))</f>
        <v>0</v>
      </c>
      <c r="H289" s="8">
        <f>IF($S289="","",INDEX(Calc!$M:$M,$S289))</f>
        <v>0</v>
      </c>
      <c r="I289" s="7">
        <f>IF($T289="","",INDEX(Calc!$B:$B,$T289))</f>
        <v>0</v>
      </c>
      <c r="J289" s="8">
        <f>IF($S289="","",IF($U289&lt;&gt;"paid",0,MAX(0,MIN(INDEX(Calc!$H:$H,$S289),INDEX(Calc!$I:$I,$T289))-MAX(INDEX(Calc!$J:$J,$S289),INDEX(Calc!$T:$T,$T289)))))</f>
        <v>0</v>
      </c>
      <c r="K289" s="8">
        <f>IF($S289="","",IF($U289&lt;&gt;"paid",0,$J289/(1+$F289)*$F289))</f>
        <v>0</v>
      </c>
      <c r="L289" s="8">
        <f>IF($S289="","",IF($U289="paid",MAX(0,$E289-MAX(0,MIN(INDEX(Calc!$H:$H,$S289),INDEX(Calc!$I:$I,$T289))-INDEX(Calc!$J:$J,$S289))),$W289))</f>
        <v>0</v>
      </c>
      <c r="M289" s="8">
        <f>IF($S289="","",IF($U289="paid",$L289/(1+$F289)*$F289,$Q289))</f>
        <v>0</v>
      </c>
      <c r="N289">
        <f>IF(OR($S289="",$U289&lt;&gt;"paid"),"",$I289-$C289)</f>
        <v>0</v>
      </c>
      <c r="O289" s="8">
        <f>IF($S289="","",IF(AND($U289="paid",$N289&gt;Settings!$B$4),$K289*Settings!$B$3*$N289/365,0))</f>
        <v>0</v>
      </c>
      <c r="P289" s="8">
        <f>IF($S289="","",IF($U289="unpaid",$W289,0))</f>
        <v>0</v>
      </c>
      <c r="Q289" s="8">
        <f>IF($S289="","",IF(AND($U289="unpaid",$C289&lt;=Settings!$B$2),$W289/(1+$F289)*$F289,0))</f>
        <v>0</v>
      </c>
      <c r="R289">
        <f>IF($S289="","","FY "&amp;IF(MONTH($C289)&gt;=4,YEAR($C289),YEAR($C289)-1)&amp;"-"&amp;TEXT(MOD(IF(MONTH($C289)&gt;=4,YEAR($C289)+1,YEAR($C289)),100),"00"))</f>
        <v>0</v>
      </c>
      <c r="S289">
        <f>IF($S288="","",IF($U288="paid",IF($V288&lt;&gt;"",$S288,IF(AND($W288&gt;0,OR(INDEX(Calc!$B:$B,$S288)&lt;=Settings!$B$2,$X288=0)),$S288,IFERROR(MATCH(1,INDEX((Calc!$A$2:$A$2001&lt;&gt;"")*(Calc!$E$2:$E$2001&gt;0)*(ROW(Calc!$A$2:$A$2001)&gt;$S288),0),0)+1,""))),IFERROR(MATCH(1,INDEX((Calc!$A$2:$A$2001&lt;&gt;"")*(Calc!$E$2:$E$2001&gt;0)*(ROW(Calc!$A$2:$A$2001)&gt;$S288),0),0)+1,"")))</f>
        <v>0</v>
      </c>
      <c r="T289">
        <f>IF($S289="","",IF(AND($S289=$S288,$U288="paid",$V288=""),"",IF(AND($S289=$S288,$U288="paid",$V288&lt;&gt;""),$V288,IF($S289="","",IFERROR(MATCH(1,INDEX((Calc!$A$2:$A$2001=INDEX(Calc!$A:$A,$S289))*(Calc!$D$2:$D$2001&gt;0)*(Calc!$I$2:$I$2001&gt;INDEX(Calc!$J:$J,$S289))*(Calc!$T$2:$T$2001&lt;INDEX(Calc!$H:$H,$S289)),0),0)+1,"")))))</f>
        <v>0</v>
      </c>
      <c r="U289">
        <f>IF($S289="","",IF($T289&lt;&gt;"","paid","unpaid"))</f>
        <v>0</v>
      </c>
      <c r="V289">
        <f>IF(OR($S289="",$T289=""),"",IFERROR(MATCH(1,INDEX((Calc!$A$2:$A$2001=INDEX(Calc!$A:$A,$S289))*(Calc!$D$2:$D$2001&gt;0)*(Calc!$I$2:$I$2001&gt;INDEX(Calc!$J:$J,$S289))*(Calc!$T$2:$T$2001&lt;INDEX(Calc!$H:$H,$S289))*(ROW(Calc!$A$2:$A$2001)&gt;$T289),0),0)+1,""))</f>
        <v>0</v>
      </c>
      <c r="W289" s="8">
        <f>IF($S289="","",MAX(0,INDEX(Calc!$H:$H,$S289)-MAX(INDEX(Calc!$K:$K,$S289),INDEX(Calc!$J:$J,$S289))))</f>
        <v>0</v>
      </c>
      <c r="X289" s="8">
        <f>IF($S289="","",INDEX(Calc!$E:$E,$S289)-$W289)</f>
        <v>0</v>
      </c>
    </row>
    <row r="290" spans="1:24">
      <c r="A290">
        <f>IF($S290="","",INDEX(Calc!$A:$A,$S290))</f>
        <v>0</v>
      </c>
      <c r="B290">
        <f>IF($S290="","",INDEX(Calc!$U:$U,$S290))</f>
        <v>0</v>
      </c>
      <c r="C290" s="7">
        <f>IF($S290="","",INDEX(Calc!$B:$B,$S290))</f>
        <v>0</v>
      </c>
      <c r="D290">
        <f>IF($S290="","",INDEX(Calc!$C:$C,$S290))</f>
        <v>0</v>
      </c>
      <c r="E290" s="8">
        <f>IF($S290="","",INDEX(Calc!$E:$E,$S290))</f>
        <v>0</v>
      </c>
      <c r="F290" s="9">
        <f>IF($S290="","",INDEX(Calc!$G:$G,$S290))</f>
        <v>0</v>
      </c>
      <c r="G290" s="8">
        <f>IF($S290="","",INDEX(Calc!$L:$L,$S290))</f>
        <v>0</v>
      </c>
      <c r="H290" s="8">
        <f>IF($S290="","",INDEX(Calc!$M:$M,$S290))</f>
        <v>0</v>
      </c>
      <c r="I290" s="7">
        <f>IF($T290="","",INDEX(Calc!$B:$B,$T290))</f>
        <v>0</v>
      </c>
      <c r="J290" s="8">
        <f>IF($S290="","",IF($U290&lt;&gt;"paid",0,MAX(0,MIN(INDEX(Calc!$H:$H,$S290),INDEX(Calc!$I:$I,$T290))-MAX(INDEX(Calc!$J:$J,$S290),INDEX(Calc!$T:$T,$T290)))))</f>
        <v>0</v>
      </c>
      <c r="K290" s="8">
        <f>IF($S290="","",IF($U290&lt;&gt;"paid",0,$J290/(1+$F290)*$F290))</f>
        <v>0</v>
      </c>
      <c r="L290" s="8">
        <f>IF($S290="","",IF($U290="paid",MAX(0,$E290-MAX(0,MIN(INDEX(Calc!$H:$H,$S290),INDEX(Calc!$I:$I,$T290))-INDEX(Calc!$J:$J,$S290))),$W290))</f>
        <v>0</v>
      </c>
      <c r="M290" s="8">
        <f>IF($S290="","",IF($U290="paid",$L290/(1+$F290)*$F290,$Q290))</f>
        <v>0</v>
      </c>
      <c r="N290">
        <f>IF(OR($S290="",$U290&lt;&gt;"paid"),"",$I290-$C290)</f>
        <v>0</v>
      </c>
      <c r="O290" s="8">
        <f>IF($S290="","",IF(AND($U290="paid",$N290&gt;Settings!$B$4),$K290*Settings!$B$3*$N290/365,0))</f>
        <v>0</v>
      </c>
      <c r="P290" s="8">
        <f>IF($S290="","",IF($U290="unpaid",$W290,0))</f>
        <v>0</v>
      </c>
      <c r="Q290" s="8">
        <f>IF($S290="","",IF(AND($U290="unpaid",$C290&lt;=Settings!$B$2),$W290/(1+$F290)*$F290,0))</f>
        <v>0</v>
      </c>
      <c r="R290">
        <f>IF($S290="","","FY "&amp;IF(MONTH($C290)&gt;=4,YEAR($C290),YEAR($C290)-1)&amp;"-"&amp;TEXT(MOD(IF(MONTH($C290)&gt;=4,YEAR($C290)+1,YEAR($C290)),100),"00"))</f>
        <v>0</v>
      </c>
      <c r="S290">
        <f>IF($S289="","",IF($U289="paid",IF($V289&lt;&gt;"",$S289,IF(AND($W289&gt;0,OR(INDEX(Calc!$B:$B,$S289)&lt;=Settings!$B$2,$X289=0)),$S289,IFERROR(MATCH(1,INDEX((Calc!$A$2:$A$2001&lt;&gt;"")*(Calc!$E$2:$E$2001&gt;0)*(ROW(Calc!$A$2:$A$2001)&gt;$S289),0),0)+1,""))),IFERROR(MATCH(1,INDEX((Calc!$A$2:$A$2001&lt;&gt;"")*(Calc!$E$2:$E$2001&gt;0)*(ROW(Calc!$A$2:$A$2001)&gt;$S289),0),0)+1,"")))</f>
        <v>0</v>
      </c>
      <c r="T290">
        <f>IF($S290="","",IF(AND($S290=$S289,$U289="paid",$V289=""),"",IF(AND($S290=$S289,$U289="paid",$V289&lt;&gt;""),$V289,IF($S290="","",IFERROR(MATCH(1,INDEX((Calc!$A$2:$A$2001=INDEX(Calc!$A:$A,$S290))*(Calc!$D$2:$D$2001&gt;0)*(Calc!$I$2:$I$2001&gt;INDEX(Calc!$J:$J,$S290))*(Calc!$T$2:$T$2001&lt;INDEX(Calc!$H:$H,$S290)),0),0)+1,"")))))</f>
        <v>0</v>
      </c>
      <c r="U290">
        <f>IF($S290="","",IF($T290&lt;&gt;"","paid","unpaid"))</f>
        <v>0</v>
      </c>
      <c r="V290">
        <f>IF(OR($S290="",$T290=""),"",IFERROR(MATCH(1,INDEX((Calc!$A$2:$A$2001=INDEX(Calc!$A:$A,$S290))*(Calc!$D$2:$D$2001&gt;0)*(Calc!$I$2:$I$2001&gt;INDEX(Calc!$J:$J,$S290))*(Calc!$T$2:$T$2001&lt;INDEX(Calc!$H:$H,$S290))*(ROW(Calc!$A$2:$A$2001)&gt;$T290),0),0)+1,""))</f>
        <v>0</v>
      </c>
      <c r="W290" s="8">
        <f>IF($S290="","",MAX(0,INDEX(Calc!$H:$H,$S290)-MAX(INDEX(Calc!$K:$K,$S290),INDEX(Calc!$J:$J,$S290))))</f>
        <v>0</v>
      </c>
      <c r="X290" s="8">
        <f>IF($S290="","",INDEX(Calc!$E:$E,$S290)-$W290)</f>
        <v>0</v>
      </c>
    </row>
    <row r="291" spans="1:24">
      <c r="A291">
        <f>IF($S291="","",INDEX(Calc!$A:$A,$S291))</f>
        <v>0</v>
      </c>
      <c r="B291">
        <f>IF($S291="","",INDEX(Calc!$U:$U,$S291))</f>
        <v>0</v>
      </c>
      <c r="C291" s="7">
        <f>IF($S291="","",INDEX(Calc!$B:$B,$S291))</f>
        <v>0</v>
      </c>
      <c r="D291">
        <f>IF($S291="","",INDEX(Calc!$C:$C,$S291))</f>
        <v>0</v>
      </c>
      <c r="E291" s="8">
        <f>IF($S291="","",INDEX(Calc!$E:$E,$S291))</f>
        <v>0</v>
      </c>
      <c r="F291" s="9">
        <f>IF($S291="","",INDEX(Calc!$G:$G,$S291))</f>
        <v>0</v>
      </c>
      <c r="G291" s="8">
        <f>IF($S291="","",INDEX(Calc!$L:$L,$S291))</f>
        <v>0</v>
      </c>
      <c r="H291" s="8">
        <f>IF($S291="","",INDEX(Calc!$M:$M,$S291))</f>
        <v>0</v>
      </c>
      <c r="I291" s="7">
        <f>IF($T291="","",INDEX(Calc!$B:$B,$T291))</f>
        <v>0</v>
      </c>
      <c r="J291" s="8">
        <f>IF($S291="","",IF($U291&lt;&gt;"paid",0,MAX(0,MIN(INDEX(Calc!$H:$H,$S291),INDEX(Calc!$I:$I,$T291))-MAX(INDEX(Calc!$J:$J,$S291),INDEX(Calc!$T:$T,$T291)))))</f>
        <v>0</v>
      </c>
      <c r="K291" s="8">
        <f>IF($S291="","",IF($U291&lt;&gt;"paid",0,$J291/(1+$F291)*$F291))</f>
        <v>0</v>
      </c>
      <c r="L291" s="8">
        <f>IF($S291="","",IF($U291="paid",MAX(0,$E291-MAX(0,MIN(INDEX(Calc!$H:$H,$S291),INDEX(Calc!$I:$I,$T291))-INDEX(Calc!$J:$J,$S291))),$W291))</f>
        <v>0</v>
      </c>
      <c r="M291" s="8">
        <f>IF($S291="","",IF($U291="paid",$L291/(1+$F291)*$F291,$Q291))</f>
        <v>0</v>
      </c>
      <c r="N291">
        <f>IF(OR($S291="",$U291&lt;&gt;"paid"),"",$I291-$C291)</f>
        <v>0</v>
      </c>
      <c r="O291" s="8">
        <f>IF($S291="","",IF(AND($U291="paid",$N291&gt;Settings!$B$4),$K291*Settings!$B$3*$N291/365,0))</f>
        <v>0</v>
      </c>
      <c r="P291" s="8">
        <f>IF($S291="","",IF($U291="unpaid",$W291,0))</f>
        <v>0</v>
      </c>
      <c r="Q291" s="8">
        <f>IF($S291="","",IF(AND($U291="unpaid",$C291&lt;=Settings!$B$2),$W291/(1+$F291)*$F291,0))</f>
        <v>0</v>
      </c>
      <c r="R291">
        <f>IF($S291="","","FY "&amp;IF(MONTH($C291)&gt;=4,YEAR($C291),YEAR($C291)-1)&amp;"-"&amp;TEXT(MOD(IF(MONTH($C291)&gt;=4,YEAR($C291)+1,YEAR($C291)),100),"00"))</f>
        <v>0</v>
      </c>
      <c r="S291">
        <f>IF($S290="","",IF($U290="paid",IF($V290&lt;&gt;"",$S290,IF(AND($W290&gt;0,OR(INDEX(Calc!$B:$B,$S290)&lt;=Settings!$B$2,$X290=0)),$S290,IFERROR(MATCH(1,INDEX((Calc!$A$2:$A$2001&lt;&gt;"")*(Calc!$E$2:$E$2001&gt;0)*(ROW(Calc!$A$2:$A$2001)&gt;$S290),0),0)+1,""))),IFERROR(MATCH(1,INDEX((Calc!$A$2:$A$2001&lt;&gt;"")*(Calc!$E$2:$E$2001&gt;0)*(ROW(Calc!$A$2:$A$2001)&gt;$S290),0),0)+1,"")))</f>
        <v>0</v>
      </c>
      <c r="T291">
        <f>IF($S291="","",IF(AND($S291=$S290,$U290="paid",$V290=""),"",IF(AND($S291=$S290,$U290="paid",$V290&lt;&gt;""),$V290,IF($S291="","",IFERROR(MATCH(1,INDEX((Calc!$A$2:$A$2001=INDEX(Calc!$A:$A,$S291))*(Calc!$D$2:$D$2001&gt;0)*(Calc!$I$2:$I$2001&gt;INDEX(Calc!$J:$J,$S291))*(Calc!$T$2:$T$2001&lt;INDEX(Calc!$H:$H,$S291)),0),0)+1,"")))))</f>
        <v>0</v>
      </c>
      <c r="U291">
        <f>IF($S291="","",IF($T291&lt;&gt;"","paid","unpaid"))</f>
        <v>0</v>
      </c>
      <c r="V291">
        <f>IF(OR($S291="",$T291=""),"",IFERROR(MATCH(1,INDEX((Calc!$A$2:$A$2001=INDEX(Calc!$A:$A,$S291))*(Calc!$D$2:$D$2001&gt;0)*(Calc!$I$2:$I$2001&gt;INDEX(Calc!$J:$J,$S291))*(Calc!$T$2:$T$2001&lt;INDEX(Calc!$H:$H,$S291))*(ROW(Calc!$A$2:$A$2001)&gt;$T291),0),0)+1,""))</f>
        <v>0</v>
      </c>
      <c r="W291" s="8">
        <f>IF($S291="","",MAX(0,INDEX(Calc!$H:$H,$S291)-MAX(INDEX(Calc!$K:$K,$S291),INDEX(Calc!$J:$J,$S291))))</f>
        <v>0</v>
      </c>
      <c r="X291" s="8">
        <f>IF($S291="","",INDEX(Calc!$E:$E,$S291)-$W291)</f>
        <v>0</v>
      </c>
    </row>
    <row r="292" spans="1:24">
      <c r="A292">
        <f>IF($S292="","",INDEX(Calc!$A:$A,$S292))</f>
        <v>0</v>
      </c>
      <c r="B292">
        <f>IF($S292="","",INDEX(Calc!$U:$U,$S292))</f>
        <v>0</v>
      </c>
      <c r="C292" s="7">
        <f>IF($S292="","",INDEX(Calc!$B:$B,$S292))</f>
        <v>0</v>
      </c>
      <c r="D292">
        <f>IF($S292="","",INDEX(Calc!$C:$C,$S292))</f>
        <v>0</v>
      </c>
      <c r="E292" s="8">
        <f>IF($S292="","",INDEX(Calc!$E:$E,$S292))</f>
        <v>0</v>
      </c>
      <c r="F292" s="9">
        <f>IF($S292="","",INDEX(Calc!$G:$G,$S292))</f>
        <v>0</v>
      </c>
      <c r="G292" s="8">
        <f>IF($S292="","",INDEX(Calc!$L:$L,$S292))</f>
        <v>0</v>
      </c>
      <c r="H292" s="8">
        <f>IF($S292="","",INDEX(Calc!$M:$M,$S292))</f>
        <v>0</v>
      </c>
      <c r="I292" s="7">
        <f>IF($T292="","",INDEX(Calc!$B:$B,$T292))</f>
        <v>0</v>
      </c>
      <c r="J292" s="8">
        <f>IF($S292="","",IF($U292&lt;&gt;"paid",0,MAX(0,MIN(INDEX(Calc!$H:$H,$S292),INDEX(Calc!$I:$I,$T292))-MAX(INDEX(Calc!$J:$J,$S292),INDEX(Calc!$T:$T,$T292)))))</f>
        <v>0</v>
      </c>
      <c r="K292" s="8">
        <f>IF($S292="","",IF($U292&lt;&gt;"paid",0,$J292/(1+$F292)*$F292))</f>
        <v>0</v>
      </c>
      <c r="L292" s="8">
        <f>IF($S292="","",IF($U292="paid",MAX(0,$E292-MAX(0,MIN(INDEX(Calc!$H:$H,$S292),INDEX(Calc!$I:$I,$T292))-INDEX(Calc!$J:$J,$S292))),$W292))</f>
        <v>0</v>
      </c>
      <c r="M292" s="8">
        <f>IF($S292="","",IF($U292="paid",$L292/(1+$F292)*$F292,$Q292))</f>
        <v>0</v>
      </c>
      <c r="N292">
        <f>IF(OR($S292="",$U292&lt;&gt;"paid"),"",$I292-$C292)</f>
        <v>0</v>
      </c>
      <c r="O292" s="8">
        <f>IF($S292="","",IF(AND($U292="paid",$N292&gt;Settings!$B$4),$K292*Settings!$B$3*$N292/365,0))</f>
        <v>0</v>
      </c>
      <c r="P292" s="8">
        <f>IF($S292="","",IF($U292="unpaid",$W292,0))</f>
        <v>0</v>
      </c>
      <c r="Q292" s="8">
        <f>IF($S292="","",IF(AND($U292="unpaid",$C292&lt;=Settings!$B$2),$W292/(1+$F292)*$F292,0))</f>
        <v>0</v>
      </c>
      <c r="R292">
        <f>IF($S292="","","FY "&amp;IF(MONTH($C292)&gt;=4,YEAR($C292),YEAR($C292)-1)&amp;"-"&amp;TEXT(MOD(IF(MONTH($C292)&gt;=4,YEAR($C292)+1,YEAR($C292)),100),"00"))</f>
        <v>0</v>
      </c>
      <c r="S292">
        <f>IF($S291="","",IF($U291="paid",IF($V291&lt;&gt;"",$S291,IF(AND($W291&gt;0,OR(INDEX(Calc!$B:$B,$S291)&lt;=Settings!$B$2,$X291=0)),$S291,IFERROR(MATCH(1,INDEX((Calc!$A$2:$A$2001&lt;&gt;"")*(Calc!$E$2:$E$2001&gt;0)*(ROW(Calc!$A$2:$A$2001)&gt;$S291),0),0)+1,""))),IFERROR(MATCH(1,INDEX((Calc!$A$2:$A$2001&lt;&gt;"")*(Calc!$E$2:$E$2001&gt;0)*(ROW(Calc!$A$2:$A$2001)&gt;$S291),0),0)+1,"")))</f>
        <v>0</v>
      </c>
      <c r="T292">
        <f>IF($S292="","",IF(AND($S292=$S291,$U291="paid",$V291=""),"",IF(AND($S292=$S291,$U291="paid",$V291&lt;&gt;""),$V291,IF($S292="","",IFERROR(MATCH(1,INDEX((Calc!$A$2:$A$2001=INDEX(Calc!$A:$A,$S292))*(Calc!$D$2:$D$2001&gt;0)*(Calc!$I$2:$I$2001&gt;INDEX(Calc!$J:$J,$S292))*(Calc!$T$2:$T$2001&lt;INDEX(Calc!$H:$H,$S292)),0),0)+1,"")))))</f>
        <v>0</v>
      </c>
      <c r="U292">
        <f>IF($S292="","",IF($T292&lt;&gt;"","paid","unpaid"))</f>
        <v>0</v>
      </c>
      <c r="V292">
        <f>IF(OR($S292="",$T292=""),"",IFERROR(MATCH(1,INDEX((Calc!$A$2:$A$2001=INDEX(Calc!$A:$A,$S292))*(Calc!$D$2:$D$2001&gt;0)*(Calc!$I$2:$I$2001&gt;INDEX(Calc!$J:$J,$S292))*(Calc!$T$2:$T$2001&lt;INDEX(Calc!$H:$H,$S292))*(ROW(Calc!$A$2:$A$2001)&gt;$T292),0),0)+1,""))</f>
        <v>0</v>
      </c>
      <c r="W292" s="8">
        <f>IF($S292="","",MAX(0,INDEX(Calc!$H:$H,$S292)-MAX(INDEX(Calc!$K:$K,$S292),INDEX(Calc!$J:$J,$S292))))</f>
        <v>0</v>
      </c>
      <c r="X292" s="8">
        <f>IF($S292="","",INDEX(Calc!$E:$E,$S292)-$W292)</f>
        <v>0</v>
      </c>
    </row>
    <row r="293" spans="1:24">
      <c r="A293">
        <f>IF($S293="","",INDEX(Calc!$A:$A,$S293))</f>
        <v>0</v>
      </c>
      <c r="B293">
        <f>IF($S293="","",INDEX(Calc!$U:$U,$S293))</f>
        <v>0</v>
      </c>
      <c r="C293" s="7">
        <f>IF($S293="","",INDEX(Calc!$B:$B,$S293))</f>
        <v>0</v>
      </c>
      <c r="D293">
        <f>IF($S293="","",INDEX(Calc!$C:$C,$S293))</f>
        <v>0</v>
      </c>
      <c r="E293" s="8">
        <f>IF($S293="","",INDEX(Calc!$E:$E,$S293))</f>
        <v>0</v>
      </c>
      <c r="F293" s="9">
        <f>IF($S293="","",INDEX(Calc!$G:$G,$S293))</f>
        <v>0</v>
      </c>
      <c r="G293" s="8">
        <f>IF($S293="","",INDEX(Calc!$L:$L,$S293))</f>
        <v>0</v>
      </c>
      <c r="H293" s="8">
        <f>IF($S293="","",INDEX(Calc!$M:$M,$S293))</f>
        <v>0</v>
      </c>
      <c r="I293" s="7">
        <f>IF($T293="","",INDEX(Calc!$B:$B,$T293))</f>
        <v>0</v>
      </c>
      <c r="J293" s="8">
        <f>IF($S293="","",IF($U293&lt;&gt;"paid",0,MAX(0,MIN(INDEX(Calc!$H:$H,$S293),INDEX(Calc!$I:$I,$T293))-MAX(INDEX(Calc!$J:$J,$S293),INDEX(Calc!$T:$T,$T293)))))</f>
        <v>0</v>
      </c>
      <c r="K293" s="8">
        <f>IF($S293="","",IF($U293&lt;&gt;"paid",0,$J293/(1+$F293)*$F293))</f>
        <v>0</v>
      </c>
      <c r="L293" s="8">
        <f>IF($S293="","",IF($U293="paid",MAX(0,$E293-MAX(0,MIN(INDEX(Calc!$H:$H,$S293),INDEX(Calc!$I:$I,$T293))-INDEX(Calc!$J:$J,$S293))),$W293))</f>
        <v>0</v>
      </c>
      <c r="M293" s="8">
        <f>IF($S293="","",IF($U293="paid",$L293/(1+$F293)*$F293,$Q293))</f>
        <v>0</v>
      </c>
      <c r="N293">
        <f>IF(OR($S293="",$U293&lt;&gt;"paid"),"",$I293-$C293)</f>
        <v>0</v>
      </c>
      <c r="O293" s="8">
        <f>IF($S293="","",IF(AND($U293="paid",$N293&gt;Settings!$B$4),$K293*Settings!$B$3*$N293/365,0))</f>
        <v>0</v>
      </c>
      <c r="P293" s="8">
        <f>IF($S293="","",IF($U293="unpaid",$W293,0))</f>
        <v>0</v>
      </c>
      <c r="Q293" s="8">
        <f>IF($S293="","",IF(AND($U293="unpaid",$C293&lt;=Settings!$B$2),$W293/(1+$F293)*$F293,0))</f>
        <v>0</v>
      </c>
      <c r="R293">
        <f>IF($S293="","","FY "&amp;IF(MONTH($C293)&gt;=4,YEAR($C293),YEAR($C293)-1)&amp;"-"&amp;TEXT(MOD(IF(MONTH($C293)&gt;=4,YEAR($C293)+1,YEAR($C293)),100),"00"))</f>
        <v>0</v>
      </c>
      <c r="S293">
        <f>IF($S292="","",IF($U292="paid",IF($V292&lt;&gt;"",$S292,IF(AND($W292&gt;0,OR(INDEX(Calc!$B:$B,$S292)&lt;=Settings!$B$2,$X292=0)),$S292,IFERROR(MATCH(1,INDEX((Calc!$A$2:$A$2001&lt;&gt;"")*(Calc!$E$2:$E$2001&gt;0)*(ROW(Calc!$A$2:$A$2001)&gt;$S292),0),0)+1,""))),IFERROR(MATCH(1,INDEX((Calc!$A$2:$A$2001&lt;&gt;"")*(Calc!$E$2:$E$2001&gt;0)*(ROW(Calc!$A$2:$A$2001)&gt;$S292),0),0)+1,"")))</f>
        <v>0</v>
      </c>
      <c r="T293">
        <f>IF($S293="","",IF(AND($S293=$S292,$U292="paid",$V292=""),"",IF(AND($S293=$S292,$U292="paid",$V292&lt;&gt;""),$V292,IF($S293="","",IFERROR(MATCH(1,INDEX((Calc!$A$2:$A$2001=INDEX(Calc!$A:$A,$S293))*(Calc!$D$2:$D$2001&gt;0)*(Calc!$I$2:$I$2001&gt;INDEX(Calc!$J:$J,$S293))*(Calc!$T$2:$T$2001&lt;INDEX(Calc!$H:$H,$S293)),0),0)+1,"")))))</f>
        <v>0</v>
      </c>
      <c r="U293">
        <f>IF($S293="","",IF($T293&lt;&gt;"","paid","unpaid"))</f>
        <v>0</v>
      </c>
      <c r="V293">
        <f>IF(OR($S293="",$T293=""),"",IFERROR(MATCH(1,INDEX((Calc!$A$2:$A$2001=INDEX(Calc!$A:$A,$S293))*(Calc!$D$2:$D$2001&gt;0)*(Calc!$I$2:$I$2001&gt;INDEX(Calc!$J:$J,$S293))*(Calc!$T$2:$T$2001&lt;INDEX(Calc!$H:$H,$S293))*(ROW(Calc!$A$2:$A$2001)&gt;$T293),0),0)+1,""))</f>
        <v>0</v>
      </c>
      <c r="W293" s="8">
        <f>IF($S293="","",MAX(0,INDEX(Calc!$H:$H,$S293)-MAX(INDEX(Calc!$K:$K,$S293),INDEX(Calc!$J:$J,$S293))))</f>
        <v>0</v>
      </c>
      <c r="X293" s="8">
        <f>IF($S293="","",INDEX(Calc!$E:$E,$S293)-$W293)</f>
        <v>0</v>
      </c>
    </row>
    <row r="294" spans="1:24">
      <c r="A294">
        <f>IF($S294="","",INDEX(Calc!$A:$A,$S294))</f>
        <v>0</v>
      </c>
      <c r="B294">
        <f>IF($S294="","",INDEX(Calc!$U:$U,$S294))</f>
        <v>0</v>
      </c>
      <c r="C294" s="7">
        <f>IF($S294="","",INDEX(Calc!$B:$B,$S294))</f>
        <v>0</v>
      </c>
      <c r="D294">
        <f>IF($S294="","",INDEX(Calc!$C:$C,$S294))</f>
        <v>0</v>
      </c>
      <c r="E294" s="8">
        <f>IF($S294="","",INDEX(Calc!$E:$E,$S294))</f>
        <v>0</v>
      </c>
      <c r="F294" s="9">
        <f>IF($S294="","",INDEX(Calc!$G:$G,$S294))</f>
        <v>0</v>
      </c>
      <c r="G294" s="8">
        <f>IF($S294="","",INDEX(Calc!$L:$L,$S294))</f>
        <v>0</v>
      </c>
      <c r="H294" s="8">
        <f>IF($S294="","",INDEX(Calc!$M:$M,$S294))</f>
        <v>0</v>
      </c>
      <c r="I294" s="7">
        <f>IF($T294="","",INDEX(Calc!$B:$B,$T294))</f>
        <v>0</v>
      </c>
      <c r="J294" s="8">
        <f>IF($S294="","",IF($U294&lt;&gt;"paid",0,MAX(0,MIN(INDEX(Calc!$H:$H,$S294),INDEX(Calc!$I:$I,$T294))-MAX(INDEX(Calc!$J:$J,$S294),INDEX(Calc!$T:$T,$T294)))))</f>
        <v>0</v>
      </c>
      <c r="K294" s="8">
        <f>IF($S294="","",IF($U294&lt;&gt;"paid",0,$J294/(1+$F294)*$F294))</f>
        <v>0</v>
      </c>
      <c r="L294" s="8">
        <f>IF($S294="","",IF($U294="paid",MAX(0,$E294-MAX(0,MIN(INDEX(Calc!$H:$H,$S294),INDEX(Calc!$I:$I,$T294))-INDEX(Calc!$J:$J,$S294))),$W294))</f>
        <v>0</v>
      </c>
      <c r="M294" s="8">
        <f>IF($S294="","",IF($U294="paid",$L294/(1+$F294)*$F294,$Q294))</f>
        <v>0</v>
      </c>
      <c r="N294">
        <f>IF(OR($S294="",$U294&lt;&gt;"paid"),"",$I294-$C294)</f>
        <v>0</v>
      </c>
      <c r="O294" s="8">
        <f>IF($S294="","",IF(AND($U294="paid",$N294&gt;Settings!$B$4),$K294*Settings!$B$3*$N294/365,0))</f>
        <v>0</v>
      </c>
      <c r="P294" s="8">
        <f>IF($S294="","",IF($U294="unpaid",$W294,0))</f>
        <v>0</v>
      </c>
      <c r="Q294" s="8">
        <f>IF($S294="","",IF(AND($U294="unpaid",$C294&lt;=Settings!$B$2),$W294/(1+$F294)*$F294,0))</f>
        <v>0</v>
      </c>
      <c r="R294">
        <f>IF($S294="","","FY "&amp;IF(MONTH($C294)&gt;=4,YEAR($C294),YEAR($C294)-1)&amp;"-"&amp;TEXT(MOD(IF(MONTH($C294)&gt;=4,YEAR($C294)+1,YEAR($C294)),100),"00"))</f>
        <v>0</v>
      </c>
      <c r="S294">
        <f>IF($S293="","",IF($U293="paid",IF($V293&lt;&gt;"",$S293,IF(AND($W293&gt;0,OR(INDEX(Calc!$B:$B,$S293)&lt;=Settings!$B$2,$X293=0)),$S293,IFERROR(MATCH(1,INDEX((Calc!$A$2:$A$2001&lt;&gt;"")*(Calc!$E$2:$E$2001&gt;0)*(ROW(Calc!$A$2:$A$2001)&gt;$S293),0),0)+1,""))),IFERROR(MATCH(1,INDEX((Calc!$A$2:$A$2001&lt;&gt;"")*(Calc!$E$2:$E$2001&gt;0)*(ROW(Calc!$A$2:$A$2001)&gt;$S293),0),0)+1,"")))</f>
        <v>0</v>
      </c>
      <c r="T294">
        <f>IF($S294="","",IF(AND($S294=$S293,$U293="paid",$V293=""),"",IF(AND($S294=$S293,$U293="paid",$V293&lt;&gt;""),$V293,IF($S294="","",IFERROR(MATCH(1,INDEX((Calc!$A$2:$A$2001=INDEX(Calc!$A:$A,$S294))*(Calc!$D$2:$D$2001&gt;0)*(Calc!$I$2:$I$2001&gt;INDEX(Calc!$J:$J,$S294))*(Calc!$T$2:$T$2001&lt;INDEX(Calc!$H:$H,$S294)),0),0)+1,"")))))</f>
        <v>0</v>
      </c>
      <c r="U294">
        <f>IF($S294="","",IF($T294&lt;&gt;"","paid","unpaid"))</f>
        <v>0</v>
      </c>
      <c r="V294">
        <f>IF(OR($S294="",$T294=""),"",IFERROR(MATCH(1,INDEX((Calc!$A$2:$A$2001=INDEX(Calc!$A:$A,$S294))*(Calc!$D$2:$D$2001&gt;0)*(Calc!$I$2:$I$2001&gt;INDEX(Calc!$J:$J,$S294))*(Calc!$T$2:$T$2001&lt;INDEX(Calc!$H:$H,$S294))*(ROW(Calc!$A$2:$A$2001)&gt;$T294),0),0)+1,""))</f>
        <v>0</v>
      </c>
      <c r="W294" s="8">
        <f>IF($S294="","",MAX(0,INDEX(Calc!$H:$H,$S294)-MAX(INDEX(Calc!$K:$K,$S294),INDEX(Calc!$J:$J,$S294))))</f>
        <v>0</v>
      </c>
      <c r="X294" s="8">
        <f>IF($S294="","",INDEX(Calc!$E:$E,$S294)-$W294)</f>
        <v>0</v>
      </c>
    </row>
    <row r="295" spans="1:24">
      <c r="A295">
        <f>IF($S295="","",INDEX(Calc!$A:$A,$S295))</f>
        <v>0</v>
      </c>
      <c r="B295">
        <f>IF($S295="","",INDEX(Calc!$U:$U,$S295))</f>
        <v>0</v>
      </c>
      <c r="C295" s="7">
        <f>IF($S295="","",INDEX(Calc!$B:$B,$S295))</f>
        <v>0</v>
      </c>
      <c r="D295">
        <f>IF($S295="","",INDEX(Calc!$C:$C,$S295))</f>
        <v>0</v>
      </c>
      <c r="E295" s="8">
        <f>IF($S295="","",INDEX(Calc!$E:$E,$S295))</f>
        <v>0</v>
      </c>
      <c r="F295" s="9">
        <f>IF($S295="","",INDEX(Calc!$G:$G,$S295))</f>
        <v>0</v>
      </c>
      <c r="G295" s="8">
        <f>IF($S295="","",INDEX(Calc!$L:$L,$S295))</f>
        <v>0</v>
      </c>
      <c r="H295" s="8">
        <f>IF($S295="","",INDEX(Calc!$M:$M,$S295))</f>
        <v>0</v>
      </c>
      <c r="I295" s="7">
        <f>IF($T295="","",INDEX(Calc!$B:$B,$T295))</f>
        <v>0</v>
      </c>
      <c r="J295" s="8">
        <f>IF($S295="","",IF($U295&lt;&gt;"paid",0,MAX(0,MIN(INDEX(Calc!$H:$H,$S295),INDEX(Calc!$I:$I,$T295))-MAX(INDEX(Calc!$J:$J,$S295),INDEX(Calc!$T:$T,$T295)))))</f>
        <v>0</v>
      </c>
      <c r="K295" s="8">
        <f>IF($S295="","",IF($U295&lt;&gt;"paid",0,$J295/(1+$F295)*$F295))</f>
        <v>0</v>
      </c>
      <c r="L295" s="8">
        <f>IF($S295="","",IF($U295="paid",MAX(0,$E295-MAX(0,MIN(INDEX(Calc!$H:$H,$S295),INDEX(Calc!$I:$I,$T295))-INDEX(Calc!$J:$J,$S295))),$W295))</f>
        <v>0</v>
      </c>
      <c r="M295" s="8">
        <f>IF($S295="","",IF($U295="paid",$L295/(1+$F295)*$F295,$Q295))</f>
        <v>0</v>
      </c>
      <c r="N295">
        <f>IF(OR($S295="",$U295&lt;&gt;"paid"),"",$I295-$C295)</f>
        <v>0</v>
      </c>
      <c r="O295" s="8">
        <f>IF($S295="","",IF(AND($U295="paid",$N295&gt;Settings!$B$4),$K295*Settings!$B$3*$N295/365,0))</f>
        <v>0</v>
      </c>
      <c r="P295" s="8">
        <f>IF($S295="","",IF($U295="unpaid",$W295,0))</f>
        <v>0</v>
      </c>
      <c r="Q295" s="8">
        <f>IF($S295="","",IF(AND($U295="unpaid",$C295&lt;=Settings!$B$2),$W295/(1+$F295)*$F295,0))</f>
        <v>0</v>
      </c>
      <c r="R295">
        <f>IF($S295="","","FY "&amp;IF(MONTH($C295)&gt;=4,YEAR($C295),YEAR($C295)-1)&amp;"-"&amp;TEXT(MOD(IF(MONTH($C295)&gt;=4,YEAR($C295)+1,YEAR($C295)),100),"00"))</f>
        <v>0</v>
      </c>
      <c r="S295">
        <f>IF($S294="","",IF($U294="paid",IF($V294&lt;&gt;"",$S294,IF(AND($W294&gt;0,OR(INDEX(Calc!$B:$B,$S294)&lt;=Settings!$B$2,$X294=0)),$S294,IFERROR(MATCH(1,INDEX((Calc!$A$2:$A$2001&lt;&gt;"")*(Calc!$E$2:$E$2001&gt;0)*(ROW(Calc!$A$2:$A$2001)&gt;$S294),0),0)+1,""))),IFERROR(MATCH(1,INDEX((Calc!$A$2:$A$2001&lt;&gt;"")*(Calc!$E$2:$E$2001&gt;0)*(ROW(Calc!$A$2:$A$2001)&gt;$S294),0),0)+1,"")))</f>
        <v>0</v>
      </c>
      <c r="T295">
        <f>IF($S295="","",IF(AND($S295=$S294,$U294="paid",$V294=""),"",IF(AND($S295=$S294,$U294="paid",$V294&lt;&gt;""),$V294,IF($S295="","",IFERROR(MATCH(1,INDEX((Calc!$A$2:$A$2001=INDEX(Calc!$A:$A,$S295))*(Calc!$D$2:$D$2001&gt;0)*(Calc!$I$2:$I$2001&gt;INDEX(Calc!$J:$J,$S295))*(Calc!$T$2:$T$2001&lt;INDEX(Calc!$H:$H,$S295)),0),0)+1,"")))))</f>
        <v>0</v>
      </c>
      <c r="U295">
        <f>IF($S295="","",IF($T295&lt;&gt;"","paid","unpaid"))</f>
        <v>0</v>
      </c>
      <c r="V295">
        <f>IF(OR($S295="",$T295=""),"",IFERROR(MATCH(1,INDEX((Calc!$A$2:$A$2001=INDEX(Calc!$A:$A,$S295))*(Calc!$D$2:$D$2001&gt;0)*(Calc!$I$2:$I$2001&gt;INDEX(Calc!$J:$J,$S295))*(Calc!$T$2:$T$2001&lt;INDEX(Calc!$H:$H,$S295))*(ROW(Calc!$A$2:$A$2001)&gt;$T295),0),0)+1,""))</f>
        <v>0</v>
      </c>
      <c r="W295" s="8">
        <f>IF($S295="","",MAX(0,INDEX(Calc!$H:$H,$S295)-MAX(INDEX(Calc!$K:$K,$S295),INDEX(Calc!$J:$J,$S295))))</f>
        <v>0</v>
      </c>
      <c r="X295" s="8">
        <f>IF($S295="","",INDEX(Calc!$E:$E,$S295)-$W295)</f>
        <v>0</v>
      </c>
    </row>
    <row r="296" spans="1:24">
      <c r="A296">
        <f>IF($S296="","",INDEX(Calc!$A:$A,$S296))</f>
        <v>0</v>
      </c>
      <c r="B296">
        <f>IF($S296="","",INDEX(Calc!$U:$U,$S296))</f>
        <v>0</v>
      </c>
      <c r="C296" s="7">
        <f>IF($S296="","",INDEX(Calc!$B:$B,$S296))</f>
        <v>0</v>
      </c>
      <c r="D296">
        <f>IF($S296="","",INDEX(Calc!$C:$C,$S296))</f>
        <v>0</v>
      </c>
      <c r="E296" s="8">
        <f>IF($S296="","",INDEX(Calc!$E:$E,$S296))</f>
        <v>0</v>
      </c>
      <c r="F296" s="9">
        <f>IF($S296="","",INDEX(Calc!$G:$G,$S296))</f>
        <v>0</v>
      </c>
      <c r="G296" s="8">
        <f>IF($S296="","",INDEX(Calc!$L:$L,$S296))</f>
        <v>0</v>
      </c>
      <c r="H296" s="8">
        <f>IF($S296="","",INDEX(Calc!$M:$M,$S296))</f>
        <v>0</v>
      </c>
      <c r="I296" s="7">
        <f>IF($T296="","",INDEX(Calc!$B:$B,$T296))</f>
        <v>0</v>
      </c>
      <c r="J296" s="8">
        <f>IF($S296="","",IF($U296&lt;&gt;"paid",0,MAX(0,MIN(INDEX(Calc!$H:$H,$S296),INDEX(Calc!$I:$I,$T296))-MAX(INDEX(Calc!$J:$J,$S296),INDEX(Calc!$T:$T,$T296)))))</f>
        <v>0</v>
      </c>
      <c r="K296" s="8">
        <f>IF($S296="","",IF($U296&lt;&gt;"paid",0,$J296/(1+$F296)*$F296))</f>
        <v>0</v>
      </c>
      <c r="L296" s="8">
        <f>IF($S296="","",IF($U296="paid",MAX(0,$E296-MAX(0,MIN(INDEX(Calc!$H:$H,$S296),INDEX(Calc!$I:$I,$T296))-INDEX(Calc!$J:$J,$S296))),$W296))</f>
        <v>0</v>
      </c>
      <c r="M296" s="8">
        <f>IF($S296="","",IF($U296="paid",$L296/(1+$F296)*$F296,$Q296))</f>
        <v>0</v>
      </c>
      <c r="N296">
        <f>IF(OR($S296="",$U296&lt;&gt;"paid"),"",$I296-$C296)</f>
        <v>0</v>
      </c>
      <c r="O296" s="8">
        <f>IF($S296="","",IF(AND($U296="paid",$N296&gt;Settings!$B$4),$K296*Settings!$B$3*$N296/365,0))</f>
        <v>0</v>
      </c>
      <c r="P296" s="8">
        <f>IF($S296="","",IF($U296="unpaid",$W296,0))</f>
        <v>0</v>
      </c>
      <c r="Q296" s="8">
        <f>IF($S296="","",IF(AND($U296="unpaid",$C296&lt;=Settings!$B$2),$W296/(1+$F296)*$F296,0))</f>
        <v>0</v>
      </c>
      <c r="R296">
        <f>IF($S296="","","FY "&amp;IF(MONTH($C296)&gt;=4,YEAR($C296),YEAR($C296)-1)&amp;"-"&amp;TEXT(MOD(IF(MONTH($C296)&gt;=4,YEAR($C296)+1,YEAR($C296)),100),"00"))</f>
        <v>0</v>
      </c>
      <c r="S296">
        <f>IF($S295="","",IF($U295="paid",IF($V295&lt;&gt;"",$S295,IF(AND($W295&gt;0,OR(INDEX(Calc!$B:$B,$S295)&lt;=Settings!$B$2,$X295=0)),$S295,IFERROR(MATCH(1,INDEX((Calc!$A$2:$A$2001&lt;&gt;"")*(Calc!$E$2:$E$2001&gt;0)*(ROW(Calc!$A$2:$A$2001)&gt;$S295),0),0)+1,""))),IFERROR(MATCH(1,INDEX((Calc!$A$2:$A$2001&lt;&gt;"")*(Calc!$E$2:$E$2001&gt;0)*(ROW(Calc!$A$2:$A$2001)&gt;$S295),0),0)+1,"")))</f>
        <v>0</v>
      </c>
      <c r="T296">
        <f>IF($S296="","",IF(AND($S296=$S295,$U295="paid",$V295=""),"",IF(AND($S296=$S295,$U295="paid",$V295&lt;&gt;""),$V295,IF($S296="","",IFERROR(MATCH(1,INDEX((Calc!$A$2:$A$2001=INDEX(Calc!$A:$A,$S296))*(Calc!$D$2:$D$2001&gt;0)*(Calc!$I$2:$I$2001&gt;INDEX(Calc!$J:$J,$S296))*(Calc!$T$2:$T$2001&lt;INDEX(Calc!$H:$H,$S296)),0),0)+1,"")))))</f>
        <v>0</v>
      </c>
      <c r="U296">
        <f>IF($S296="","",IF($T296&lt;&gt;"","paid","unpaid"))</f>
        <v>0</v>
      </c>
      <c r="V296">
        <f>IF(OR($S296="",$T296=""),"",IFERROR(MATCH(1,INDEX((Calc!$A$2:$A$2001=INDEX(Calc!$A:$A,$S296))*(Calc!$D$2:$D$2001&gt;0)*(Calc!$I$2:$I$2001&gt;INDEX(Calc!$J:$J,$S296))*(Calc!$T$2:$T$2001&lt;INDEX(Calc!$H:$H,$S296))*(ROW(Calc!$A$2:$A$2001)&gt;$T296),0),0)+1,""))</f>
        <v>0</v>
      </c>
      <c r="W296" s="8">
        <f>IF($S296="","",MAX(0,INDEX(Calc!$H:$H,$S296)-MAX(INDEX(Calc!$K:$K,$S296),INDEX(Calc!$J:$J,$S296))))</f>
        <v>0</v>
      </c>
      <c r="X296" s="8">
        <f>IF($S296="","",INDEX(Calc!$E:$E,$S296)-$W296)</f>
        <v>0</v>
      </c>
    </row>
    <row r="297" spans="1:24">
      <c r="A297">
        <f>IF($S297="","",INDEX(Calc!$A:$A,$S297))</f>
        <v>0</v>
      </c>
      <c r="B297">
        <f>IF($S297="","",INDEX(Calc!$U:$U,$S297))</f>
        <v>0</v>
      </c>
      <c r="C297" s="7">
        <f>IF($S297="","",INDEX(Calc!$B:$B,$S297))</f>
        <v>0</v>
      </c>
      <c r="D297">
        <f>IF($S297="","",INDEX(Calc!$C:$C,$S297))</f>
        <v>0</v>
      </c>
      <c r="E297" s="8">
        <f>IF($S297="","",INDEX(Calc!$E:$E,$S297))</f>
        <v>0</v>
      </c>
      <c r="F297" s="9">
        <f>IF($S297="","",INDEX(Calc!$G:$G,$S297))</f>
        <v>0</v>
      </c>
      <c r="G297" s="8">
        <f>IF($S297="","",INDEX(Calc!$L:$L,$S297))</f>
        <v>0</v>
      </c>
      <c r="H297" s="8">
        <f>IF($S297="","",INDEX(Calc!$M:$M,$S297))</f>
        <v>0</v>
      </c>
      <c r="I297" s="7">
        <f>IF($T297="","",INDEX(Calc!$B:$B,$T297))</f>
        <v>0</v>
      </c>
      <c r="J297" s="8">
        <f>IF($S297="","",IF($U297&lt;&gt;"paid",0,MAX(0,MIN(INDEX(Calc!$H:$H,$S297),INDEX(Calc!$I:$I,$T297))-MAX(INDEX(Calc!$J:$J,$S297),INDEX(Calc!$T:$T,$T297)))))</f>
        <v>0</v>
      </c>
      <c r="K297" s="8">
        <f>IF($S297="","",IF($U297&lt;&gt;"paid",0,$J297/(1+$F297)*$F297))</f>
        <v>0</v>
      </c>
      <c r="L297" s="8">
        <f>IF($S297="","",IF($U297="paid",MAX(0,$E297-MAX(0,MIN(INDEX(Calc!$H:$H,$S297),INDEX(Calc!$I:$I,$T297))-INDEX(Calc!$J:$J,$S297))),$W297))</f>
        <v>0</v>
      </c>
      <c r="M297" s="8">
        <f>IF($S297="","",IF($U297="paid",$L297/(1+$F297)*$F297,$Q297))</f>
        <v>0</v>
      </c>
      <c r="N297">
        <f>IF(OR($S297="",$U297&lt;&gt;"paid"),"",$I297-$C297)</f>
        <v>0</v>
      </c>
      <c r="O297" s="8">
        <f>IF($S297="","",IF(AND($U297="paid",$N297&gt;Settings!$B$4),$K297*Settings!$B$3*$N297/365,0))</f>
        <v>0</v>
      </c>
      <c r="P297" s="8">
        <f>IF($S297="","",IF($U297="unpaid",$W297,0))</f>
        <v>0</v>
      </c>
      <c r="Q297" s="8">
        <f>IF($S297="","",IF(AND($U297="unpaid",$C297&lt;=Settings!$B$2),$W297/(1+$F297)*$F297,0))</f>
        <v>0</v>
      </c>
      <c r="R297">
        <f>IF($S297="","","FY "&amp;IF(MONTH($C297)&gt;=4,YEAR($C297),YEAR($C297)-1)&amp;"-"&amp;TEXT(MOD(IF(MONTH($C297)&gt;=4,YEAR($C297)+1,YEAR($C297)),100),"00"))</f>
        <v>0</v>
      </c>
      <c r="S297">
        <f>IF($S296="","",IF($U296="paid",IF($V296&lt;&gt;"",$S296,IF(AND($W296&gt;0,OR(INDEX(Calc!$B:$B,$S296)&lt;=Settings!$B$2,$X296=0)),$S296,IFERROR(MATCH(1,INDEX((Calc!$A$2:$A$2001&lt;&gt;"")*(Calc!$E$2:$E$2001&gt;0)*(ROW(Calc!$A$2:$A$2001)&gt;$S296),0),0)+1,""))),IFERROR(MATCH(1,INDEX((Calc!$A$2:$A$2001&lt;&gt;"")*(Calc!$E$2:$E$2001&gt;0)*(ROW(Calc!$A$2:$A$2001)&gt;$S296),0),0)+1,"")))</f>
        <v>0</v>
      </c>
      <c r="T297">
        <f>IF($S297="","",IF(AND($S297=$S296,$U296="paid",$V296=""),"",IF(AND($S297=$S296,$U296="paid",$V296&lt;&gt;""),$V296,IF($S297="","",IFERROR(MATCH(1,INDEX((Calc!$A$2:$A$2001=INDEX(Calc!$A:$A,$S297))*(Calc!$D$2:$D$2001&gt;0)*(Calc!$I$2:$I$2001&gt;INDEX(Calc!$J:$J,$S297))*(Calc!$T$2:$T$2001&lt;INDEX(Calc!$H:$H,$S297)),0),0)+1,"")))))</f>
        <v>0</v>
      </c>
      <c r="U297">
        <f>IF($S297="","",IF($T297&lt;&gt;"","paid","unpaid"))</f>
        <v>0</v>
      </c>
      <c r="V297">
        <f>IF(OR($S297="",$T297=""),"",IFERROR(MATCH(1,INDEX((Calc!$A$2:$A$2001=INDEX(Calc!$A:$A,$S297))*(Calc!$D$2:$D$2001&gt;0)*(Calc!$I$2:$I$2001&gt;INDEX(Calc!$J:$J,$S297))*(Calc!$T$2:$T$2001&lt;INDEX(Calc!$H:$H,$S297))*(ROW(Calc!$A$2:$A$2001)&gt;$T297),0),0)+1,""))</f>
        <v>0</v>
      </c>
      <c r="W297" s="8">
        <f>IF($S297="","",MAX(0,INDEX(Calc!$H:$H,$S297)-MAX(INDEX(Calc!$K:$K,$S297),INDEX(Calc!$J:$J,$S297))))</f>
        <v>0</v>
      </c>
      <c r="X297" s="8">
        <f>IF($S297="","",INDEX(Calc!$E:$E,$S297)-$W297)</f>
        <v>0</v>
      </c>
    </row>
    <row r="298" spans="1:24">
      <c r="A298">
        <f>IF($S298="","",INDEX(Calc!$A:$A,$S298))</f>
        <v>0</v>
      </c>
      <c r="B298">
        <f>IF($S298="","",INDEX(Calc!$U:$U,$S298))</f>
        <v>0</v>
      </c>
      <c r="C298" s="7">
        <f>IF($S298="","",INDEX(Calc!$B:$B,$S298))</f>
        <v>0</v>
      </c>
      <c r="D298">
        <f>IF($S298="","",INDEX(Calc!$C:$C,$S298))</f>
        <v>0</v>
      </c>
      <c r="E298" s="8">
        <f>IF($S298="","",INDEX(Calc!$E:$E,$S298))</f>
        <v>0</v>
      </c>
      <c r="F298" s="9">
        <f>IF($S298="","",INDEX(Calc!$G:$G,$S298))</f>
        <v>0</v>
      </c>
      <c r="G298" s="8">
        <f>IF($S298="","",INDEX(Calc!$L:$L,$S298))</f>
        <v>0</v>
      </c>
      <c r="H298" s="8">
        <f>IF($S298="","",INDEX(Calc!$M:$M,$S298))</f>
        <v>0</v>
      </c>
      <c r="I298" s="7">
        <f>IF($T298="","",INDEX(Calc!$B:$B,$T298))</f>
        <v>0</v>
      </c>
      <c r="J298" s="8">
        <f>IF($S298="","",IF($U298&lt;&gt;"paid",0,MAX(0,MIN(INDEX(Calc!$H:$H,$S298),INDEX(Calc!$I:$I,$T298))-MAX(INDEX(Calc!$J:$J,$S298),INDEX(Calc!$T:$T,$T298)))))</f>
        <v>0</v>
      </c>
      <c r="K298" s="8">
        <f>IF($S298="","",IF($U298&lt;&gt;"paid",0,$J298/(1+$F298)*$F298))</f>
        <v>0</v>
      </c>
      <c r="L298" s="8">
        <f>IF($S298="","",IF($U298="paid",MAX(0,$E298-MAX(0,MIN(INDEX(Calc!$H:$H,$S298),INDEX(Calc!$I:$I,$T298))-INDEX(Calc!$J:$J,$S298))),$W298))</f>
        <v>0</v>
      </c>
      <c r="M298" s="8">
        <f>IF($S298="","",IF($U298="paid",$L298/(1+$F298)*$F298,$Q298))</f>
        <v>0</v>
      </c>
      <c r="N298">
        <f>IF(OR($S298="",$U298&lt;&gt;"paid"),"",$I298-$C298)</f>
        <v>0</v>
      </c>
      <c r="O298" s="8">
        <f>IF($S298="","",IF(AND($U298="paid",$N298&gt;Settings!$B$4),$K298*Settings!$B$3*$N298/365,0))</f>
        <v>0</v>
      </c>
      <c r="P298" s="8">
        <f>IF($S298="","",IF($U298="unpaid",$W298,0))</f>
        <v>0</v>
      </c>
      <c r="Q298" s="8">
        <f>IF($S298="","",IF(AND($U298="unpaid",$C298&lt;=Settings!$B$2),$W298/(1+$F298)*$F298,0))</f>
        <v>0</v>
      </c>
      <c r="R298">
        <f>IF($S298="","","FY "&amp;IF(MONTH($C298)&gt;=4,YEAR($C298),YEAR($C298)-1)&amp;"-"&amp;TEXT(MOD(IF(MONTH($C298)&gt;=4,YEAR($C298)+1,YEAR($C298)),100),"00"))</f>
        <v>0</v>
      </c>
      <c r="S298">
        <f>IF($S297="","",IF($U297="paid",IF($V297&lt;&gt;"",$S297,IF(AND($W297&gt;0,OR(INDEX(Calc!$B:$B,$S297)&lt;=Settings!$B$2,$X297=0)),$S297,IFERROR(MATCH(1,INDEX((Calc!$A$2:$A$2001&lt;&gt;"")*(Calc!$E$2:$E$2001&gt;0)*(ROW(Calc!$A$2:$A$2001)&gt;$S297),0),0)+1,""))),IFERROR(MATCH(1,INDEX((Calc!$A$2:$A$2001&lt;&gt;"")*(Calc!$E$2:$E$2001&gt;0)*(ROW(Calc!$A$2:$A$2001)&gt;$S297),0),0)+1,"")))</f>
        <v>0</v>
      </c>
      <c r="T298">
        <f>IF($S298="","",IF(AND($S298=$S297,$U297="paid",$V297=""),"",IF(AND($S298=$S297,$U297="paid",$V297&lt;&gt;""),$V297,IF($S298="","",IFERROR(MATCH(1,INDEX((Calc!$A$2:$A$2001=INDEX(Calc!$A:$A,$S298))*(Calc!$D$2:$D$2001&gt;0)*(Calc!$I$2:$I$2001&gt;INDEX(Calc!$J:$J,$S298))*(Calc!$T$2:$T$2001&lt;INDEX(Calc!$H:$H,$S298)),0),0)+1,"")))))</f>
        <v>0</v>
      </c>
      <c r="U298">
        <f>IF($S298="","",IF($T298&lt;&gt;"","paid","unpaid"))</f>
        <v>0</v>
      </c>
      <c r="V298">
        <f>IF(OR($S298="",$T298=""),"",IFERROR(MATCH(1,INDEX((Calc!$A$2:$A$2001=INDEX(Calc!$A:$A,$S298))*(Calc!$D$2:$D$2001&gt;0)*(Calc!$I$2:$I$2001&gt;INDEX(Calc!$J:$J,$S298))*(Calc!$T$2:$T$2001&lt;INDEX(Calc!$H:$H,$S298))*(ROW(Calc!$A$2:$A$2001)&gt;$T298),0),0)+1,""))</f>
        <v>0</v>
      </c>
      <c r="W298" s="8">
        <f>IF($S298="","",MAX(0,INDEX(Calc!$H:$H,$S298)-MAX(INDEX(Calc!$K:$K,$S298),INDEX(Calc!$J:$J,$S298))))</f>
        <v>0</v>
      </c>
      <c r="X298" s="8">
        <f>IF($S298="","",INDEX(Calc!$E:$E,$S298)-$W298)</f>
        <v>0</v>
      </c>
    </row>
    <row r="299" spans="1:24">
      <c r="A299">
        <f>IF($S299="","",INDEX(Calc!$A:$A,$S299))</f>
        <v>0</v>
      </c>
      <c r="B299">
        <f>IF($S299="","",INDEX(Calc!$U:$U,$S299))</f>
        <v>0</v>
      </c>
      <c r="C299" s="7">
        <f>IF($S299="","",INDEX(Calc!$B:$B,$S299))</f>
        <v>0</v>
      </c>
      <c r="D299">
        <f>IF($S299="","",INDEX(Calc!$C:$C,$S299))</f>
        <v>0</v>
      </c>
      <c r="E299" s="8">
        <f>IF($S299="","",INDEX(Calc!$E:$E,$S299))</f>
        <v>0</v>
      </c>
      <c r="F299" s="9">
        <f>IF($S299="","",INDEX(Calc!$G:$G,$S299))</f>
        <v>0</v>
      </c>
      <c r="G299" s="8">
        <f>IF($S299="","",INDEX(Calc!$L:$L,$S299))</f>
        <v>0</v>
      </c>
      <c r="H299" s="8">
        <f>IF($S299="","",INDEX(Calc!$M:$M,$S299))</f>
        <v>0</v>
      </c>
      <c r="I299" s="7">
        <f>IF($T299="","",INDEX(Calc!$B:$B,$T299))</f>
        <v>0</v>
      </c>
      <c r="J299" s="8">
        <f>IF($S299="","",IF($U299&lt;&gt;"paid",0,MAX(0,MIN(INDEX(Calc!$H:$H,$S299),INDEX(Calc!$I:$I,$T299))-MAX(INDEX(Calc!$J:$J,$S299),INDEX(Calc!$T:$T,$T299)))))</f>
        <v>0</v>
      </c>
      <c r="K299" s="8">
        <f>IF($S299="","",IF($U299&lt;&gt;"paid",0,$J299/(1+$F299)*$F299))</f>
        <v>0</v>
      </c>
      <c r="L299" s="8">
        <f>IF($S299="","",IF($U299="paid",MAX(0,$E299-MAX(0,MIN(INDEX(Calc!$H:$H,$S299),INDEX(Calc!$I:$I,$T299))-INDEX(Calc!$J:$J,$S299))),$W299))</f>
        <v>0</v>
      </c>
      <c r="M299" s="8">
        <f>IF($S299="","",IF($U299="paid",$L299/(1+$F299)*$F299,$Q299))</f>
        <v>0</v>
      </c>
      <c r="N299">
        <f>IF(OR($S299="",$U299&lt;&gt;"paid"),"",$I299-$C299)</f>
        <v>0</v>
      </c>
      <c r="O299" s="8">
        <f>IF($S299="","",IF(AND($U299="paid",$N299&gt;Settings!$B$4),$K299*Settings!$B$3*$N299/365,0))</f>
        <v>0</v>
      </c>
      <c r="P299" s="8">
        <f>IF($S299="","",IF($U299="unpaid",$W299,0))</f>
        <v>0</v>
      </c>
      <c r="Q299" s="8">
        <f>IF($S299="","",IF(AND($U299="unpaid",$C299&lt;=Settings!$B$2),$W299/(1+$F299)*$F299,0))</f>
        <v>0</v>
      </c>
      <c r="R299">
        <f>IF($S299="","","FY "&amp;IF(MONTH($C299)&gt;=4,YEAR($C299),YEAR($C299)-1)&amp;"-"&amp;TEXT(MOD(IF(MONTH($C299)&gt;=4,YEAR($C299)+1,YEAR($C299)),100),"00"))</f>
        <v>0</v>
      </c>
      <c r="S299">
        <f>IF($S298="","",IF($U298="paid",IF($V298&lt;&gt;"",$S298,IF(AND($W298&gt;0,OR(INDEX(Calc!$B:$B,$S298)&lt;=Settings!$B$2,$X298=0)),$S298,IFERROR(MATCH(1,INDEX((Calc!$A$2:$A$2001&lt;&gt;"")*(Calc!$E$2:$E$2001&gt;0)*(ROW(Calc!$A$2:$A$2001)&gt;$S298),0),0)+1,""))),IFERROR(MATCH(1,INDEX((Calc!$A$2:$A$2001&lt;&gt;"")*(Calc!$E$2:$E$2001&gt;0)*(ROW(Calc!$A$2:$A$2001)&gt;$S298),0),0)+1,"")))</f>
        <v>0</v>
      </c>
      <c r="T299">
        <f>IF($S299="","",IF(AND($S299=$S298,$U298="paid",$V298=""),"",IF(AND($S299=$S298,$U298="paid",$V298&lt;&gt;""),$V298,IF($S299="","",IFERROR(MATCH(1,INDEX((Calc!$A$2:$A$2001=INDEX(Calc!$A:$A,$S299))*(Calc!$D$2:$D$2001&gt;0)*(Calc!$I$2:$I$2001&gt;INDEX(Calc!$J:$J,$S299))*(Calc!$T$2:$T$2001&lt;INDEX(Calc!$H:$H,$S299)),0),0)+1,"")))))</f>
        <v>0</v>
      </c>
      <c r="U299">
        <f>IF($S299="","",IF($T299&lt;&gt;"","paid","unpaid"))</f>
        <v>0</v>
      </c>
      <c r="V299">
        <f>IF(OR($S299="",$T299=""),"",IFERROR(MATCH(1,INDEX((Calc!$A$2:$A$2001=INDEX(Calc!$A:$A,$S299))*(Calc!$D$2:$D$2001&gt;0)*(Calc!$I$2:$I$2001&gt;INDEX(Calc!$J:$J,$S299))*(Calc!$T$2:$T$2001&lt;INDEX(Calc!$H:$H,$S299))*(ROW(Calc!$A$2:$A$2001)&gt;$T299),0),0)+1,""))</f>
        <v>0</v>
      </c>
      <c r="W299" s="8">
        <f>IF($S299="","",MAX(0,INDEX(Calc!$H:$H,$S299)-MAX(INDEX(Calc!$K:$K,$S299),INDEX(Calc!$J:$J,$S299))))</f>
        <v>0</v>
      </c>
      <c r="X299" s="8">
        <f>IF($S299="","",INDEX(Calc!$E:$E,$S299)-$W299)</f>
        <v>0</v>
      </c>
    </row>
    <row r="300" spans="1:24">
      <c r="A300">
        <f>IF($S300="","",INDEX(Calc!$A:$A,$S300))</f>
        <v>0</v>
      </c>
      <c r="B300">
        <f>IF($S300="","",INDEX(Calc!$U:$U,$S300))</f>
        <v>0</v>
      </c>
      <c r="C300" s="7">
        <f>IF($S300="","",INDEX(Calc!$B:$B,$S300))</f>
        <v>0</v>
      </c>
      <c r="D300">
        <f>IF($S300="","",INDEX(Calc!$C:$C,$S300))</f>
        <v>0</v>
      </c>
      <c r="E300" s="8">
        <f>IF($S300="","",INDEX(Calc!$E:$E,$S300))</f>
        <v>0</v>
      </c>
      <c r="F300" s="9">
        <f>IF($S300="","",INDEX(Calc!$G:$G,$S300))</f>
        <v>0</v>
      </c>
      <c r="G300" s="8">
        <f>IF($S300="","",INDEX(Calc!$L:$L,$S300))</f>
        <v>0</v>
      </c>
      <c r="H300" s="8">
        <f>IF($S300="","",INDEX(Calc!$M:$M,$S300))</f>
        <v>0</v>
      </c>
      <c r="I300" s="7">
        <f>IF($T300="","",INDEX(Calc!$B:$B,$T300))</f>
        <v>0</v>
      </c>
      <c r="J300" s="8">
        <f>IF($S300="","",IF($U300&lt;&gt;"paid",0,MAX(0,MIN(INDEX(Calc!$H:$H,$S300),INDEX(Calc!$I:$I,$T300))-MAX(INDEX(Calc!$J:$J,$S300),INDEX(Calc!$T:$T,$T300)))))</f>
        <v>0</v>
      </c>
      <c r="K300" s="8">
        <f>IF($S300="","",IF($U300&lt;&gt;"paid",0,$J300/(1+$F300)*$F300))</f>
        <v>0</v>
      </c>
      <c r="L300" s="8">
        <f>IF($S300="","",IF($U300="paid",MAX(0,$E300-MAX(0,MIN(INDEX(Calc!$H:$H,$S300),INDEX(Calc!$I:$I,$T300))-INDEX(Calc!$J:$J,$S300))),$W300))</f>
        <v>0</v>
      </c>
      <c r="M300" s="8">
        <f>IF($S300="","",IF($U300="paid",$L300/(1+$F300)*$F300,$Q300))</f>
        <v>0</v>
      </c>
      <c r="N300">
        <f>IF(OR($S300="",$U300&lt;&gt;"paid"),"",$I300-$C300)</f>
        <v>0</v>
      </c>
      <c r="O300" s="8">
        <f>IF($S300="","",IF(AND($U300="paid",$N300&gt;Settings!$B$4),$K300*Settings!$B$3*$N300/365,0))</f>
        <v>0</v>
      </c>
      <c r="P300" s="8">
        <f>IF($S300="","",IF($U300="unpaid",$W300,0))</f>
        <v>0</v>
      </c>
      <c r="Q300" s="8">
        <f>IF($S300="","",IF(AND($U300="unpaid",$C300&lt;=Settings!$B$2),$W300/(1+$F300)*$F300,0))</f>
        <v>0</v>
      </c>
      <c r="R300">
        <f>IF($S300="","","FY "&amp;IF(MONTH($C300)&gt;=4,YEAR($C300),YEAR($C300)-1)&amp;"-"&amp;TEXT(MOD(IF(MONTH($C300)&gt;=4,YEAR($C300)+1,YEAR($C300)),100),"00"))</f>
        <v>0</v>
      </c>
      <c r="S300">
        <f>IF($S299="","",IF($U299="paid",IF($V299&lt;&gt;"",$S299,IF(AND($W299&gt;0,OR(INDEX(Calc!$B:$B,$S299)&lt;=Settings!$B$2,$X299=0)),$S299,IFERROR(MATCH(1,INDEX((Calc!$A$2:$A$2001&lt;&gt;"")*(Calc!$E$2:$E$2001&gt;0)*(ROW(Calc!$A$2:$A$2001)&gt;$S299),0),0)+1,""))),IFERROR(MATCH(1,INDEX((Calc!$A$2:$A$2001&lt;&gt;"")*(Calc!$E$2:$E$2001&gt;0)*(ROW(Calc!$A$2:$A$2001)&gt;$S299),0),0)+1,"")))</f>
        <v>0</v>
      </c>
      <c r="T300">
        <f>IF($S300="","",IF(AND($S300=$S299,$U299="paid",$V299=""),"",IF(AND($S300=$S299,$U299="paid",$V299&lt;&gt;""),$V299,IF($S300="","",IFERROR(MATCH(1,INDEX((Calc!$A$2:$A$2001=INDEX(Calc!$A:$A,$S300))*(Calc!$D$2:$D$2001&gt;0)*(Calc!$I$2:$I$2001&gt;INDEX(Calc!$J:$J,$S300))*(Calc!$T$2:$T$2001&lt;INDEX(Calc!$H:$H,$S300)),0),0)+1,"")))))</f>
        <v>0</v>
      </c>
      <c r="U300">
        <f>IF($S300="","",IF($T300&lt;&gt;"","paid","unpaid"))</f>
        <v>0</v>
      </c>
      <c r="V300">
        <f>IF(OR($S300="",$T300=""),"",IFERROR(MATCH(1,INDEX((Calc!$A$2:$A$2001=INDEX(Calc!$A:$A,$S300))*(Calc!$D$2:$D$2001&gt;0)*(Calc!$I$2:$I$2001&gt;INDEX(Calc!$J:$J,$S300))*(Calc!$T$2:$T$2001&lt;INDEX(Calc!$H:$H,$S300))*(ROW(Calc!$A$2:$A$2001)&gt;$T300),0),0)+1,""))</f>
        <v>0</v>
      </c>
      <c r="W300" s="8">
        <f>IF($S300="","",MAX(0,INDEX(Calc!$H:$H,$S300)-MAX(INDEX(Calc!$K:$K,$S300),INDEX(Calc!$J:$J,$S300))))</f>
        <v>0</v>
      </c>
      <c r="X300" s="8">
        <f>IF($S300="","",INDEX(Calc!$E:$E,$S300)-$W300)</f>
        <v>0</v>
      </c>
    </row>
    <row r="301" spans="1:24">
      <c r="A301">
        <f>IF($S301="","",INDEX(Calc!$A:$A,$S301))</f>
        <v>0</v>
      </c>
      <c r="B301">
        <f>IF($S301="","",INDEX(Calc!$U:$U,$S301))</f>
        <v>0</v>
      </c>
      <c r="C301" s="7">
        <f>IF($S301="","",INDEX(Calc!$B:$B,$S301))</f>
        <v>0</v>
      </c>
      <c r="D301">
        <f>IF($S301="","",INDEX(Calc!$C:$C,$S301))</f>
        <v>0</v>
      </c>
      <c r="E301" s="8">
        <f>IF($S301="","",INDEX(Calc!$E:$E,$S301))</f>
        <v>0</v>
      </c>
      <c r="F301" s="9">
        <f>IF($S301="","",INDEX(Calc!$G:$G,$S301))</f>
        <v>0</v>
      </c>
      <c r="G301" s="8">
        <f>IF($S301="","",INDEX(Calc!$L:$L,$S301))</f>
        <v>0</v>
      </c>
      <c r="H301" s="8">
        <f>IF($S301="","",INDEX(Calc!$M:$M,$S301))</f>
        <v>0</v>
      </c>
      <c r="I301" s="7">
        <f>IF($T301="","",INDEX(Calc!$B:$B,$T301))</f>
        <v>0</v>
      </c>
      <c r="J301" s="8">
        <f>IF($S301="","",IF($U301&lt;&gt;"paid",0,MAX(0,MIN(INDEX(Calc!$H:$H,$S301),INDEX(Calc!$I:$I,$T301))-MAX(INDEX(Calc!$J:$J,$S301),INDEX(Calc!$T:$T,$T301)))))</f>
        <v>0</v>
      </c>
      <c r="K301" s="8">
        <f>IF($S301="","",IF($U301&lt;&gt;"paid",0,$J301/(1+$F301)*$F301))</f>
        <v>0</v>
      </c>
      <c r="L301" s="8">
        <f>IF($S301="","",IF($U301="paid",MAX(0,$E301-MAX(0,MIN(INDEX(Calc!$H:$H,$S301),INDEX(Calc!$I:$I,$T301))-INDEX(Calc!$J:$J,$S301))),$W301))</f>
        <v>0</v>
      </c>
      <c r="M301" s="8">
        <f>IF($S301="","",IF($U301="paid",$L301/(1+$F301)*$F301,$Q301))</f>
        <v>0</v>
      </c>
      <c r="N301">
        <f>IF(OR($S301="",$U301&lt;&gt;"paid"),"",$I301-$C301)</f>
        <v>0</v>
      </c>
      <c r="O301" s="8">
        <f>IF($S301="","",IF(AND($U301="paid",$N301&gt;Settings!$B$4),$K301*Settings!$B$3*$N301/365,0))</f>
        <v>0</v>
      </c>
      <c r="P301" s="8">
        <f>IF($S301="","",IF($U301="unpaid",$W301,0))</f>
        <v>0</v>
      </c>
      <c r="Q301" s="8">
        <f>IF($S301="","",IF(AND($U301="unpaid",$C301&lt;=Settings!$B$2),$W301/(1+$F301)*$F301,0))</f>
        <v>0</v>
      </c>
      <c r="R301">
        <f>IF($S301="","","FY "&amp;IF(MONTH($C301)&gt;=4,YEAR($C301),YEAR($C301)-1)&amp;"-"&amp;TEXT(MOD(IF(MONTH($C301)&gt;=4,YEAR($C301)+1,YEAR($C301)),100),"00"))</f>
        <v>0</v>
      </c>
      <c r="S301">
        <f>IF($S300="","",IF($U300="paid",IF($V300&lt;&gt;"",$S300,IF(AND($W300&gt;0,OR(INDEX(Calc!$B:$B,$S300)&lt;=Settings!$B$2,$X300=0)),$S300,IFERROR(MATCH(1,INDEX((Calc!$A$2:$A$2001&lt;&gt;"")*(Calc!$E$2:$E$2001&gt;0)*(ROW(Calc!$A$2:$A$2001)&gt;$S300),0),0)+1,""))),IFERROR(MATCH(1,INDEX((Calc!$A$2:$A$2001&lt;&gt;"")*(Calc!$E$2:$E$2001&gt;0)*(ROW(Calc!$A$2:$A$2001)&gt;$S300),0),0)+1,"")))</f>
        <v>0</v>
      </c>
      <c r="T301">
        <f>IF($S301="","",IF(AND($S301=$S300,$U300="paid",$V300=""),"",IF(AND($S301=$S300,$U300="paid",$V300&lt;&gt;""),$V300,IF($S301="","",IFERROR(MATCH(1,INDEX((Calc!$A$2:$A$2001=INDEX(Calc!$A:$A,$S301))*(Calc!$D$2:$D$2001&gt;0)*(Calc!$I$2:$I$2001&gt;INDEX(Calc!$J:$J,$S301))*(Calc!$T$2:$T$2001&lt;INDEX(Calc!$H:$H,$S301)),0),0)+1,"")))))</f>
        <v>0</v>
      </c>
      <c r="U301">
        <f>IF($S301="","",IF($T301&lt;&gt;"","paid","unpaid"))</f>
        <v>0</v>
      </c>
      <c r="V301">
        <f>IF(OR($S301="",$T301=""),"",IFERROR(MATCH(1,INDEX((Calc!$A$2:$A$2001=INDEX(Calc!$A:$A,$S301))*(Calc!$D$2:$D$2001&gt;0)*(Calc!$I$2:$I$2001&gt;INDEX(Calc!$J:$J,$S301))*(Calc!$T$2:$T$2001&lt;INDEX(Calc!$H:$H,$S301))*(ROW(Calc!$A$2:$A$2001)&gt;$T301),0),0)+1,""))</f>
        <v>0</v>
      </c>
      <c r="W301" s="8">
        <f>IF($S301="","",MAX(0,INDEX(Calc!$H:$H,$S301)-MAX(INDEX(Calc!$K:$K,$S301),INDEX(Calc!$J:$J,$S301))))</f>
        <v>0</v>
      </c>
      <c r="X301" s="8">
        <f>IF($S301="","",INDEX(Calc!$E:$E,$S301)-$W301)</f>
        <v>0</v>
      </c>
    </row>
    <row r="302" spans="1:24">
      <c r="A302">
        <f>IF($S302="","",INDEX(Calc!$A:$A,$S302))</f>
        <v>0</v>
      </c>
      <c r="B302">
        <f>IF($S302="","",INDEX(Calc!$U:$U,$S302))</f>
        <v>0</v>
      </c>
      <c r="C302" s="7">
        <f>IF($S302="","",INDEX(Calc!$B:$B,$S302))</f>
        <v>0</v>
      </c>
      <c r="D302">
        <f>IF($S302="","",INDEX(Calc!$C:$C,$S302))</f>
        <v>0</v>
      </c>
      <c r="E302" s="8">
        <f>IF($S302="","",INDEX(Calc!$E:$E,$S302))</f>
        <v>0</v>
      </c>
      <c r="F302" s="9">
        <f>IF($S302="","",INDEX(Calc!$G:$G,$S302))</f>
        <v>0</v>
      </c>
      <c r="G302" s="8">
        <f>IF($S302="","",INDEX(Calc!$L:$L,$S302))</f>
        <v>0</v>
      </c>
      <c r="H302" s="8">
        <f>IF($S302="","",INDEX(Calc!$M:$M,$S302))</f>
        <v>0</v>
      </c>
      <c r="I302" s="7">
        <f>IF($T302="","",INDEX(Calc!$B:$B,$T302))</f>
        <v>0</v>
      </c>
      <c r="J302" s="8">
        <f>IF($S302="","",IF($U302&lt;&gt;"paid",0,MAX(0,MIN(INDEX(Calc!$H:$H,$S302),INDEX(Calc!$I:$I,$T302))-MAX(INDEX(Calc!$J:$J,$S302),INDEX(Calc!$T:$T,$T302)))))</f>
        <v>0</v>
      </c>
      <c r="K302" s="8">
        <f>IF($S302="","",IF($U302&lt;&gt;"paid",0,$J302/(1+$F302)*$F302))</f>
        <v>0</v>
      </c>
      <c r="L302" s="8">
        <f>IF($S302="","",IF($U302="paid",MAX(0,$E302-MAX(0,MIN(INDEX(Calc!$H:$H,$S302),INDEX(Calc!$I:$I,$T302))-INDEX(Calc!$J:$J,$S302))),$W302))</f>
        <v>0</v>
      </c>
      <c r="M302" s="8">
        <f>IF($S302="","",IF($U302="paid",$L302/(1+$F302)*$F302,$Q302))</f>
        <v>0</v>
      </c>
      <c r="N302">
        <f>IF(OR($S302="",$U302&lt;&gt;"paid"),"",$I302-$C302)</f>
        <v>0</v>
      </c>
      <c r="O302" s="8">
        <f>IF($S302="","",IF(AND($U302="paid",$N302&gt;Settings!$B$4),$K302*Settings!$B$3*$N302/365,0))</f>
        <v>0</v>
      </c>
      <c r="P302" s="8">
        <f>IF($S302="","",IF($U302="unpaid",$W302,0))</f>
        <v>0</v>
      </c>
      <c r="Q302" s="8">
        <f>IF($S302="","",IF(AND($U302="unpaid",$C302&lt;=Settings!$B$2),$W302/(1+$F302)*$F302,0))</f>
        <v>0</v>
      </c>
      <c r="R302">
        <f>IF($S302="","","FY "&amp;IF(MONTH($C302)&gt;=4,YEAR($C302),YEAR($C302)-1)&amp;"-"&amp;TEXT(MOD(IF(MONTH($C302)&gt;=4,YEAR($C302)+1,YEAR($C302)),100),"00"))</f>
        <v>0</v>
      </c>
      <c r="S302">
        <f>IF($S301="","",IF($U301="paid",IF($V301&lt;&gt;"",$S301,IF(AND($W301&gt;0,OR(INDEX(Calc!$B:$B,$S301)&lt;=Settings!$B$2,$X301=0)),$S301,IFERROR(MATCH(1,INDEX((Calc!$A$2:$A$2001&lt;&gt;"")*(Calc!$E$2:$E$2001&gt;0)*(ROW(Calc!$A$2:$A$2001)&gt;$S301),0),0)+1,""))),IFERROR(MATCH(1,INDEX((Calc!$A$2:$A$2001&lt;&gt;"")*(Calc!$E$2:$E$2001&gt;0)*(ROW(Calc!$A$2:$A$2001)&gt;$S301),0),0)+1,"")))</f>
        <v>0</v>
      </c>
      <c r="T302">
        <f>IF($S302="","",IF(AND($S302=$S301,$U301="paid",$V301=""),"",IF(AND($S302=$S301,$U301="paid",$V301&lt;&gt;""),$V301,IF($S302="","",IFERROR(MATCH(1,INDEX((Calc!$A$2:$A$2001=INDEX(Calc!$A:$A,$S302))*(Calc!$D$2:$D$2001&gt;0)*(Calc!$I$2:$I$2001&gt;INDEX(Calc!$J:$J,$S302))*(Calc!$T$2:$T$2001&lt;INDEX(Calc!$H:$H,$S302)),0),0)+1,"")))))</f>
        <v>0</v>
      </c>
      <c r="U302">
        <f>IF($S302="","",IF($T302&lt;&gt;"","paid","unpaid"))</f>
        <v>0</v>
      </c>
      <c r="V302">
        <f>IF(OR($S302="",$T302=""),"",IFERROR(MATCH(1,INDEX((Calc!$A$2:$A$2001=INDEX(Calc!$A:$A,$S302))*(Calc!$D$2:$D$2001&gt;0)*(Calc!$I$2:$I$2001&gt;INDEX(Calc!$J:$J,$S302))*(Calc!$T$2:$T$2001&lt;INDEX(Calc!$H:$H,$S302))*(ROW(Calc!$A$2:$A$2001)&gt;$T302),0),0)+1,""))</f>
        <v>0</v>
      </c>
      <c r="W302" s="8">
        <f>IF($S302="","",MAX(0,INDEX(Calc!$H:$H,$S302)-MAX(INDEX(Calc!$K:$K,$S302),INDEX(Calc!$J:$J,$S302))))</f>
        <v>0</v>
      </c>
      <c r="X302" s="8">
        <f>IF($S302="","",INDEX(Calc!$E:$E,$S302)-$W302)</f>
        <v>0</v>
      </c>
    </row>
    <row r="303" spans="1:24">
      <c r="A303">
        <f>IF($S303="","",INDEX(Calc!$A:$A,$S303))</f>
        <v>0</v>
      </c>
      <c r="B303">
        <f>IF($S303="","",INDEX(Calc!$U:$U,$S303))</f>
        <v>0</v>
      </c>
      <c r="C303" s="7">
        <f>IF($S303="","",INDEX(Calc!$B:$B,$S303))</f>
        <v>0</v>
      </c>
      <c r="D303">
        <f>IF($S303="","",INDEX(Calc!$C:$C,$S303))</f>
        <v>0</v>
      </c>
      <c r="E303" s="8">
        <f>IF($S303="","",INDEX(Calc!$E:$E,$S303))</f>
        <v>0</v>
      </c>
      <c r="F303" s="9">
        <f>IF($S303="","",INDEX(Calc!$G:$G,$S303))</f>
        <v>0</v>
      </c>
      <c r="G303" s="8">
        <f>IF($S303="","",INDEX(Calc!$L:$L,$S303))</f>
        <v>0</v>
      </c>
      <c r="H303" s="8">
        <f>IF($S303="","",INDEX(Calc!$M:$M,$S303))</f>
        <v>0</v>
      </c>
      <c r="I303" s="7">
        <f>IF($T303="","",INDEX(Calc!$B:$B,$T303))</f>
        <v>0</v>
      </c>
      <c r="J303" s="8">
        <f>IF($S303="","",IF($U303&lt;&gt;"paid",0,MAX(0,MIN(INDEX(Calc!$H:$H,$S303),INDEX(Calc!$I:$I,$T303))-MAX(INDEX(Calc!$J:$J,$S303),INDEX(Calc!$T:$T,$T303)))))</f>
        <v>0</v>
      </c>
      <c r="K303" s="8">
        <f>IF($S303="","",IF($U303&lt;&gt;"paid",0,$J303/(1+$F303)*$F303))</f>
        <v>0</v>
      </c>
      <c r="L303" s="8">
        <f>IF($S303="","",IF($U303="paid",MAX(0,$E303-MAX(0,MIN(INDEX(Calc!$H:$H,$S303),INDEX(Calc!$I:$I,$T303))-INDEX(Calc!$J:$J,$S303))),$W303))</f>
        <v>0</v>
      </c>
      <c r="M303" s="8">
        <f>IF($S303="","",IF($U303="paid",$L303/(1+$F303)*$F303,$Q303))</f>
        <v>0</v>
      </c>
      <c r="N303">
        <f>IF(OR($S303="",$U303&lt;&gt;"paid"),"",$I303-$C303)</f>
        <v>0</v>
      </c>
      <c r="O303" s="8">
        <f>IF($S303="","",IF(AND($U303="paid",$N303&gt;Settings!$B$4),$K303*Settings!$B$3*$N303/365,0))</f>
        <v>0</v>
      </c>
      <c r="P303" s="8">
        <f>IF($S303="","",IF($U303="unpaid",$W303,0))</f>
        <v>0</v>
      </c>
      <c r="Q303" s="8">
        <f>IF($S303="","",IF(AND($U303="unpaid",$C303&lt;=Settings!$B$2),$W303/(1+$F303)*$F303,0))</f>
        <v>0</v>
      </c>
      <c r="R303">
        <f>IF($S303="","","FY "&amp;IF(MONTH($C303)&gt;=4,YEAR($C303),YEAR($C303)-1)&amp;"-"&amp;TEXT(MOD(IF(MONTH($C303)&gt;=4,YEAR($C303)+1,YEAR($C303)),100),"00"))</f>
        <v>0</v>
      </c>
      <c r="S303">
        <f>IF($S302="","",IF($U302="paid",IF($V302&lt;&gt;"",$S302,IF(AND($W302&gt;0,OR(INDEX(Calc!$B:$B,$S302)&lt;=Settings!$B$2,$X302=0)),$S302,IFERROR(MATCH(1,INDEX((Calc!$A$2:$A$2001&lt;&gt;"")*(Calc!$E$2:$E$2001&gt;0)*(ROW(Calc!$A$2:$A$2001)&gt;$S302),0),0)+1,""))),IFERROR(MATCH(1,INDEX((Calc!$A$2:$A$2001&lt;&gt;"")*(Calc!$E$2:$E$2001&gt;0)*(ROW(Calc!$A$2:$A$2001)&gt;$S302),0),0)+1,"")))</f>
        <v>0</v>
      </c>
      <c r="T303">
        <f>IF($S303="","",IF(AND($S303=$S302,$U302="paid",$V302=""),"",IF(AND($S303=$S302,$U302="paid",$V302&lt;&gt;""),$V302,IF($S303="","",IFERROR(MATCH(1,INDEX((Calc!$A$2:$A$2001=INDEX(Calc!$A:$A,$S303))*(Calc!$D$2:$D$2001&gt;0)*(Calc!$I$2:$I$2001&gt;INDEX(Calc!$J:$J,$S303))*(Calc!$T$2:$T$2001&lt;INDEX(Calc!$H:$H,$S303)),0),0)+1,"")))))</f>
        <v>0</v>
      </c>
      <c r="U303">
        <f>IF($S303="","",IF($T303&lt;&gt;"","paid","unpaid"))</f>
        <v>0</v>
      </c>
      <c r="V303">
        <f>IF(OR($S303="",$T303=""),"",IFERROR(MATCH(1,INDEX((Calc!$A$2:$A$2001=INDEX(Calc!$A:$A,$S303))*(Calc!$D$2:$D$2001&gt;0)*(Calc!$I$2:$I$2001&gt;INDEX(Calc!$J:$J,$S303))*(Calc!$T$2:$T$2001&lt;INDEX(Calc!$H:$H,$S303))*(ROW(Calc!$A$2:$A$2001)&gt;$T303),0),0)+1,""))</f>
        <v>0</v>
      </c>
      <c r="W303" s="8">
        <f>IF($S303="","",MAX(0,INDEX(Calc!$H:$H,$S303)-MAX(INDEX(Calc!$K:$K,$S303),INDEX(Calc!$J:$J,$S303))))</f>
        <v>0</v>
      </c>
      <c r="X303" s="8">
        <f>IF($S303="","",INDEX(Calc!$E:$E,$S303)-$W303)</f>
        <v>0</v>
      </c>
    </row>
    <row r="304" spans="1:24">
      <c r="A304">
        <f>IF($S304="","",INDEX(Calc!$A:$A,$S304))</f>
        <v>0</v>
      </c>
      <c r="B304">
        <f>IF($S304="","",INDEX(Calc!$U:$U,$S304))</f>
        <v>0</v>
      </c>
      <c r="C304" s="7">
        <f>IF($S304="","",INDEX(Calc!$B:$B,$S304))</f>
        <v>0</v>
      </c>
      <c r="D304">
        <f>IF($S304="","",INDEX(Calc!$C:$C,$S304))</f>
        <v>0</v>
      </c>
      <c r="E304" s="8">
        <f>IF($S304="","",INDEX(Calc!$E:$E,$S304))</f>
        <v>0</v>
      </c>
      <c r="F304" s="9">
        <f>IF($S304="","",INDEX(Calc!$G:$G,$S304))</f>
        <v>0</v>
      </c>
      <c r="G304" s="8">
        <f>IF($S304="","",INDEX(Calc!$L:$L,$S304))</f>
        <v>0</v>
      </c>
      <c r="H304" s="8">
        <f>IF($S304="","",INDEX(Calc!$M:$M,$S304))</f>
        <v>0</v>
      </c>
      <c r="I304" s="7">
        <f>IF($T304="","",INDEX(Calc!$B:$B,$T304))</f>
        <v>0</v>
      </c>
      <c r="J304" s="8">
        <f>IF($S304="","",IF($U304&lt;&gt;"paid",0,MAX(0,MIN(INDEX(Calc!$H:$H,$S304),INDEX(Calc!$I:$I,$T304))-MAX(INDEX(Calc!$J:$J,$S304),INDEX(Calc!$T:$T,$T304)))))</f>
        <v>0</v>
      </c>
      <c r="K304" s="8">
        <f>IF($S304="","",IF($U304&lt;&gt;"paid",0,$J304/(1+$F304)*$F304))</f>
        <v>0</v>
      </c>
      <c r="L304" s="8">
        <f>IF($S304="","",IF($U304="paid",MAX(0,$E304-MAX(0,MIN(INDEX(Calc!$H:$H,$S304),INDEX(Calc!$I:$I,$T304))-INDEX(Calc!$J:$J,$S304))),$W304))</f>
        <v>0</v>
      </c>
      <c r="M304" s="8">
        <f>IF($S304="","",IF($U304="paid",$L304/(1+$F304)*$F304,$Q304))</f>
        <v>0</v>
      </c>
      <c r="N304">
        <f>IF(OR($S304="",$U304&lt;&gt;"paid"),"",$I304-$C304)</f>
        <v>0</v>
      </c>
      <c r="O304" s="8">
        <f>IF($S304="","",IF(AND($U304="paid",$N304&gt;Settings!$B$4),$K304*Settings!$B$3*$N304/365,0))</f>
        <v>0</v>
      </c>
      <c r="P304" s="8">
        <f>IF($S304="","",IF($U304="unpaid",$W304,0))</f>
        <v>0</v>
      </c>
      <c r="Q304" s="8">
        <f>IF($S304="","",IF(AND($U304="unpaid",$C304&lt;=Settings!$B$2),$W304/(1+$F304)*$F304,0))</f>
        <v>0</v>
      </c>
      <c r="R304">
        <f>IF($S304="","","FY "&amp;IF(MONTH($C304)&gt;=4,YEAR($C304),YEAR($C304)-1)&amp;"-"&amp;TEXT(MOD(IF(MONTH($C304)&gt;=4,YEAR($C304)+1,YEAR($C304)),100),"00"))</f>
        <v>0</v>
      </c>
      <c r="S304">
        <f>IF($S303="","",IF($U303="paid",IF($V303&lt;&gt;"",$S303,IF(AND($W303&gt;0,OR(INDEX(Calc!$B:$B,$S303)&lt;=Settings!$B$2,$X303=0)),$S303,IFERROR(MATCH(1,INDEX((Calc!$A$2:$A$2001&lt;&gt;"")*(Calc!$E$2:$E$2001&gt;0)*(ROW(Calc!$A$2:$A$2001)&gt;$S303),0),0)+1,""))),IFERROR(MATCH(1,INDEX((Calc!$A$2:$A$2001&lt;&gt;"")*(Calc!$E$2:$E$2001&gt;0)*(ROW(Calc!$A$2:$A$2001)&gt;$S303),0),0)+1,"")))</f>
        <v>0</v>
      </c>
      <c r="T304">
        <f>IF($S304="","",IF(AND($S304=$S303,$U303="paid",$V303=""),"",IF(AND($S304=$S303,$U303="paid",$V303&lt;&gt;""),$V303,IF($S304="","",IFERROR(MATCH(1,INDEX((Calc!$A$2:$A$2001=INDEX(Calc!$A:$A,$S304))*(Calc!$D$2:$D$2001&gt;0)*(Calc!$I$2:$I$2001&gt;INDEX(Calc!$J:$J,$S304))*(Calc!$T$2:$T$2001&lt;INDEX(Calc!$H:$H,$S304)),0),0)+1,"")))))</f>
        <v>0</v>
      </c>
      <c r="U304">
        <f>IF($S304="","",IF($T304&lt;&gt;"","paid","unpaid"))</f>
        <v>0</v>
      </c>
      <c r="V304">
        <f>IF(OR($S304="",$T304=""),"",IFERROR(MATCH(1,INDEX((Calc!$A$2:$A$2001=INDEX(Calc!$A:$A,$S304))*(Calc!$D$2:$D$2001&gt;0)*(Calc!$I$2:$I$2001&gt;INDEX(Calc!$J:$J,$S304))*(Calc!$T$2:$T$2001&lt;INDEX(Calc!$H:$H,$S304))*(ROW(Calc!$A$2:$A$2001)&gt;$T304),0),0)+1,""))</f>
        <v>0</v>
      </c>
      <c r="W304" s="8">
        <f>IF($S304="","",MAX(0,INDEX(Calc!$H:$H,$S304)-MAX(INDEX(Calc!$K:$K,$S304),INDEX(Calc!$J:$J,$S304))))</f>
        <v>0</v>
      </c>
      <c r="X304" s="8">
        <f>IF($S304="","",INDEX(Calc!$E:$E,$S304)-$W304)</f>
        <v>0</v>
      </c>
    </row>
    <row r="305" spans="1:24">
      <c r="A305">
        <f>IF($S305="","",INDEX(Calc!$A:$A,$S305))</f>
        <v>0</v>
      </c>
      <c r="B305">
        <f>IF($S305="","",INDEX(Calc!$U:$U,$S305))</f>
        <v>0</v>
      </c>
      <c r="C305" s="7">
        <f>IF($S305="","",INDEX(Calc!$B:$B,$S305))</f>
        <v>0</v>
      </c>
      <c r="D305">
        <f>IF($S305="","",INDEX(Calc!$C:$C,$S305))</f>
        <v>0</v>
      </c>
      <c r="E305" s="8">
        <f>IF($S305="","",INDEX(Calc!$E:$E,$S305))</f>
        <v>0</v>
      </c>
      <c r="F305" s="9">
        <f>IF($S305="","",INDEX(Calc!$G:$G,$S305))</f>
        <v>0</v>
      </c>
      <c r="G305" s="8">
        <f>IF($S305="","",INDEX(Calc!$L:$L,$S305))</f>
        <v>0</v>
      </c>
      <c r="H305" s="8">
        <f>IF($S305="","",INDEX(Calc!$M:$M,$S305))</f>
        <v>0</v>
      </c>
      <c r="I305" s="7">
        <f>IF($T305="","",INDEX(Calc!$B:$B,$T305))</f>
        <v>0</v>
      </c>
      <c r="J305" s="8">
        <f>IF($S305="","",IF($U305&lt;&gt;"paid",0,MAX(0,MIN(INDEX(Calc!$H:$H,$S305),INDEX(Calc!$I:$I,$T305))-MAX(INDEX(Calc!$J:$J,$S305),INDEX(Calc!$T:$T,$T305)))))</f>
        <v>0</v>
      </c>
      <c r="K305" s="8">
        <f>IF($S305="","",IF($U305&lt;&gt;"paid",0,$J305/(1+$F305)*$F305))</f>
        <v>0</v>
      </c>
      <c r="L305" s="8">
        <f>IF($S305="","",IF($U305="paid",MAX(0,$E305-MAX(0,MIN(INDEX(Calc!$H:$H,$S305),INDEX(Calc!$I:$I,$T305))-INDEX(Calc!$J:$J,$S305))),$W305))</f>
        <v>0</v>
      </c>
      <c r="M305" s="8">
        <f>IF($S305="","",IF($U305="paid",$L305/(1+$F305)*$F305,$Q305))</f>
        <v>0</v>
      </c>
      <c r="N305">
        <f>IF(OR($S305="",$U305&lt;&gt;"paid"),"",$I305-$C305)</f>
        <v>0</v>
      </c>
      <c r="O305" s="8">
        <f>IF($S305="","",IF(AND($U305="paid",$N305&gt;Settings!$B$4),$K305*Settings!$B$3*$N305/365,0))</f>
        <v>0</v>
      </c>
      <c r="P305" s="8">
        <f>IF($S305="","",IF($U305="unpaid",$W305,0))</f>
        <v>0</v>
      </c>
      <c r="Q305" s="8">
        <f>IF($S305="","",IF(AND($U305="unpaid",$C305&lt;=Settings!$B$2),$W305/(1+$F305)*$F305,0))</f>
        <v>0</v>
      </c>
      <c r="R305">
        <f>IF($S305="","","FY "&amp;IF(MONTH($C305)&gt;=4,YEAR($C305),YEAR($C305)-1)&amp;"-"&amp;TEXT(MOD(IF(MONTH($C305)&gt;=4,YEAR($C305)+1,YEAR($C305)),100),"00"))</f>
        <v>0</v>
      </c>
      <c r="S305">
        <f>IF($S304="","",IF($U304="paid",IF($V304&lt;&gt;"",$S304,IF(AND($W304&gt;0,OR(INDEX(Calc!$B:$B,$S304)&lt;=Settings!$B$2,$X304=0)),$S304,IFERROR(MATCH(1,INDEX((Calc!$A$2:$A$2001&lt;&gt;"")*(Calc!$E$2:$E$2001&gt;0)*(ROW(Calc!$A$2:$A$2001)&gt;$S304),0),0)+1,""))),IFERROR(MATCH(1,INDEX((Calc!$A$2:$A$2001&lt;&gt;"")*(Calc!$E$2:$E$2001&gt;0)*(ROW(Calc!$A$2:$A$2001)&gt;$S304),0),0)+1,"")))</f>
        <v>0</v>
      </c>
      <c r="T305">
        <f>IF($S305="","",IF(AND($S305=$S304,$U304="paid",$V304=""),"",IF(AND($S305=$S304,$U304="paid",$V304&lt;&gt;""),$V304,IF($S305="","",IFERROR(MATCH(1,INDEX((Calc!$A$2:$A$2001=INDEX(Calc!$A:$A,$S305))*(Calc!$D$2:$D$2001&gt;0)*(Calc!$I$2:$I$2001&gt;INDEX(Calc!$J:$J,$S305))*(Calc!$T$2:$T$2001&lt;INDEX(Calc!$H:$H,$S305)),0),0)+1,"")))))</f>
        <v>0</v>
      </c>
      <c r="U305">
        <f>IF($S305="","",IF($T305&lt;&gt;"","paid","unpaid"))</f>
        <v>0</v>
      </c>
      <c r="V305">
        <f>IF(OR($S305="",$T305=""),"",IFERROR(MATCH(1,INDEX((Calc!$A$2:$A$2001=INDEX(Calc!$A:$A,$S305))*(Calc!$D$2:$D$2001&gt;0)*(Calc!$I$2:$I$2001&gt;INDEX(Calc!$J:$J,$S305))*(Calc!$T$2:$T$2001&lt;INDEX(Calc!$H:$H,$S305))*(ROW(Calc!$A$2:$A$2001)&gt;$T305),0),0)+1,""))</f>
        <v>0</v>
      </c>
      <c r="W305" s="8">
        <f>IF($S305="","",MAX(0,INDEX(Calc!$H:$H,$S305)-MAX(INDEX(Calc!$K:$K,$S305),INDEX(Calc!$J:$J,$S305))))</f>
        <v>0</v>
      </c>
      <c r="X305" s="8">
        <f>IF($S305="","",INDEX(Calc!$E:$E,$S305)-$W305)</f>
        <v>0</v>
      </c>
    </row>
    <row r="306" spans="1:24">
      <c r="A306">
        <f>IF($S306="","",INDEX(Calc!$A:$A,$S306))</f>
        <v>0</v>
      </c>
      <c r="B306">
        <f>IF($S306="","",INDEX(Calc!$U:$U,$S306))</f>
        <v>0</v>
      </c>
      <c r="C306" s="7">
        <f>IF($S306="","",INDEX(Calc!$B:$B,$S306))</f>
        <v>0</v>
      </c>
      <c r="D306">
        <f>IF($S306="","",INDEX(Calc!$C:$C,$S306))</f>
        <v>0</v>
      </c>
      <c r="E306" s="8">
        <f>IF($S306="","",INDEX(Calc!$E:$E,$S306))</f>
        <v>0</v>
      </c>
      <c r="F306" s="9">
        <f>IF($S306="","",INDEX(Calc!$G:$G,$S306))</f>
        <v>0</v>
      </c>
      <c r="G306" s="8">
        <f>IF($S306="","",INDEX(Calc!$L:$L,$S306))</f>
        <v>0</v>
      </c>
      <c r="H306" s="8">
        <f>IF($S306="","",INDEX(Calc!$M:$M,$S306))</f>
        <v>0</v>
      </c>
      <c r="I306" s="7">
        <f>IF($T306="","",INDEX(Calc!$B:$B,$T306))</f>
        <v>0</v>
      </c>
      <c r="J306" s="8">
        <f>IF($S306="","",IF($U306&lt;&gt;"paid",0,MAX(0,MIN(INDEX(Calc!$H:$H,$S306),INDEX(Calc!$I:$I,$T306))-MAX(INDEX(Calc!$J:$J,$S306),INDEX(Calc!$T:$T,$T306)))))</f>
        <v>0</v>
      </c>
      <c r="K306" s="8">
        <f>IF($S306="","",IF($U306&lt;&gt;"paid",0,$J306/(1+$F306)*$F306))</f>
        <v>0</v>
      </c>
      <c r="L306" s="8">
        <f>IF($S306="","",IF($U306="paid",MAX(0,$E306-MAX(0,MIN(INDEX(Calc!$H:$H,$S306),INDEX(Calc!$I:$I,$T306))-INDEX(Calc!$J:$J,$S306))),$W306))</f>
        <v>0</v>
      </c>
      <c r="M306" s="8">
        <f>IF($S306="","",IF($U306="paid",$L306/(1+$F306)*$F306,$Q306))</f>
        <v>0</v>
      </c>
      <c r="N306">
        <f>IF(OR($S306="",$U306&lt;&gt;"paid"),"",$I306-$C306)</f>
        <v>0</v>
      </c>
      <c r="O306" s="8">
        <f>IF($S306="","",IF(AND($U306="paid",$N306&gt;Settings!$B$4),$K306*Settings!$B$3*$N306/365,0))</f>
        <v>0</v>
      </c>
      <c r="P306" s="8">
        <f>IF($S306="","",IF($U306="unpaid",$W306,0))</f>
        <v>0</v>
      </c>
      <c r="Q306" s="8">
        <f>IF($S306="","",IF(AND($U306="unpaid",$C306&lt;=Settings!$B$2),$W306/(1+$F306)*$F306,0))</f>
        <v>0</v>
      </c>
      <c r="R306">
        <f>IF($S306="","","FY "&amp;IF(MONTH($C306)&gt;=4,YEAR($C306),YEAR($C306)-1)&amp;"-"&amp;TEXT(MOD(IF(MONTH($C306)&gt;=4,YEAR($C306)+1,YEAR($C306)),100),"00"))</f>
        <v>0</v>
      </c>
      <c r="S306">
        <f>IF($S305="","",IF($U305="paid",IF($V305&lt;&gt;"",$S305,IF(AND($W305&gt;0,OR(INDEX(Calc!$B:$B,$S305)&lt;=Settings!$B$2,$X305=0)),$S305,IFERROR(MATCH(1,INDEX((Calc!$A$2:$A$2001&lt;&gt;"")*(Calc!$E$2:$E$2001&gt;0)*(ROW(Calc!$A$2:$A$2001)&gt;$S305),0),0)+1,""))),IFERROR(MATCH(1,INDEX((Calc!$A$2:$A$2001&lt;&gt;"")*(Calc!$E$2:$E$2001&gt;0)*(ROW(Calc!$A$2:$A$2001)&gt;$S305),0),0)+1,"")))</f>
        <v>0</v>
      </c>
      <c r="T306">
        <f>IF($S306="","",IF(AND($S306=$S305,$U305="paid",$V305=""),"",IF(AND($S306=$S305,$U305="paid",$V305&lt;&gt;""),$V305,IF($S306="","",IFERROR(MATCH(1,INDEX((Calc!$A$2:$A$2001=INDEX(Calc!$A:$A,$S306))*(Calc!$D$2:$D$2001&gt;0)*(Calc!$I$2:$I$2001&gt;INDEX(Calc!$J:$J,$S306))*(Calc!$T$2:$T$2001&lt;INDEX(Calc!$H:$H,$S306)),0),0)+1,"")))))</f>
        <v>0</v>
      </c>
      <c r="U306">
        <f>IF($S306="","",IF($T306&lt;&gt;"","paid","unpaid"))</f>
        <v>0</v>
      </c>
      <c r="V306">
        <f>IF(OR($S306="",$T306=""),"",IFERROR(MATCH(1,INDEX((Calc!$A$2:$A$2001=INDEX(Calc!$A:$A,$S306))*(Calc!$D$2:$D$2001&gt;0)*(Calc!$I$2:$I$2001&gt;INDEX(Calc!$J:$J,$S306))*(Calc!$T$2:$T$2001&lt;INDEX(Calc!$H:$H,$S306))*(ROW(Calc!$A$2:$A$2001)&gt;$T306),0),0)+1,""))</f>
        <v>0</v>
      </c>
      <c r="W306" s="8">
        <f>IF($S306="","",MAX(0,INDEX(Calc!$H:$H,$S306)-MAX(INDEX(Calc!$K:$K,$S306),INDEX(Calc!$J:$J,$S306))))</f>
        <v>0</v>
      </c>
      <c r="X306" s="8">
        <f>IF($S306="","",INDEX(Calc!$E:$E,$S306)-$W306)</f>
        <v>0</v>
      </c>
    </row>
    <row r="307" spans="1:24">
      <c r="A307">
        <f>IF($S307="","",INDEX(Calc!$A:$A,$S307))</f>
        <v>0</v>
      </c>
      <c r="B307">
        <f>IF($S307="","",INDEX(Calc!$U:$U,$S307))</f>
        <v>0</v>
      </c>
      <c r="C307" s="7">
        <f>IF($S307="","",INDEX(Calc!$B:$B,$S307))</f>
        <v>0</v>
      </c>
      <c r="D307">
        <f>IF($S307="","",INDEX(Calc!$C:$C,$S307))</f>
        <v>0</v>
      </c>
      <c r="E307" s="8">
        <f>IF($S307="","",INDEX(Calc!$E:$E,$S307))</f>
        <v>0</v>
      </c>
      <c r="F307" s="9">
        <f>IF($S307="","",INDEX(Calc!$G:$G,$S307))</f>
        <v>0</v>
      </c>
      <c r="G307" s="8">
        <f>IF($S307="","",INDEX(Calc!$L:$L,$S307))</f>
        <v>0</v>
      </c>
      <c r="H307" s="8">
        <f>IF($S307="","",INDEX(Calc!$M:$M,$S307))</f>
        <v>0</v>
      </c>
      <c r="I307" s="7">
        <f>IF($T307="","",INDEX(Calc!$B:$B,$T307))</f>
        <v>0</v>
      </c>
      <c r="J307" s="8">
        <f>IF($S307="","",IF($U307&lt;&gt;"paid",0,MAX(0,MIN(INDEX(Calc!$H:$H,$S307),INDEX(Calc!$I:$I,$T307))-MAX(INDEX(Calc!$J:$J,$S307),INDEX(Calc!$T:$T,$T307)))))</f>
        <v>0</v>
      </c>
      <c r="K307" s="8">
        <f>IF($S307="","",IF($U307&lt;&gt;"paid",0,$J307/(1+$F307)*$F307))</f>
        <v>0</v>
      </c>
      <c r="L307" s="8">
        <f>IF($S307="","",IF($U307="paid",MAX(0,$E307-MAX(0,MIN(INDEX(Calc!$H:$H,$S307),INDEX(Calc!$I:$I,$T307))-INDEX(Calc!$J:$J,$S307))),$W307))</f>
        <v>0</v>
      </c>
      <c r="M307" s="8">
        <f>IF($S307="","",IF($U307="paid",$L307/(1+$F307)*$F307,$Q307))</f>
        <v>0</v>
      </c>
      <c r="N307">
        <f>IF(OR($S307="",$U307&lt;&gt;"paid"),"",$I307-$C307)</f>
        <v>0</v>
      </c>
      <c r="O307" s="8">
        <f>IF($S307="","",IF(AND($U307="paid",$N307&gt;Settings!$B$4),$K307*Settings!$B$3*$N307/365,0))</f>
        <v>0</v>
      </c>
      <c r="P307" s="8">
        <f>IF($S307="","",IF($U307="unpaid",$W307,0))</f>
        <v>0</v>
      </c>
      <c r="Q307" s="8">
        <f>IF($S307="","",IF(AND($U307="unpaid",$C307&lt;=Settings!$B$2),$W307/(1+$F307)*$F307,0))</f>
        <v>0</v>
      </c>
      <c r="R307">
        <f>IF($S307="","","FY "&amp;IF(MONTH($C307)&gt;=4,YEAR($C307),YEAR($C307)-1)&amp;"-"&amp;TEXT(MOD(IF(MONTH($C307)&gt;=4,YEAR($C307)+1,YEAR($C307)),100),"00"))</f>
        <v>0</v>
      </c>
      <c r="S307">
        <f>IF($S306="","",IF($U306="paid",IF($V306&lt;&gt;"",$S306,IF(AND($W306&gt;0,OR(INDEX(Calc!$B:$B,$S306)&lt;=Settings!$B$2,$X306=0)),$S306,IFERROR(MATCH(1,INDEX((Calc!$A$2:$A$2001&lt;&gt;"")*(Calc!$E$2:$E$2001&gt;0)*(ROW(Calc!$A$2:$A$2001)&gt;$S306),0),0)+1,""))),IFERROR(MATCH(1,INDEX((Calc!$A$2:$A$2001&lt;&gt;"")*(Calc!$E$2:$E$2001&gt;0)*(ROW(Calc!$A$2:$A$2001)&gt;$S306),0),0)+1,"")))</f>
        <v>0</v>
      </c>
      <c r="T307">
        <f>IF($S307="","",IF(AND($S307=$S306,$U306="paid",$V306=""),"",IF(AND($S307=$S306,$U306="paid",$V306&lt;&gt;""),$V306,IF($S307="","",IFERROR(MATCH(1,INDEX((Calc!$A$2:$A$2001=INDEX(Calc!$A:$A,$S307))*(Calc!$D$2:$D$2001&gt;0)*(Calc!$I$2:$I$2001&gt;INDEX(Calc!$J:$J,$S307))*(Calc!$T$2:$T$2001&lt;INDEX(Calc!$H:$H,$S307)),0),0)+1,"")))))</f>
        <v>0</v>
      </c>
      <c r="U307">
        <f>IF($S307="","",IF($T307&lt;&gt;"","paid","unpaid"))</f>
        <v>0</v>
      </c>
      <c r="V307">
        <f>IF(OR($S307="",$T307=""),"",IFERROR(MATCH(1,INDEX((Calc!$A$2:$A$2001=INDEX(Calc!$A:$A,$S307))*(Calc!$D$2:$D$2001&gt;0)*(Calc!$I$2:$I$2001&gt;INDEX(Calc!$J:$J,$S307))*(Calc!$T$2:$T$2001&lt;INDEX(Calc!$H:$H,$S307))*(ROW(Calc!$A$2:$A$2001)&gt;$T307),0),0)+1,""))</f>
        <v>0</v>
      </c>
      <c r="W307" s="8">
        <f>IF($S307="","",MAX(0,INDEX(Calc!$H:$H,$S307)-MAX(INDEX(Calc!$K:$K,$S307),INDEX(Calc!$J:$J,$S307))))</f>
        <v>0</v>
      </c>
      <c r="X307" s="8">
        <f>IF($S307="","",INDEX(Calc!$E:$E,$S307)-$W307)</f>
        <v>0</v>
      </c>
    </row>
    <row r="308" spans="1:24">
      <c r="A308">
        <f>IF($S308="","",INDEX(Calc!$A:$A,$S308))</f>
        <v>0</v>
      </c>
      <c r="B308">
        <f>IF($S308="","",INDEX(Calc!$U:$U,$S308))</f>
        <v>0</v>
      </c>
      <c r="C308" s="7">
        <f>IF($S308="","",INDEX(Calc!$B:$B,$S308))</f>
        <v>0</v>
      </c>
      <c r="D308">
        <f>IF($S308="","",INDEX(Calc!$C:$C,$S308))</f>
        <v>0</v>
      </c>
      <c r="E308" s="8">
        <f>IF($S308="","",INDEX(Calc!$E:$E,$S308))</f>
        <v>0</v>
      </c>
      <c r="F308" s="9">
        <f>IF($S308="","",INDEX(Calc!$G:$G,$S308))</f>
        <v>0</v>
      </c>
      <c r="G308" s="8">
        <f>IF($S308="","",INDEX(Calc!$L:$L,$S308))</f>
        <v>0</v>
      </c>
      <c r="H308" s="8">
        <f>IF($S308="","",INDEX(Calc!$M:$M,$S308))</f>
        <v>0</v>
      </c>
      <c r="I308" s="7">
        <f>IF($T308="","",INDEX(Calc!$B:$B,$T308))</f>
        <v>0</v>
      </c>
      <c r="J308" s="8">
        <f>IF($S308="","",IF($U308&lt;&gt;"paid",0,MAX(0,MIN(INDEX(Calc!$H:$H,$S308),INDEX(Calc!$I:$I,$T308))-MAX(INDEX(Calc!$J:$J,$S308),INDEX(Calc!$T:$T,$T308)))))</f>
        <v>0</v>
      </c>
      <c r="K308" s="8">
        <f>IF($S308="","",IF($U308&lt;&gt;"paid",0,$J308/(1+$F308)*$F308))</f>
        <v>0</v>
      </c>
      <c r="L308" s="8">
        <f>IF($S308="","",IF($U308="paid",MAX(0,$E308-MAX(0,MIN(INDEX(Calc!$H:$H,$S308),INDEX(Calc!$I:$I,$T308))-INDEX(Calc!$J:$J,$S308))),$W308))</f>
        <v>0</v>
      </c>
      <c r="M308" s="8">
        <f>IF($S308="","",IF($U308="paid",$L308/(1+$F308)*$F308,$Q308))</f>
        <v>0</v>
      </c>
      <c r="N308">
        <f>IF(OR($S308="",$U308&lt;&gt;"paid"),"",$I308-$C308)</f>
        <v>0</v>
      </c>
      <c r="O308" s="8">
        <f>IF($S308="","",IF(AND($U308="paid",$N308&gt;Settings!$B$4),$K308*Settings!$B$3*$N308/365,0))</f>
        <v>0</v>
      </c>
      <c r="P308" s="8">
        <f>IF($S308="","",IF($U308="unpaid",$W308,0))</f>
        <v>0</v>
      </c>
      <c r="Q308" s="8">
        <f>IF($S308="","",IF(AND($U308="unpaid",$C308&lt;=Settings!$B$2),$W308/(1+$F308)*$F308,0))</f>
        <v>0</v>
      </c>
      <c r="R308">
        <f>IF($S308="","","FY "&amp;IF(MONTH($C308)&gt;=4,YEAR($C308),YEAR($C308)-1)&amp;"-"&amp;TEXT(MOD(IF(MONTH($C308)&gt;=4,YEAR($C308)+1,YEAR($C308)),100),"00"))</f>
        <v>0</v>
      </c>
      <c r="S308">
        <f>IF($S307="","",IF($U307="paid",IF($V307&lt;&gt;"",$S307,IF(AND($W307&gt;0,OR(INDEX(Calc!$B:$B,$S307)&lt;=Settings!$B$2,$X307=0)),$S307,IFERROR(MATCH(1,INDEX((Calc!$A$2:$A$2001&lt;&gt;"")*(Calc!$E$2:$E$2001&gt;0)*(ROW(Calc!$A$2:$A$2001)&gt;$S307),0),0)+1,""))),IFERROR(MATCH(1,INDEX((Calc!$A$2:$A$2001&lt;&gt;"")*(Calc!$E$2:$E$2001&gt;0)*(ROW(Calc!$A$2:$A$2001)&gt;$S307),0),0)+1,"")))</f>
        <v>0</v>
      </c>
      <c r="T308">
        <f>IF($S308="","",IF(AND($S308=$S307,$U307="paid",$V307=""),"",IF(AND($S308=$S307,$U307="paid",$V307&lt;&gt;""),$V307,IF($S308="","",IFERROR(MATCH(1,INDEX((Calc!$A$2:$A$2001=INDEX(Calc!$A:$A,$S308))*(Calc!$D$2:$D$2001&gt;0)*(Calc!$I$2:$I$2001&gt;INDEX(Calc!$J:$J,$S308))*(Calc!$T$2:$T$2001&lt;INDEX(Calc!$H:$H,$S308)),0),0)+1,"")))))</f>
        <v>0</v>
      </c>
      <c r="U308">
        <f>IF($S308="","",IF($T308&lt;&gt;"","paid","unpaid"))</f>
        <v>0</v>
      </c>
      <c r="V308">
        <f>IF(OR($S308="",$T308=""),"",IFERROR(MATCH(1,INDEX((Calc!$A$2:$A$2001=INDEX(Calc!$A:$A,$S308))*(Calc!$D$2:$D$2001&gt;0)*(Calc!$I$2:$I$2001&gt;INDEX(Calc!$J:$J,$S308))*(Calc!$T$2:$T$2001&lt;INDEX(Calc!$H:$H,$S308))*(ROW(Calc!$A$2:$A$2001)&gt;$T308),0),0)+1,""))</f>
        <v>0</v>
      </c>
      <c r="W308" s="8">
        <f>IF($S308="","",MAX(0,INDEX(Calc!$H:$H,$S308)-MAX(INDEX(Calc!$K:$K,$S308),INDEX(Calc!$J:$J,$S308))))</f>
        <v>0</v>
      </c>
      <c r="X308" s="8">
        <f>IF($S308="","",INDEX(Calc!$E:$E,$S308)-$W308)</f>
        <v>0</v>
      </c>
    </row>
    <row r="309" spans="1:24">
      <c r="A309">
        <f>IF($S309="","",INDEX(Calc!$A:$A,$S309))</f>
        <v>0</v>
      </c>
      <c r="B309">
        <f>IF($S309="","",INDEX(Calc!$U:$U,$S309))</f>
        <v>0</v>
      </c>
      <c r="C309" s="7">
        <f>IF($S309="","",INDEX(Calc!$B:$B,$S309))</f>
        <v>0</v>
      </c>
      <c r="D309">
        <f>IF($S309="","",INDEX(Calc!$C:$C,$S309))</f>
        <v>0</v>
      </c>
      <c r="E309" s="8">
        <f>IF($S309="","",INDEX(Calc!$E:$E,$S309))</f>
        <v>0</v>
      </c>
      <c r="F309" s="9">
        <f>IF($S309="","",INDEX(Calc!$G:$G,$S309))</f>
        <v>0</v>
      </c>
      <c r="G309" s="8">
        <f>IF($S309="","",INDEX(Calc!$L:$L,$S309))</f>
        <v>0</v>
      </c>
      <c r="H309" s="8">
        <f>IF($S309="","",INDEX(Calc!$M:$M,$S309))</f>
        <v>0</v>
      </c>
      <c r="I309" s="7">
        <f>IF($T309="","",INDEX(Calc!$B:$B,$T309))</f>
        <v>0</v>
      </c>
      <c r="J309" s="8">
        <f>IF($S309="","",IF($U309&lt;&gt;"paid",0,MAX(0,MIN(INDEX(Calc!$H:$H,$S309),INDEX(Calc!$I:$I,$T309))-MAX(INDEX(Calc!$J:$J,$S309),INDEX(Calc!$T:$T,$T309)))))</f>
        <v>0</v>
      </c>
      <c r="K309" s="8">
        <f>IF($S309="","",IF($U309&lt;&gt;"paid",0,$J309/(1+$F309)*$F309))</f>
        <v>0</v>
      </c>
      <c r="L309" s="8">
        <f>IF($S309="","",IF($U309="paid",MAX(0,$E309-MAX(0,MIN(INDEX(Calc!$H:$H,$S309),INDEX(Calc!$I:$I,$T309))-INDEX(Calc!$J:$J,$S309))),$W309))</f>
        <v>0</v>
      </c>
      <c r="M309" s="8">
        <f>IF($S309="","",IF($U309="paid",$L309/(1+$F309)*$F309,$Q309))</f>
        <v>0</v>
      </c>
      <c r="N309">
        <f>IF(OR($S309="",$U309&lt;&gt;"paid"),"",$I309-$C309)</f>
        <v>0</v>
      </c>
      <c r="O309" s="8">
        <f>IF($S309="","",IF(AND($U309="paid",$N309&gt;Settings!$B$4),$K309*Settings!$B$3*$N309/365,0))</f>
        <v>0</v>
      </c>
      <c r="P309" s="8">
        <f>IF($S309="","",IF($U309="unpaid",$W309,0))</f>
        <v>0</v>
      </c>
      <c r="Q309" s="8">
        <f>IF($S309="","",IF(AND($U309="unpaid",$C309&lt;=Settings!$B$2),$W309/(1+$F309)*$F309,0))</f>
        <v>0</v>
      </c>
      <c r="R309">
        <f>IF($S309="","","FY "&amp;IF(MONTH($C309)&gt;=4,YEAR($C309),YEAR($C309)-1)&amp;"-"&amp;TEXT(MOD(IF(MONTH($C309)&gt;=4,YEAR($C309)+1,YEAR($C309)),100),"00"))</f>
        <v>0</v>
      </c>
      <c r="S309">
        <f>IF($S308="","",IF($U308="paid",IF($V308&lt;&gt;"",$S308,IF(AND($W308&gt;0,OR(INDEX(Calc!$B:$B,$S308)&lt;=Settings!$B$2,$X308=0)),$S308,IFERROR(MATCH(1,INDEX((Calc!$A$2:$A$2001&lt;&gt;"")*(Calc!$E$2:$E$2001&gt;0)*(ROW(Calc!$A$2:$A$2001)&gt;$S308),0),0)+1,""))),IFERROR(MATCH(1,INDEX((Calc!$A$2:$A$2001&lt;&gt;"")*(Calc!$E$2:$E$2001&gt;0)*(ROW(Calc!$A$2:$A$2001)&gt;$S308),0),0)+1,"")))</f>
        <v>0</v>
      </c>
      <c r="T309">
        <f>IF($S309="","",IF(AND($S309=$S308,$U308="paid",$V308=""),"",IF(AND($S309=$S308,$U308="paid",$V308&lt;&gt;""),$V308,IF($S309="","",IFERROR(MATCH(1,INDEX((Calc!$A$2:$A$2001=INDEX(Calc!$A:$A,$S309))*(Calc!$D$2:$D$2001&gt;0)*(Calc!$I$2:$I$2001&gt;INDEX(Calc!$J:$J,$S309))*(Calc!$T$2:$T$2001&lt;INDEX(Calc!$H:$H,$S309)),0),0)+1,"")))))</f>
        <v>0</v>
      </c>
      <c r="U309">
        <f>IF($S309="","",IF($T309&lt;&gt;"","paid","unpaid"))</f>
        <v>0</v>
      </c>
      <c r="V309">
        <f>IF(OR($S309="",$T309=""),"",IFERROR(MATCH(1,INDEX((Calc!$A$2:$A$2001=INDEX(Calc!$A:$A,$S309))*(Calc!$D$2:$D$2001&gt;0)*(Calc!$I$2:$I$2001&gt;INDEX(Calc!$J:$J,$S309))*(Calc!$T$2:$T$2001&lt;INDEX(Calc!$H:$H,$S309))*(ROW(Calc!$A$2:$A$2001)&gt;$T309),0),0)+1,""))</f>
        <v>0</v>
      </c>
      <c r="W309" s="8">
        <f>IF($S309="","",MAX(0,INDEX(Calc!$H:$H,$S309)-MAX(INDEX(Calc!$K:$K,$S309),INDEX(Calc!$J:$J,$S309))))</f>
        <v>0</v>
      </c>
      <c r="X309" s="8">
        <f>IF($S309="","",INDEX(Calc!$E:$E,$S309)-$W309)</f>
        <v>0</v>
      </c>
    </row>
    <row r="310" spans="1:24">
      <c r="A310">
        <f>IF($S310="","",INDEX(Calc!$A:$A,$S310))</f>
        <v>0</v>
      </c>
      <c r="B310">
        <f>IF($S310="","",INDEX(Calc!$U:$U,$S310))</f>
        <v>0</v>
      </c>
      <c r="C310" s="7">
        <f>IF($S310="","",INDEX(Calc!$B:$B,$S310))</f>
        <v>0</v>
      </c>
      <c r="D310">
        <f>IF($S310="","",INDEX(Calc!$C:$C,$S310))</f>
        <v>0</v>
      </c>
      <c r="E310" s="8">
        <f>IF($S310="","",INDEX(Calc!$E:$E,$S310))</f>
        <v>0</v>
      </c>
      <c r="F310" s="9">
        <f>IF($S310="","",INDEX(Calc!$G:$G,$S310))</f>
        <v>0</v>
      </c>
      <c r="G310" s="8">
        <f>IF($S310="","",INDEX(Calc!$L:$L,$S310))</f>
        <v>0</v>
      </c>
      <c r="H310" s="8">
        <f>IF($S310="","",INDEX(Calc!$M:$M,$S310))</f>
        <v>0</v>
      </c>
      <c r="I310" s="7">
        <f>IF($T310="","",INDEX(Calc!$B:$B,$T310))</f>
        <v>0</v>
      </c>
      <c r="J310" s="8">
        <f>IF($S310="","",IF($U310&lt;&gt;"paid",0,MAX(0,MIN(INDEX(Calc!$H:$H,$S310),INDEX(Calc!$I:$I,$T310))-MAX(INDEX(Calc!$J:$J,$S310),INDEX(Calc!$T:$T,$T310)))))</f>
        <v>0</v>
      </c>
      <c r="K310" s="8">
        <f>IF($S310="","",IF($U310&lt;&gt;"paid",0,$J310/(1+$F310)*$F310))</f>
        <v>0</v>
      </c>
      <c r="L310" s="8">
        <f>IF($S310="","",IF($U310="paid",MAX(0,$E310-MAX(0,MIN(INDEX(Calc!$H:$H,$S310),INDEX(Calc!$I:$I,$T310))-INDEX(Calc!$J:$J,$S310))),$W310))</f>
        <v>0</v>
      </c>
      <c r="M310" s="8">
        <f>IF($S310="","",IF($U310="paid",$L310/(1+$F310)*$F310,$Q310))</f>
        <v>0</v>
      </c>
      <c r="N310">
        <f>IF(OR($S310="",$U310&lt;&gt;"paid"),"",$I310-$C310)</f>
        <v>0</v>
      </c>
      <c r="O310" s="8">
        <f>IF($S310="","",IF(AND($U310="paid",$N310&gt;Settings!$B$4),$K310*Settings!$B$3*$N310/365,0))</f>
        <v>0</v>
      </c>
      <c r="P310" s="8">
        <f>IF($S310="","",IF($U310="unpaid",$W310,0))</f>
        <v>0</v>
      </c>
      <c r="Q310" s="8">
        <f>IF($S310="","",IF(AND($U310="unpaid",$C310&lt;=Settings!$B$2),$W310/(1+$F310)*$F310,0))</f>
        <v>0</v>
      </c>
      <c r="R310">
        <f>IF($S310="","","FY "&amp;IF(MONTH($C310)&gt;=4,YEAR($C310),YEAR($C310)-1)&amp;"-"&amp;TEXT(MOD(IF(MONTH($C310)&gt;=4,YEAR($C310)+1,YEAR($C310)),100),"00"))</f>
        <v>0</v>
      </c>
      <c r="S310">
        <f>IF($S309="","",IF($U309="paid",IF($V309&lt;&gt;"",$S309,IF(AND($W309&gt;0,OR(INDEX(Calc!$B:$B,$S309)&lt;=Settings!$B$2,$X309=0)),$S309,IFERROR(MATCH(1,INDEX((Calc!$A$2:$A$2001&lt;&gt;"")*(Calc!$E$2:$E$2001&gt;0)*(ROW(Calc!$A$2:$A$2001)&gt;$S309),0),0)+1,""))),IFERROR(MATCH(1,INDEX((Calc!$A$2:$A$2001&lt;&gt;"")*(Calc!$E$2:$E$2001&gt;0)*(ROW(Calc!$A$2:$A$2001)&gt;$S309),0),0)+1,"")))</f>
        <v>0</v>
      </c>
      <c r="T310">
        <f>IF($S310="","",IF(AND($S310=$S309,$U309="paid",$V309=""),"",IF(AND($S310=$S309,$U309="paid",$V309&lt;&gt;""),$V309,IF($S310="","",IFERROR(MATCH(1,INDEX((Calc!$A$2:$A$2001=INDEX(Calc!$A:$A,$S310))*(Calc!$D$2:$D$2001&gt;0)*(Calc!$I$2:$I$2001&gt;INDEX(Calc!$J:$J,$S310))*(Calc!$T$2:$T$2001&lt;INDEX(Calc!$H:$H,$S310)),0),0)+1,"")))))</f>
        <v>0</v>
      </c>
      <c r="U310">
        <f>IF($S310="","",IF($T310&lt;&gt;"","paid","unpaid"))</f>
        <v>0</v>
      </c>
      <c r="V310">
        <f>IF(OR($S310="",$T310=""),"",IFERROR(MATCH(1,INDEX((Calc!$A$2:$A$2001=INDEX(Calc!$A:$A,$S310))*(Calc!$D$2:$D$2001&gt;0)*(Calc!$I$2:$I$2001&gt;INDEX(Calc!$J:$J,$S310))*(Calc!$T$2:$T$2001&lt;INDEX(Calc!$H:$H,$S310))*(ROW(Calc!$A$2:$A$2001)&gt;$T310),0),0)+1,""))</f>
        <v>0</v>
      </c>
      <c r="W310" s="8">
        <f>IF($S310="","",MAX(0,INDEX(Calc!$H:$H,$S310)-MAX(INDEX(Calc!$K:$K,$S310),INDEX(Calc!$J:$J,$S310))))</f>
        <v>0</v>
      </c>
      <c r="X310" s="8">
        <f>IF($S310="","",INDEX(Calc!$E:$E,$S310)-$W310)</f>
        <v>0</v>
      </c>
    </row>
    <row r="311" spans="1:24">
      <c r="A311">
        <f>IF($S311="","",INDEX(Calc!$A:$A,$S311))</f>
        <v>0</v>
      </c>
      <c r="B311">
        <f>IF($S311="","",INDEX(Calc!$U:$U,$S311))</f>
        <v>0</v>
      </c>
      <c r="C311" s="7">
        <f>IF($S311="","",INDEX(Calc!$B:$B,$S311))</f>
        <v>0</v>
      </c>
      <c r="D311">
        <f>IF($S311="","",INDEX(Calc!$C:$C,$S311))</f>
        <v>0</v>
      </c>
      <c r="E311" s="8">
        <f>IF($S311="","",INDEX(Calc!$E:$E,$S311))</f>
        <v>0</v>
      </c>
      <c r="F311" s="9">
        <f>IF($S311="","",INDEX(Calc!$G:$G,$S311))</f>
        <v>0</v>
      </c>
      <c r="G311" s="8">
        <f>IF($S311="","",INDEX(Calc!$L:$L,$S311))</f>
        <v>0</v>
      </c>
      <c r="H311" s="8">
        <f>IF($S311="","",INDEX(Calc!$M:$M,$S311))</f>
        <v>0</v>
      </c>
      <c r="I311" s="7">
        <f>IF($T311="","",INDEX(Calc!$B:$B,$T311))</f>
        <v>0</v>
      </c>
      <c r="J311" s="8">
        <f>IF($S311="","",IF($U311&lt;&gt;"paid",0,MAX(0,MIN(INDEX(Calc!$H:$H,$S311),INDEX(Calc!$I:$I,$T311))-MAX(INDEX(Calc!$J:$J,$S311),INDEX(Calc!$T:$T,$T311)))))</f>
        <v>0</v>
      </c>
      <c r="K311" s="8">
        <f>IF($S311="","",IF($U311&lt;&gt;"paid",0,$J311/(1+$F311)*$F311))</f>
        <v>0</v>
      </c>
      <c r="L311" s="8">
        <f>IF($S311="","",IF($U311="paid",MAX(0,$E311-MAX(0,MIN(INDEX(Calc!$H:$H,$S311),INDEX(Calc!$I:$I,$T311))-INDEX(Calc!$J:$J,$S311))),$W311))</f>
        <v>0</v>
      </c>
      <c r="M311" s="8">
        <f>IF($S311="","",IF($U311="paid",$L311/(1+$F311)*$F311,$Q311))</f>
        <v>0</v>
      </c>
      <c r="N311">
        <f>IF(OR($S311="",$U311&lt;&gt;"paid"),"",$I311-$C311)</f>
        <v>0</v>
      </c>
      <c r="O311" s="8">
        <f>IF($S311="","",IF(AND($U311="paid",$N311&gt;Settings!$B$4),$K311*Settings!$B$3*$N311/365,0))</f>
        <v>0</v>
      </c>
      <c r="P311" s="8">
        <f>IF($S311="","",IF($U311="unpaid",$W311,0))</f>
        <v>0</v>
      </c>
      <c r="Q311" s="8">
        <f>IF($S311="","",IF(AND($U311="unpaid",$C311&lt;=Settings!$B$2),$W311/(1+$F311)*$F311,0))</f>
        <v>0</v>
      </c>
      <c r="R311">
        <f>IF($S311="","","FY "&amp;IF(MONTH($C311)&gt;=4,YEAR($C311),YEAR($C311)-1)&amp;"-"&amp;TEXT(MOD(IF(MONTH($C311)&gt;=4,YEAR($C311)+1,YEAR($C311)),100),"00"))</f>
        <v>0</v>
      </c>
      <c r="S311">
        <f>IF($S310="","",IF($U310="paid",IF($V310&lt;&gt;"",$S310,IF(AND($W310&gt;0,OR(INDEX(Calc!$B:$B,$S310)&lt;=Settings!$B$2,$X310=0)),$S310,IFERROR(MATCH(1,INDEX((Calc!$A$2:$A$2001&lt;&gt;"")*(Calc!$E$2:$E$2001&gt;0)*(ROW(Calc!$A$2:$A$2001)&gt;$S310),0),0)+1,""))),IFERROR(MATCH(1,INDEX((Calc!$A$2:$A$2001&lt;&gt;"")*(Calc!$E$2:$E$2001&gt;0)*(ROW(Calc!$A$2:$A$2001)&gt;$S310),0),0)+1,"")))</f>
        <v>0</v>
      </c>
      <c r="T311">
        <f>IF($S311="","",IF(AND($S311=$S310,$U310="paid",$V310=""),"",IF(AND($S311=$S310,$U310="paid",$V310&lt;&gt;""),$V310,IF($S311="","",IFERROR(MATCH(1,INDEX((Calc!$A$2:$A$2001=INDEX(Calc!$A:$A,$S311))*(Calc!$D$2:$D$2001&gt;0)*(Calc!$I$2:$I$2001&gt;INDEX(Calc!$J:$J,$S311))*(Calc!$T$2:$T$2001&lt;INDEX(Calc!$H:$H,$S311)),0),0)+1,"")))))</f>
        <v>0</v>
      </c>
      <c r="U311">
        <f>IF($S311="","",IF($T311&lt;&gt;"","paid","unpaid"))</f>
        <v>0</v>
      </c>
      <c r="V311">
        <f>IF(OR($S311="",$T311=""),"",IFERROR(MATCH(1,INDEX((Calc!$A$2:$A$2001=INDEX(Calc!$A:$A,$S311))*(Calc!$D$2:$D$2001&gt;0)*(Calc!$I$2:$I$2001&gt;INDEX(Calc!$J:$J,$S311))*(Calc!$T$2:$T$2001&lt;INDEX(Calc!$H:$H,$S311))*(ROW(Calc!$A$2:$A$2001)&gt;$T311),0),0)+1,""))</f>
        <v>0</v>
      </c>
      <c r="W311" s="8">
        <f>IF($S311="","",MAX(0,INDEX(Calc!$H:$H,$S311)-MAX(INDEX(Calc!$K:$K,$S311),INDEX(Calc!$J:$J,$S311))))</f>
        <v>0</v>
      </c>
      <c r="X311" s="8">
        <f>IF($S311="","",INDEX(Calc!$E:$E,$S311)-$W311)</f>
        <v>0</v>
      </c>
    </row>
    <row r="312" spans="1:24">
      <c r="A312">
        <f>IF($S312="","",INDEX(Calc!$A:$A,$S312))</f>
        <v>0</v>
      </c>
      <c r="B312">
        <f>IF($S312="","",INDEX(Calc!$U:$U,$S312))</f>
        <v>0</v>
      </c>
      <c r="C312" s="7">
        <f>IF($S312="","",INDEX(Calc!$B:$B,$S312))</f>
        <v>0</v>
      </c>
      <c r="D312">
        <f>IF($S312="","",INDEX(Calc!$C:$C,$S312))</f>
        <v>0</v>
      </c>
      <c r="E312" s="8">
        <f>IF($S312="","",INDEX(Calc!$E:$E,$S312))</f>
        <v>0</v>
      </c>
      <c r="F312" s="9">
        <f>IF($S312="","",INDEX(Calc!$G:$G,$S312))</f>
        <v>0</v>
      </c>
      <c r="G312" s="8">
        <f>IF($S312="","",INDEX(Calc!$L:$L,$S312))</f>
        <v>0</v>
      </c>
      <c r="H312" s="8">
        <f>IF($S312="","",INDEX(Calc!$M:$M,$S312))</f>
        <v>0</v>
      </c>
      <c r="I312" s="7">
        <f>IF($T312="","",INDEX(Calc!$B:$B,$T312))</f>
        <v>0</v>
      </c>
      <c r="J312" s="8">
        <f>IF($S312="","",IF($U312&lt;&gt;"paid",0,MAX(0,MIN(INDEX(Calc!$H:$H,$S312),INDEX(Calc!$I:$I,$T312))-MAX(INDEX(Calc!$J:$J,$S312),INDEX(Calc!$T:$T,$T312)))))</f>
        <v>0</v>
      </c>
      <c r="K312" s="8">
        <f>IF($S312="","",IF($U312&lt;&gt;"paid",0,$J312/(1+$F312)*$F312))</f>
        <v>0</v>
      </c>
      <c r="L312" s="8">
        <f>IF($S312="","",IF($U312="paid",MAX(0,$E312-MAX(0,MIN(INDEX(Calc!$H:$H,$S312),INDEX(Calc!$I:$I,$T312))-INDEX(Calc!$J:$J,$S312))),$W312))</f>
        <v>0</v>
      </c>
      <c r="M312" s="8">
        <f>IF($S312="","",IF($U312="paid",$L312/(1+$F312)*$F312,$Q312))</f>
        <v>0</v>
      </c>
      <c r="N312">
        <f>IF(OR($S312="",$U312&lt;&gt;"paid"),"",$I312-$C312)</f>
        <v>0</v>
      </c>
      <c r="O312" s="8">
        <f>IF($S312="","",IF(AND($U312="paid",$N312&gt;Settings!$B$4),$K312*Settings!$B$3*$N312/365,0))</f>
        <v>0</v>
      </c>
      <c r="P312" s="8">
        <f>IF($S312="","",IF($U312="unpaid",$W312,0))</f>
        <v>0</v>
      </c>
      <c r="Q312" s="8">
        <f>IF($S312="","",IF(AND($U312="unpaid",$C312&lt;=Settings!$B$2),$W312/(1+$F312)*$F312,0))</f>
        <v>0</v>
      </c>
      <c r="R312">
        <f>IF($S312="","","FY "&amp;IF(MONTH($C312)&gt;=4,YEAR($C312),YEAR($C312)-1)&amp;"-"&amp;TEXT(MOD(IF(MONTH($C312)&gt;=4,YEAR($C312)+1,YEAR($C312)),100),"00"))</f>
        <v>0</v>
      </c>
      <c r="S312">
        <f>IF($S311="","",IF($U311="paid",IF($V311&lt;&gt;"",$S311,IF(AND($W311&gt;0,OR(INDEX(Calc!$B:$B,$S311)&lt;=Settings!$B$2,$X311=0)),$S311,IFERROR(MATCH(1,INDEX((Calc!$A$2:$A$2001&lt;&gt;"")*(Calc!$E$2:$E$2001&gt;0)*(ROW(Calc!$A$2:$A$2001)&gt;$S311),0),0)+1,""))),IFERROR(MATCH(1,INDEX((Calc!$A$2:$A$2001&lt;&gt;"")*(Calc!$E$2:$E$2001&gt;0)*(ROW(Calc!$A$2:$A$2001)&gt;$S311),0),0)+1,"")))</f>
        <v>0</v>
      </c>
      <c r="T312">
        <f>IF($S312="","",IF(AND($S312=$S311,$U311="paid",$V311=""),"",IF(AND($S312=$S311,$U311="paid",$V311&lt;&gt;""),$V311,IF($S312="","",IFERROR(MATCH(1,INDEX((Calc!$A$2:$A$2001=INDEX(Calc!$A:$A,$S312))*(Calc!$D$2:$D$2001&gt;0)*(Calc!$I$2:$I$2001&gt;INDEX(Calc!$J:$J,$S312))*(Calc!$T$2:$T$2001&lt;INDEX(Calc!$H:$H,$S312)),0),0)+1,"")))))</f>
        <v>0</v>
      </c>
      <c r="U312">
        <f>IF($S312="","",IF($T312&lt;&gt;"","paid","unpaid"))</f>
        <v>0</v>
      </c>
      <c r="V312">
        <f>IF(OR($S312="",$T312=""),"",IFERROR(MATCH(1,INDEX((Calc!$A$2:$A$2001=INDEX(Calc!$A:$A,$S312))*(Calc!$D$2:$D$2001&gt;0)*(Calc!$I$2:$I$2001&gt;INDEX(Calc!$J:$J,$S312))*(Calc!$T$2:$T$2001&lt;INDEX(Calc!$H:$H,$S312))*(ROW(Calc!$A$2:$A$2001)&gt;$T312),0),0)+1,""))</f>
        <v>0</v>
      </c>
      <c r="W312" s="8">
        <f>IF($S312="","",MAX(0,INDEX(Calc!$H:$H,$S312)-MAX(INDEX(Calc!$K:$K,$S312),INDEX(Calc!$J:$J,$S312))))</f>
        <v>0</v>
      </c>
      <c r="X312" s="8">
        <f>IF($S312="","",INDEX(Calc!$E:$E,$S312)-$W312)</f>
        <v>0</v>
      </c>
    </row>
    <row r="313" spans="1:24">
      <c r="A313">
        <f>IF($S313="","",INDEX(Calc!$A:$A,$S313))</f>
        <v>0</v>
      </c>
      <c r="B313">
        <f>IF($S313="","",INDEX(Calc!$U:$U,$S313))</f>
        <v>0</v>
      </c>
      <c r="C313" s="7">
        <f>IF($S313="","",INDEX(Calc!$B:$B,$S313))</f>
        <v>0</v>
      </c>
      <c r="D313">
        <f>IF($S313="","",INDEX(Calc!$C:$C,$S313))</f>
        <v>0</v>
      </c>
      <c r="E313" s="8">
        <f>IF($S313="","",INDEX(Calc!$E:$E,$S313))</f>
        <v>0</v>
      </c>
      <c r="F313" s="9">
        <f>IF($S313="","",INDEX(Calc!$G:$G,$S313))</f>
        <v>0</v>
      </c>
      <c r="G313" s="8">
        <f>IF($S313="","",INDEX(Calc!$L:$L,$S313))</f>
        <v>0</v>
      </c>
      <c r="H313" s="8">
        <f>IF($S313="","",INDEX(Calc!$M:$M,$S313))</f>
        <v>0</v>
      </c>
      <c r="I313" s="7">
        <f>IF($T313="","",INDEX(Calc!$B:$B,$T313))</f>
        <v>0</v>
      </c>
      <c r="J313" s="8">
        <f>IF($S313="","",IF($U313&lt;&gt;"paid",0,MAX(0,MIN(INDEX(Calc!$H:$H,$S313),INDEX(Calc!$I:$I,$T313))-MAX(INDEX(Calc!$J:$J,$S313),INDEX(Calc!$T:$T,$T313)))))</f>
        <v>0</v>
      </c>
      <c r="K313" s="8">
        <f>IF($S313="","",IF($U313&lt;&gt;"paid",0,$J313/(1+$F313)*$F313))</f>
        <v>0</v>
      </c>
      <c r="L313" s="8">
        <f>IF($S313="","",IF($U313="paid",MAX(0,$E313-MAX(0,MIN(INDEX(Calc!$H:$H,$S313),INDEX(Calc!$I:$I,$T313))-INDEX(Calc!$J:$J,$S313))),$W313))</f>
        <v>0</v>
      </c>
      <c r="M313" s="8">
        <f>IF($S313="","",IF($U313="paid",$L313/(1+$F313)*$F313,$Q313))</f>
        <v>0</v>
      </c>
      <c r="N313">
        <f>IF(OR($S313="",$U313&lt;&gt;"paid"),"",$I313-$C313)</f>
        <v>0</v>
      </c>
      <c r="O313" s="8">
        <f>IF($S313="","",IF(AND($U313="paid",$N313&gt;Settings!$B$4),$K313*Settings!$B$3*$N313/365,0))</f>
        <v>0</v>
      </c>
      <c r="P313" s="8">
        <f>IF($S313="","",IF($U313="unpaid",$W313,0))</f>
        <v>0</v>
      </c>
      <c r="Q313" s="8">
        <f>IF($S313="","",IF(AND($U313="unpaid",$C313&lt;=Settings!$B$2),$W313/(1+$F313)*$F313,0))</f>
        <v>0</v>
      </c>
      <c r="R313">
        <f>IF($S313="","","FY "&amp;IF(MONTH($C313)&gt;=4,YEAR($C313),YEAR($C313)-1)&amp;"-"&amp;TEXT(MOD(IF(MONTH($C313)&gt;=4,YEAR($C313)+1,YEAR($C313)),100),"00"))</f>
        <v>0</v>
      </c>
      <c r="S313">
        <f>IF($S312="","",IF($U312="paid",IF($V312&lt;&gt;"",$S312,IF(AND($W312&gt;0,OR(INDEX(Calc!$B:$B,$S312)&lt;=Settings!$B$2,$X312=0)),$S312,IFERROR(MATCH(1,INDEX((Calc!$A$2:$A$2001&lt;&gt;"")*(Calc!$E$2:$E$2001&gt;0)*(ROW(Calc!$A$2:$A$2001)&gt;$S312),0),0)+1,""))),IFERROR(MATCH(1,INDEX((Calc!$A$2:$A$2001&lt;&gt;"")*(Calc!$E$2:$E$2001&gt;0)*(ROW(Calc!$A$2:$A$2001)&gt;$S312),0),0)+1,"")))</f>
        <v>0</v>
      </c>
      <c r="T313">
        <f>IF($S313="","",IF(AND($S313=$S312,$U312="paid",$V312=""),"",IF(AND($S313=$S312,$U312="paid",$V312&lt;&gt;""),$V312,IF($S313="","",IFERROR(MATCH(1,INDEX((Calc!$A$2:$A$2001=INDEX(Calc!$A:$A,$S313))*(Calc!$D$2:$D$2001&gt;0)*(Calc!$I$2:$I$2001&gt;INDEX(Calc!$J:$J,$S313))*(Calc!$T$2:$T$2001&lt;INDEX(Calc!$H:$H,$S313)),0),0)+1,"")))))</f>
        <v>0</v>
      </c>
      <c r="U313">
        <f>IF($S313="","",IF($T313&lt;&gt;"","paid","unpaid"))</f>
        <v>0</v>
      </c>
      <c r="V313">
        <f>IF(OR($S313="",$T313=""),"",IFERROR(MATCH(1,INDEX((Calc!$A$2:$A$2001=INDEX(Calc!$A:$A,$S313))*(Calc!$D$2:$D$2001&gt;0)*(Calc!$I$2:$I$2001&gt;INDEX(Calc!$J:$J,$S313))*(Calc!$T$2:$T$2001&lt;INDEX(Calc!$H:$H,$S313))*(ROW(Calc!$A$2:$A$2001)&gt;$T313),0),0)+1,""))</f>
        <v>0</v>
      </c>
      <c r="W313" s="8">
        <f>IF($S313="","",MAX(0,INDEX(Calc!$H:$H,$S313)-MAX(INDEX(Calc!$K:$K,$S313),INDEX(Calc!$J:$J,$S313))))</f>
        <v>0</v>
      </c>
      <c r="X313" s="8">
        <f>IF($S313="","",INDEX(Calc!$E:$E,$S313)-$W313)</f>
        <v>0</v>
      </c>
    </row>
    <row r="314" spans="1:24">
      <c r="A314">
        <f>IF($S314="","",INDEX(Calc!$A:$A,$S314))</f>
        <v>0</v>
      </c>
      <c r="B314">
        <f>IF($S314="","",INDEX(Calc!$U:$U,$S314))</f>
        <v>0</v>
      </c>
      <c r="C314" s="7">
        <f>IF($S314="","",INDEX(Calc!$B:$B,$S314))</f>
        <v>0</v>
      </c>
      <c r="D314">
        <f>IF($S314="","",INDEX(Calc!$C:$C,$S314))</f>
        <v>0</v>
      </c>
      <c r="E314" s="8">
        <f>IF($S314="","",INDEX(Calc!$E:$E,$S314))</f>
        <v>0</v>
      </c>
      <c r="F314" s="9">
        <f>IF($S314="","",INDEX(Calc!$G:$G,$S314))</f>
        <v>0</v>
      </c>
      <c r="G314" s="8">
        <f>IF($S314="","",INDEX(Calc!$L:$L,$S314))</f>
        <v>0</v>
      </c>
      <c r="H314" s="8">
        <f>IF($S314="","",INDEX(Calc!$M:$M,$S314))</f>
        <v>0</v>
      </c>
      <c r="I314" s="7">
        <f>IF($T314="","",INDEX(Calc!$B:$B,$T314))</f>
        <v>0</v>
      </c>
      <c r="J314" s="8">
        <f>IF($S314="","",IF($U314&lt;&gt;"paid",0,MAX(0,MIN(INDEX(Calc!$H:$H,$S314),INDEX(Calc!$I:$I,$T314))-MAX(INDEX(Calc!$J:$J,$S314),INDEX(Calc!$T:$T,$T314)))))</f>
        <v>0</v>
      </c>
      <c r="K314" s="8">
        <f>IF($S314="","",IF($U314&lt;&gt;"paid",0,$J314/(1+$F314)*$F314))</f>
        <v>0</v>
      </c>
      <c r="L314" s="8">
        <f>IF($S314="","",IF($U314="paid",MAX(0,$E314-MAX(0,MIN(INDEX(Calc!$H:$H,$S314),INDEX(Calc!$I:$I,$T314))-INDEX(Calc!$J:$J,$S314))),$W314))</f>
        <v>0</v>
      </c>
      <c r="M314" s="8">
        <f>IF($S314="","",IF($U314="paid",$L314/(1+$F314)*$F314,$Q314))</f>
        <v>0</v>
      </c>
      <c r="N314">
        <f>IF(OR($S314="",$U314&lt;&gt;"paid"),"",$I314-$C314)</f>
        <v>0</v>
      </c>
      <c r="O314" s="8">
        <f>IF($S314="","",IF(AND($U314="paid",$N314&gt;Settings!$B$4),$K314*Settings!$B$3*$N314/365,0))</f>
        <v>0</v>
      </c>
      <c r="P314" s="8">
        <f>IF($S314="","",IF($U314="unpaid",$W314,0))</f>
        <v>0</v>
      </c>
      <c r="Q314" s="8">
        <f>IF($S314="","",IF(AND($U314="unpaid",$C314&lt;=Settings!$B$2),$W314/(1+$F314)*$F314,0))</f>
        <v>0</v>
      </c>
      <c r="R314">
        <f>IF($S314="","","FY "&amp;IF(MONTH($C314)&gt;=4,YEAR($C314),YEAR($C314)-1)&amp;"-"&amp;TEXT(MOD(IF(MONTH($C314)&gt;=4,YEAR($C314)+1,YEAR($C314)),100),"00"))</f>
        <v>0</v>
      </c>
      <c r="S314">
        <f>IF($S313="","",IF($U313="paid",IF($V313&lt;&gt;"",$S313,IF(AND($W313&gt;0,OR(INDEX(Calc!$B:$B,$S313)&lt;=Settings!$B$2,$X313=0)),$S313,IFERROR(MATCH(1,INDEX((Calc!$A$2:$A$2001&lt;&gt;"")*(Calc!$E$2:$E$2001&gt;0)*(ROW(Calc!$A$2:$A$2001)&gt;$S313),0),0)+1,""))),IFERROR(MATCH(1,INDEX((Calc!$A$2:$A$2001&lt;&gt;"")*(Calc!$E$2:$E$2001&gt;0)*(ROW(Calc!$A$2:$A$2001)&gt;$S313),0),0)+1,"")))</f>
        <v>0</v>
      </c>
      <c r="T314">
        <f>IF($S314="","",IF(AND($S314=$S313,$U313="paid",$V313=""),"",IF(AND($S314=$S313,$U313="paid",$V313&lt;&gt;""),$V313,IF($S314="","",IFERROR(MATCH(1,INDEX((Calc!$A$2:$A$2001=INDEX(Calc!$A:$A,$S314))*(Calc!$D$2:$D$2001&gt;0)*(Calc!$I$2:$I$2001&gt;INDEX(Calc!$J:$J,$S314))*(Calc!$T$2:$T$2001&lt;INDEX(Calc!$H:$H,$S314)),0),0)+1,"")))))</f>
        <v>0</v>
      </c>
      <c r="U314">
        <f>IF($S314="","",IF($T314&lt;&gt;"","paid","unpaid"))</f>
        <v>0</v>
      </c>
      <c r="V314">
        <f>IF(OR($S314="",$T314=""),"",IFERROR(MATCH(1,INDEX((Calc!$A$2:$A$2001=INDEX(Calc!$A:$A,$S314))*(Calc!$D$2:$D$2001&gt;0)*(Calc!$I$2:$I$2001&gt;INDEX(Calc!$J:$J,$S314))*(Calc!$T$2:$T$2001&lt;INDEX(Calc!$H:$H,$S314))*(ROW(Calc!$A$2:$A$2001)&gt;$T314),0),0)+1,""))</f>
        <v>0</v>
      </c>
      <c r="W314" s="8">
        <f>IF($S314="","",MAX(0,INDEX(Calc!$H:$H,$S314)-MAX(INDEX(Calc!$K:$K,$S314),INDEX(Calc!$J:$J,$S314))))</f>
        <v>0</v>
      </c>
      <c r="X314" s="8">
        <f>IF($S314="","",INDEX(Calc!$E:$E,$S314)-$W314)</f>
        <v>0</v>
      </c>
    </row>
    <row r="315" spans="1:24">
      <c r="A315">
        <f>IF($S315="","",INDEX(Calc!$A:$A,$S315))</f>
        <v>0</v>
      </c>
      <c r="B315">
        <f>IF($S315="","",INDEX(Calc!$U:$U,$S315))</f>
        <v>0</v>
      </c>
      <c r="C315" s="7">
        <f>IF($S315="","",INDEX(Calc!$B:$B,$S315))</f>
        <v>0</v>
      </c>
      <c r="D315">
        <f>IF($S315="","",INDEX(Calc!$C:$C,$S315))</f>
        <v>0</v>
      </c>
      <c r="E315" s="8">
        <f>IF($S315="","",INDEX(Calc!$E:$E,$S315))</f>
        <v>0</v>
      </c>
      <c r="F315" s="9">
        <f>IF($S315="","",INDEX(Calc!$G:$G,$S315))</f>
        <v>0</v>
      </c>
      <c r="G315" s="8">
        <f>IF($S315="","",INDEX(Calc!$L:$L,$S315))</f>
        <v>0</v>
      </c>
      <c r="H315" s="8">
        <f>IF($S315="","",INDEX(Calc!$M:$M,$S315))</f>
        <v>0</v>
      </c>
      <c r="I315" s="7">
        <f>IF($T315="","",INDEX(Calc!$B:$B,$T315))</f>
        <v>0</v>
      </c>
      <c r="J315" s="8">
        <f>IF($S315="","",IF($U315&lt;&gt;"paid",0,MAX(0,MIN(INDEX(Calc!$H:$H,$S315),INDEX(Calc!$I:$I,$T315))-MAX(INDEX(Calc!$J:$J,$S315),INDEX(Calc!$T:$T,$T315)))))</f>
        <v>0</v>
      </c>
      <c r="K315" s="8">
        <f>IF($S315="","",IF($U315&lt;&gt;"paid",0,$J315/(1+$F315)*$F315))</f>
        <v>0</v>
      </c>
      <c r="L315" s="8">
        <f>IF($S315="","",IF($U315="paid",MAX(0,$E315-MAX(0,MIN(INDEX(Calc!$H:$H,$S315),INDEX(Calc!$I:$I,$T315))-INDEX(Calc!$J:$J,$S315))),$W315))</f>
        <v>0</v>
      </c>
      <c r="M315" s="8">
        <f>IF($S315="","",IF($U315="paid",$L315/(1+$F315)*$F315,$Q315))</f>
        <v>0</v>
      </c>
      <c r="N315">
        <f>IF(OR($S315="",$U315&lt;&gt;"paid"),"",$I315-$C315)</f>
        <v>0</v>
      </c>
      <c r="O315" s="8">
        <f>IF($S315="","",IF(AND($U315="paid",$N315&gt;Settings!$B$4),$K315*Settings!$B$3*$N315/365,0))</f>
        <v>0</v>
      </c>
      <c r="P315" s="8">
        <f>IF($S315="","",IF($U315="unpaid",$W315,0))</f>
        <v>0</v>
      </c>
      <c r="Q315" s="8">
        <f>IF($S315="","",IF(AND($U315="unpaid",$C315&lt;=Settings!$B$2),$W315/(1+$F315)*$F315,0))</f>
        <v>0</v>
      </c>
      <c r="R315">
        <f>IF($S315="","","FY "&amp;IF(MONTH($C315)&gt;=4,YEAR($C315),YEAR($C315)-1)&amp;"-"&amp;TEXT(MOD(IF(MONTH($C315)&gt;=4,YEAR($C315)+1,YEAR($C315)),100),"00"))</f>
        <v>0</v>
      </c>
      <c r="S315">
        <f>IF($S314="","",IF($U314="paid",IF($V314&lt;&gt;"",$S314,IF(AND($W314&gt;0,OR(INDEX(Calc!$B:$B,$S314)&lt;=Settings!$B$2,$X314=0)),$S314,IFERROR(MATCH(1,INDEX((Calc!$A$2:$A$2001&lt;&gt;"")*(Calc!$E$2:$E$2001&gt;0)*(ROW(Calc!$A$2:$A$2001)&gt;$S314),0),0)+1,""))),IFERROR(MATCH(1,INDEX((Calc!$A$2:$A$2001&lt;&gt;"")*(Calc!$E$2:$E$2001&gt;0)*(ROW(Calc!$A$2:$A$2001)&gt;$S314),0),0)+1,"")))</f>
        <v>0</v>
      </c>
      <c r="T315">
        <f>IF($S315="","",IF(AND($S315=$S314,$U314="paid",$V314=""),"",IF(AND($S315=$S314,$U314="paid",$V314&lt;&gt;""),$V314,IF($S315="","",IFERROR(MATCH(1,INDEX((Calc!$A$2:$A$2001=INDEX(Calc!$A:$A,$S315))*(Calc!$D$2:$D$2001&gt;0)*(Calc!$I$2:$I$2001&gt;INDEX(Calc!$J:$J,$S315))*(Calc!$T$2:$T$2001&lt;INDEX(Calc!$H:$H,$S315)),0),0)+1,"")))))</f>
        <v>0</v>
      </c>
      <c r="U315">
        <f>IF($S315="","",IF($T315&lt;&gt;"","paid","unpaid"))</f>
        <v>0</v>
      </c>
      <c r="V315">
        <f>IF(OR($S315="",$T315=""),"",IFERROR(MATCH(1,INDEX((Calc!$A$2:$A$2001=INDEX(Calc!$A:$A,$S315))*(Calc!$D$2:$D$2001&gt;0)*(Calc!$I$2:$I$2001&gt;INDEX(Calc!$J:$J,$S315))*(Calc!$T$2:$T$2001&lt;INDEX(Calc!$H:$H,$S315))*(ROW(Calc!$A$2:$A$2001)&gt;$T315),0),0)+1,""))</f>
        <v>0</v>
      </c>
      <c r="W315" s="8">
        <f>IF($S315="","",MAX(0,INDEX(Calc!$H:$H,$S315)-MAX(INDEX(Calc!$K:$K,$S315),INDEX(Calc!$J:$J,$S315))))</f>
        <v>0</v>
      </c>
      <c r="X315" s="8">
        <f>IF($S315="","",INDEX(Calc!$E:$E,$S315)-$W315)</f>
        <v>0</v>
      </c>
    </row>
    <row r="316" spans="1:24">
      <c r="A316">
        <f>IF($S316="","",INDEX(Calc!$A:$A,$S316))</f>
        <v>0</v>
      </c>
      <c r="B316">
        <f>IF($S316="","",INDEX(Calc!$U:$U,$S316))</f>
        <v>0</v>
      </c>
      <c r="C316" s="7">
        <f>IF($S316="","",INDEX(Calc!$B:$B,$S316))</f>
        <v>0</v>
      </c>
      <c r="D316">
        <f>IF($S316="","",INDEX(Calc!$C:$C,$S316))</f>
        <v>0</v>
      </c>
      <c r="E316" s="8">
        <f>IF($S316="","",INDEX(Calc!$E:$E,$S316))</f>
        <v>0</v>
      </c>
      <c r="F316" s="9">
        <f>IF($S316="","",INDEX(Calc!$G:$G,$S316))</f>
        <v>0</v>
      </c>
      <c r="G316" s="8">
        <f>IF($S316="","",INDEX(Calc!$L:$L,$S316))</f>
        <v>0</v>
      </c>
      <c r="H316" s="8">
        <f>IF($S316="","",INDEX(Calc!$M:$M,$S316))</f>
        <v>0</v>
      </c>
      <c r="I316" s="7">
        <f>IF($T316="","",INDEX(Calc!$B:$B,$T316))</f>
        <v>0</v>
      </c>
      <c r="J316" s="8">
        <f>IF($S316="","",IF($U316&lt;&gt;"paid",0,MAX(0,MIN(INDEX(Calc!$H:$H,$S316),INDEX(Calc!$I:$I,$T316))-MAX(INDEX(Calc!$J:$J,$S316),INDEX(Calc!$T:$T,$T316)))))</f>
        <v>0</v>
      </c>
      <c r="K316" s="8">
        <f>IF($S316="","",IF($U316&lt;&gt;"paid",0,$J316/(1+$F316)*$F316))</f>
        <v>0</v>
      </c>
      <c r="L316" s="8">
        <f>IF($S316="","",IF($U316="paid",MAX(0,$E316-MAX(0,MIN(INDEX(Calc!$H:$H,$S316),INDEX(Calc!$I:$I,$T316))-INDEX(Calc!$J:$J,$S316))),$W316))</f>
        <v>0</v>
      </c>
      <c r="M316" s="8">
        <f>IF($S316="","",IF($U316="paid",$L316/(1+$F316)*$F316,$Q316))</f>
        <v>0</v>
      </c>
      <c r="N316">
        <f>IF(OR($S316="",$U316&lt;&gt;"paid"),"",$I316-$C316)</f>
        <v>0</v>
      </c>
      <c r="O316" s="8">
        <f>IF($S316="","",IF(AND($U316="paid",$N316&gt;Settings!$B$4),$K316*Settings!$B$3*$N316/365,0))</f>
        <v>0</v>
      </c>
      <c r="P316" s="8">
        <f>IF($S316="","",IF($U316="unpaid",$W316,0))</f>
        <v>0</v>
      </c>
      <c r="Q316" s="8">
        <f>IF($S316="","",IF(AND($U316="unpaid",$C316&lt;=Settings!$B$2),$W316/(1+$F316)*$F316,0))</f>
        <v>0</v>
      </c>
      <c r="R316">
        <f>IF($S316="","","FY "&amp;IF(MONTH($C316)&gt;=4,YEAR($C316),YEAR($C316)-1)&amp;"-"&amp;TEXT(MOD(IF(MONTH($C316)&gt;=4,YEAR($C316)+1,YEAR($C316)),100),"00"))</f>
        <v>0</v>
      </c>
      <c r="S316">
        <f>IF($S315="","",IF($U315="paid",IF($V315&lt;&gt;"",$S315,IF(AND($W315&gt;0,OR(INDEX(Calc!$B:$B,$S315)&lt;=Settings!$B$2,$X315=0)),$S315,IFERROR(MATCH(1,INDEX((Calc!$A$2:$A$2001&lt;&gt;"")*(Calc!$E$2:$E$2001&gt;0)*(ROW(Calc!$A$2:$A$2001)&gt;$S315),0),0)+1,""))),IFERROR(MATCH(1,INDEX((Calc!$A$2:$A$2001&lt;&gt;"")*(Calc!$E$2:$E$2001&gt;0)*(ROW(Calc!$A$2:$A$2001)&gt;$S315),0),0)+1,"")))</f>
        <v>0</v>
      </c>
      <c r="T316">
        <f>IF($S316="","",IF(AND($S316=$S315,$U315="paid",$V315=""),"",IF(AND($S316=$S315,$U315="paid",$V315&lt;&gt;""),$V315,IF($S316="","",IFERROR(MATCH(1,INDEX((Calc!$A$2:$A$2001=INDEX(Calc!$A:$A,$S316))*(Calc!$D$2:$D$2001&gt;0)*(Calc!$I$2:$I$2001&gt;INDEX(Calc!$J:$J,$S316))*(Calc!$T$2:$T$2001&lt;INDEX(Calc!$H:$H,$S316)),0),0)+1,"")))))</f>
        <v>0</v>
      </c>
      <c r="U316">
        <f>IF($S316="","",IF($T316&lt;&gt;"","paid","unpaid"))</f>
        <v>0</v>
      </c>
      <c r="V316">
        <f>IF(OR($S316="",$T316=""),"",IFERROR(MATCH(1,INDEX((Calc!$A$2:$A$2001=INDEX(Calc!$A:$A,$S316))*(Calc!$D$2:$D$2001&gt;0)*(Calc!$I$2:$I$2001&gt;INDEX(Calc!$J:$J,$S316))*(Calc!$T$2:$T$2001&lt;INDEX(Calc!$H:$H,$S316))*(ROW(Calc!$A$2:$A$2001)&gt;$T316),0),0)+1,""))</f>
        <v>0</v>
      </c>
      <c r="W316" s="8">
        <f>IF($S316="","",MAX(0,INDEX(Calc!$H:$H,$S316)-MAX(INDEX(Calc!$K:$K,$S316),INDEX(Calc!$J:$J,$S316))))</f>
        <v>0</v>
      </c>
      <c r="X316" s="8">
        <f>IF($S316="","",INDEX(Calc!$E:$E,$S316)-$W316)</f>
        <v>0</v>
      </c>
    </row>
    <row r="317" spans="1:24">
      <c r="A317">
        <f>IF($S317="","",INDEX(Calc!$A:$A,$S317))</f>
        <v>0</v>
      </c>
      <c r="B317">
        <f>IF($S317="","",INDEX(Calc!$U:$U,$S317))</f>
        <v>0</v>
      </c>
      <c r="C317" s="7">
        <f>IF($S317="","",INDEX(Calc!$B:$B,$S317))</f>
        <v>0</v>
      </c>
      <c r="D317">
        <f>IF($S317="","",INDEX(Calc!$C:$C,$S317))</f>
        <v>0</v>
      </c>
      <c r="E317" s="8">
        <f>IF($S317="","",INDEX(Calc!$E:$E,$S317))</f>
        <v>0</v>
      </c>
      <c r="F317" s="9">
        <f>IF($S317="","",INDEX(Calc!$G:$G,$S317))</f>
        <v>0</v>
      </c>
      <c r="G317" s="8">
        <f>IF($S317="","",INDEX(Calc!$L:$L,$S317))</f>
        <v>0</v>
      </c>
      <c r="H317" s="8">
        <f>IF($S317="","",INDEX(Calc!$M:$M,$S317))</f>
        <v>0</v>
      </c>
      <c r="I317" s="7">
        <f>IF($T317="","",INDEX(Calc!$B:$B,$T317))</f>
        <v>0</v>
      </c>
      <c r="J317" s="8">
        <f>IF($S317="","",IF($U317&lt;&gt;"paid",0,MAX(0,MIN(INDEX(Calc!$H:$H,$S317),INDEX(Calc!$I:$I,$T317))-MAX(INDEX(Calc!$J:$J,$S317),INDEX(Calc!$T:$T,$T317)))))</f>
        <v>0</v>
      </c>
      <c r="K317" s="8">
        <f>IF($S317="","",IF($U317&lt;&gt;"paid",0,$J317/(1+$F317)*$F317))</f>
        <v>0</v>
      </c>
      <c r="L317" s="8">
        <f>IF($S317="","",IF($U317="paid",MAX(0,$E317-MAX(0,MIN(INDEX(Calc!$H:$H,$S317),INDEX(Calc!$I:$I,$T317))-INDEX(Calc!$J:$J,$S317))),$W317))</f>
        <v>0</v>
      </c>
      <c r="M317" s="8">
        <f>IF($S317="","",IF($U317="paid",$L317/(1+$F317)*$F317,$Q317))</f>
        <v>0</v>
      </c>
      <c r="N317">
        <f>IF(OR($S317="",$U317&lt;&gt;"paid"),"",$I317-$C317)</f>
        <v>0</v>
      </c>
      <c r="O317" s="8">
        <f>IF($S317="","",IF(AND($U317="paid",$N317&gt;Settings!$B$4),$K317*Settings!$B$3*$N317/365,0))</f>
        <v>0</v>
      </c>
      <c r="P317" s="8">
        <f>IF($S317="","",IF($U317="unpaid",$W317,0))</f>
        <v>0</v>
      </c>
      <c r="Q317" s="8">
        <f>IF($S317="","",IF(AND($U317="unpaid",$C317&lt;=Settings!$B$2),$W317/(1+$F317)*$F317,0))</f>
        <v>0</v>
      </c>
      <c r="R317">
        <f>IF($S317="","","FY "&amp;IF(MONTH($C317)&gt;=4,YEAR($C317),YEAR($C317)-1)&amp;"-"&amp;TEXT(MOD(IF(MONTH($C317)&gt;=4,YEAR($C317)+1,YEAR($C317)),100),"00"))</f>
        <v>0</v>
      </c>
      <c r="S317">
        <f>IF($S316="","",IF($U316="paid",IF($V316&lt;&gt;"",$S316,IF(AND($W316&gt;0,OR(INDEX(Calc!$B:$B,$S316)&lt;=Settings!$B$2,$X316=0)),$S316,IFERROR(MATCH(1,INDEX((Calc!$A$2:$A$2001&lt;&gt;"")*(Calc!$E$2:$E$2001&gt;0)*(ROW(Calc!$A$2:$A$2001)&gt;$S316),0),0)+1,""))),IFERROR(MATCH(1,INDEX((Calc!$A$2:$A$2001&lt;&gt;"")*(Calc!$E$2:$E$2001&gt;0)*(ROW(Calc!$A$2:$A$2001)&gt;$S316),0),0)+1,"")))</f>
        <v>0</v>
      </c>
      <c r="T317">
        <f>IF($S317="","",IF(AND($S317=$S316,$U316="paid",$V316=""),"",IF(AND($S317=$S316,$U316="paid",$V316&lt;&gt;""),$V316,IF($S317="","",IFERROR(MATCH(1,INDEX((Calc!$A$2:$A$2001=INDEX(Calc!$A:$A,$S317))*(Calc!$D$2:$D$2001&gt;0)*(Calc!$I$2:$I$2001&gt;INDEX(Calc!$J:$J,$S317))*(Calc!$T$2:$T$2001&lt;INDEX(Calc!$H:$H,$S317)),0),0)+1,"")))))</f>
        <v>0</v>
      </c>
      <c r="U317">
        <f>IF($S317="","",IF($T317&lt;&gt;"","paid","unpaid"))</f>
        <v>0</v>
      </c>
      <c r="V317">
        <f>IF(OR($S317="",$T317=""),"",IFERROR(MATCH(1,INDEX((Calc!$A$2:$A$2001=INDEX(Calc!$A:$A,$S317))*(Calc!$D$2:$D$2001&gt;0)*(Calc!$I$2:$I$2001&gt;INDEX(Calc!$J:$J,$S317))*(Calc!$T$2:$T$2001&lt;INDEX(Calc!$H:$H,$S317))*(ROW(Calc!$A$2:$A$2001)&gt;$T317),0),0)+1,""))</f>
        <v>0</v>
      </c>
      <c r="W317" s="8">
        <f>IF($S317="","",MAX(0,INDEX(Calc!$H:$H,$S317)-MAX(INDEX(Calc!$K:$K,$S317),INDEX(Calc!$J:$J,$S317))))</f>
        <v>0</v>
      </c>
      <c r="X317" s="8">
        <f>IF($S317="","",INDEX(Calc!$E:$E,$S317)-$W317)</f>
        <v>0</v>
      </c>
    </row>
    <row r="318" spans="1:24">
      <c r="A318">
        <f>IF($S318="","",INDEX(Calc!$A:$A,$S318))</f>
        <v>0</v>
      </c>
      <c r="B318">
        <f>IF($S318="","",INDEX(Calc!$U:$U,$S318))</f>
        <v>0</v>
      </c>
      <c r="C318" s="7">
        <f>IF($S318="","",INDEX(Calc!$B:$B,$S318))</f>
        <v>0</v>
      </c>
      <c r="D318">
        <f>IF($S318="","",INDEX(Calc!$C:$C,$S318))</f>
        <v>0</v>
      </c>
      <c r="E318" s="8">
        <f>IF($S318="","",INDEX(Calc!$E:$E,$S318))</f>
        <v>0</v>
      </c>
      <c r="F318" s="9">
        <f>IF($S318="","",INDEX(Calc!$G:$G,$S318))</f>
        <v>0</v>
      </c>
      <c r="G318" s="8">
        <f>IF($S318="","",INDEX(Calc!$L:$L,$S318))</f>
        <v>0</v>
      </c>
      <c r="H318" s="8">
        <f>IF($S318="","",INDEX(Calc!$M:$M,$S318))</f>
        <v>0</v>
      </c>
      <c r="I318" s="7">
        <f>IF($T318="","",INDEX(Calc!$B:$B,$T318))</f>
        <v>0</v>
      </c>
      <c r="J318" s="8">
        <f>IF($S318="","",IF($U318&lt;&gt;"paid",0,MAX(0,MIN(INDEX(Calc!$H:$H,$S318),INDEX(Calc!$I:$I,$T318))-MAX(INDEX(Calc!$J:$J,$S318),INDEX(Calc!$T:$T,$T318)))))</f>
        <v>0</v>
      </c>
      <c r="K318" s="8">
        <f>IF($S318="","",IF($U318&lt;&gt;"paid",0,$J318/(1+$F318)*$F318))</f>
        <v>0</v>
      </c>
      <c r="L318" s="8">
        <f>IF($S318="","",IF($U318="paid",MAX(0,$E318-MAX(0,MIN(INDEX(Calc!$H:$H,$S318),INDEX(Calc!$I:$I,$T318))-INDEX(Calc!$J:$J,$S318))),$W318))</f>
        <v>0</v>
      </c>
      <c r="M318" s="8">
        <f>IF($S318="","",IF($U318="paid",$L318/(1+$F318)*$F318,$Q318))</f>
        <v>0</v>
      </c>
      <c r="N318">
        <f>IF(OR($S318="",$U318&lt;&gt;"paid"),"",$I318-$C318)</f>
        <v>0</v>
      </c>
      <c r="O318" s="8">
        <f>IF($S318="","",IF(AND($U318="paid",$N318&gt;Settings!$B$4),$K318*Settings!$B$3*$N318/365,0))</f>
        <v>0</v>
      </c>
      <c r="P318" s="8">
        <f>IF($S318="","",IF($U318="unpaid",$W318,0))</f>
        <v>0</v>
      </c>
      <c r="Q318" s="8">
        <f>IF($S318="","",IF(AND($U318="unpaid",$C318&lt;=Settings!$B$2),$W318/(1+$F318)*$F318,0))</f>
        <v>0</v>
      </c>
      <c r="R318">
        <f>IF($S318="","","FY "&amp;IF(MONTH($C318)&gt;=4,YEAR($C318),YEAR($C318)-1)&amp;"-"&amp;TEXT(MOD(IF(MONTH($C318)&gt;=4,YEAR($C318)+1,YEAR($C318)),100),"00"))</f>
        <v>0</v>
      </c>
      <c r="S318">
        <f>IF($S317="","",IF($U317="paid",IF($V317&lt;&gt;"",$S317,IF(AND($W317&gt;0,OR(INDEX(Calc!$B:$B,$S317)&lt;=Settings!$B$2,$X317=0)),$S317,IFERROR(MATCH(1,INDEX((Calc!$A$2:$A$2001&lt;&gt;"")*(Calc!$E$2:$E$2001&gt;0)*(ROW(Calc!$A$2:$A$2001)&gt;$S317),0),0)+1,""))),IFERROR(MATCH(1,INDEX((Calc!$A$2:$A$2001&lt;&gt;"")*(Calc!$E$2:$E$2001&gt;0)*(ROW(Calc!$A$2:$A$2001)&gt;$S317),0),0)+1,"")))</f>
        <v>0</v>
      </c>
      <c r="T318">
        <f>IF($S318="","",IF(AND($S318=$S317,$U317="paid",$V317=""),"",IF(AND($S318=$S317,$U317="paid",$V317&lt;&gt;""),$V317,IF($S318="","",IFERROR(MATCH(1,INDEX((Calc!$A$2:$A$2001=INDEX(Calc!$A:$A,$S318))*(Calc!$D$2:$D$2001&gt;0)*(Calc!$I$2:$I$2001&gt;INDEX(Calc!$J:$J,$S318))*(Calc!$T$2:$T$2001&lt;INDEX(Calc!$H:$H,$S318)),0),0)+1,"")))))</f>
        <v>0</v>
      </c>
      <c r="U318">
        <f>IF($S318="","",IF($T318&lt;&gt;"","paid","unpaid"))</f>
        <v>0</v>
      </c>
      <c r="V318">
        <f>IF(OR($S318="",$T318=""),"",IFERROR(MATCH(1,INDEX((Calc!$A$2:$A$2001=INDEX(Calc!$A:$A,$S318))*(Calc!$D$2:$D$2001&gt;0)*(Calc!$I$2:$I$2001&gt;INDEX(Calc!$J:$J,$S318))*(Calc!$T$2:$T$2001&lt;INDEX(Calc!$H:$H,$S318))*(ROW(Calc!$A$2:$A$2001)&gt;$T318),0),0)+1,""))</f>
        <v>0</v>
      </c>
      <c r="W318" s="8">
        <f>IF($S318="","",MAX(0,INDEX(Calc!$H:$H,$S318)-MAX(INDEX(Calc!$K:$K,$S318),INDEX(Calc!$J:$J,$S318))))</f>
        <v>0</v>
      </c>
      <c r="X318" s="8">
        <f>IF($S318="","",INDEX(Calc!$E:$E,$S318)-$W318)</f>
        <v>0</v>
      </c>
    </row>
    <row r="319" spans="1:24">
      <c r="A319">
        <f>IF($S319="","",INDEX(Calc!$A:$A,$S319))</f>
        <v>0</v>
      </c>
      <c r="B319">
        <f>IF($S319="","",INDEX(Calc!$U:$U,$S319))</f>
        <v>0</v>
      </c>
      <c r="C319" s="7">
        <f>IF($S319="","",INDEX(Calc!$B:$B,$S319))</f>
        <v>0</v>
      </c>
      <c r="D319">
        <f>IF($S319="","",INDEX(Calc!$C:$C,$S319))</f>
        <v>0</v>
      </c>
      <c r="E319" s="8">
        <f>IF($S319="","",INDEX(Calc!$E:$E,$S319))</f>
        <v>0</v>
      </c>
      <c r="F319" s="9">
        <f>IF($S319="","",INDEX(Calc!$G:$G,$S319))</f>
        <v>0</v>
      </c>
      <c r="G319" s="8">
        <f>IF($S319="","",INDEX(Calc!$L:$L,$S319))</f>
        <v>0</v>
      </c>
      <c r="H319" s="8">
        <f>IF($S319="","",INDEX(Calc!$M:$M,$S319))</f>
        <v>0</v>
      </c>
      <c r="I319" s="7">
        <f>IF($T319="","",INDEX(Calc!$B:$B,$T319))</f>
        <v>0</v>
      </c>
      <c r="J319" s="8">
        <f>IF($S319="","",IF($U319&lt;&gt;"paid",0,MAX(0,MIN(INDEX(Calc!$H:$H,$S319),INDEX(Calc!$I:$I,$T319))-MAX(INDEX(Calc!$J:$J,$S319),INDEX(Calc!$T:$T,$T319)))))</f>
        <v>0</v>
      </c>
      <c r="K319" s="8">
        <f>IF($S319="","",IF($U319&lt;&gt;"paid",0,$J319/(1+$F319)*$F319))</f>
        <v>0</v>
      </c>
      <c r="L319" s="8">
        <f>IF($S319="","",IF($U319="paid",MAX(0,$E319-MAX(0,MIN(INDEX(Calc!$H:$H,$S319),INDEX(Calc!$I:$I,$T319))-INDEX(Calc!$J:$J,$S319))),$W319))</f>
        <v>0</v>
      </c>
      <c r="M319" s="8">
        <f>IF($S319="","",IF($U319="paid",$L319/(1+$F319)*$F319,$Q319))</f>
        <v>0</v>
      </c>
      <c r="N319">
        <f>IF(OR($S319="",$U319&lt;&gt;"paid"),"",$I319-$C319)</f>
        <v>0</v>
      </c>
      <c r="O319" s="8">
        <f>IF($S319="","",IF(AND($U319="paid",$N319&gt;Settings!$B$4),$K319*Settings!$B$3*$N319/365,0))</f>
        <v>0</v>
      </c>
      <c r="P319" s="8">
        <f>IF($S319="","",IF($U319="unpaid",$W319,0))</f>
        <v>0</v>
      </c>
      <c r="Q319" s="8">
        <f>IF($S319="","",IF(AND($U319="unpaid",$C319&lt;=Settings!$B$2),$W319/(1+$F319)*$F319,0))</f>
        <v>0</v>
      </c>
      <c r="R319">
        <f>IF($S319="","","FY "&amp;IF(MONTH($C319)&gt;=4,YEAR($C319),YEAR($C319)-1)&amp;"-"&amp;TEXT(MOD(IF(MONTH($C319)&gt;=4,YEAR($C319)+1,YEAR($C319)),100),"00"))</f>
        <v>0</v>
      </c>
      <c r="S319">
        <f>IF($S318="","",IF($U318="paid",IF($V318&lt;&gt;"",$S318,IF(AND($W318&gt;0,OR(INDEX(Calc!$B:$B,$S318)&lt;=Settings!$B$2,$X318=0)),$S318,IFERROR(MATCH(1,INDEX((Calc!$A$2:$A$2001&lt;&gt;"")*(Calc!$E$2:$E$2001&gt;0)*(ROW(Calc!$A$2:$A$2001)&gt;$S318),0),0)+1,""))),IFERROR(MATCH(1,INDEX((Calc!$A$2:$A$2001&lt;&gt;"")*(Calc!$E$2:$E$2001&gt;0)*(ROW(Calc!$A$2:$A$2001)&gt;$S318),0),0)+1,"")))</f>
        <v>0</v>
      </c>
      <c r="T319">
        <f>IF($S319="","",IF(AND($S319=$S318,$U318="paid",$V318=""),"",IF(AND($S319=$S318,$U318="paid",$V318&lt;&gt;""),$V318,IF($S319="","",IFERROR(MATCH(1,INDEX((Calc!$A$2:$A$2001=INDEX(Calc!$A:$A,$S319))*(Calc!$D$2:$D$2001&gt;0)*(Calc!$I$2:$I$2001&gt;INDEX(Calc!$J:$J,$S319))*(Calc!$T$2:$T$2001&lt;INDEX(Calc!$H:$H,$S319)),0),0)+1,"")))))</f>
        <v>0</v>
      </c>
      <c r="U319">
        <f>IF($S319="","",IF($T319&lt;&gt;"","paid","unpaid"))</f>
        <v>0</v>
      </c>
      <c r="V319">
        <f>IF(OR($S319="",$T319=""),"",IFERROR(MATCH(1,INDEX((Calc!$A$2:$A$2001=INDEX(Calc!$A:$A,$S319))*(Calc!$D$2:$D$2001&gt;0)*(Calc!$I$2:$I$2001&gt;INDEX(Calc!$J:$J,$S319))*(Calc!$T$2:$T$2001&lt;INDEX(Calc!$H:$H,$S319))*(ROW(Calc!$A$2:$A$2001)&gt;$T319),0),0)+1,""))</f>
        <v>0</v>
      </c>
      <c r="W319" s="8">
        <f>IF($S319="","",MAX(0,INDEX(Calc!$H:$H,$S319)-MAX(INDEX(Calc!$K:$K,$S319),INDEX(Calc!$J:$J,$S319))))</f>
        <v>0</v>
      </c>
      <c r="X319" s="8">
        <f>IF($S319="","",INDEX(Calc!$E:$E,$S319)-$W319)</f>
        <v>0</v>
      </c>
    </row>
    <row r="320" spans="1:24">
      <c r="A320">
        <f>IF($S320="","",INDEX(Calc!$A:$A,$S320))</f>
        <v>0</v>
      </c>
      <c r="B320">
        <f>IF($S320="","",INDEX(Calc!$U:$U,$S320))</f>
        <v>0</v>
      </c>
      <c r="C320" s="7">
        <f>IF($S320="","",INDEX(Calc!$B:$B,$S320))</f>
        <v>0</v>
      </c>
      <c r="D320">
        <f>IF($S320="","",INDEX(Calc!$C:$C,$S320))</f>
        <v>0</v>
      </c>
      <c r="E320" s="8">
        <f>IF($S320="","",INDEX(Calc!$E:$E,$S320))</f>
        <v>0</v>
      </c>
      <c r="F320" s="9">
        <f>IF($S320="","",INDEX(Calc!$G:$G,$S320))</f>
        <v>0</v>
      </c>
      <c r="G320" s="8">
        <f>IF($S320="","",INDEX(Calc!$L:$L,$S320))</f>
        <v>0</v>
      </c>
      <c r="H320" s="8">
        <f>IF($S320="","",INDEX(Calc!$M:$M,$S320))</f>
        <v>0</v>
      </c>
      <c r="I320" s="7">
        <f>IF($T320="","",INDEX(Calc!$B:$B,$T320))</f>
        <v>0</v>
      </c>
      <c r="J320" s="8">
        <f>IF($S320="","",IF($U320&lt;&gt;"paid",0,MAX(0,MIN(INDEX(Calc!$H:$H,$S320),INDEX(Calc!$I:$I,$T320))-MAX(INDEX(Calc!$J:$J,$S320),INDEX(Calc!$T:$T,$T320)))))</f>
        <v>0</v>
      </c>
      <c r="K320" s="8">
        <f>IF($S320="","",IF($U320&lt;&gt;"paid",0,$J320/(1+$F320)*$F320))</f>
        <v>0</v>
      </c>
      <c r="L320" s="8">
        <f>IF($S320="","",IF($U320="paid",MAX(0,$E320-MAX(0,MIN(INDEX(Calc!$H:$H,$S320),INDEX(Calc!$I:$I,$T320))-INDEX(Calc!$J:$J,$S320))),$W320))</f>
        <v>0</v>
      </c>
      <c r="M320" s="8">
        <f>IF($S320="","",IF($U320="paid",$L320/(1+$F320)*$F320,$Q320))</f>
        <v>0</v>
      </c>
      <c r="N320">
        <f>IF(OR($S320="",$U320&lt;&gt;"paid"),"",$I320-$C320)</f>
        <v>0</v>
      </c>
      <c r="O320" s="8">
        <f>IF($S320="","",IF(AND($U320="paid",$N320&gt;Settings!$B$4),$K320*Settings!$B$3*$N320/365,0))</f>
        <v>0</v>
      </c>
      <c r="P320" s="8">
        <f>IF($S320="","",IF($U320="unpaid",$W320,0))</f>
        <v>0</v>
      </c>
      <c r="Q320" s="8">
        <f>IF($S320="","",IF(AND($U320="unpaid",$C320&lt;=Settings!$B$2),$W320/(1+$F320)*$F320,0))</f>
        <v>0</v>
      </c>
      <c r="R320">
        <f>IF($S320="","","FY "&amp;IF(MONTH($C320)&gt;=4,YEAR($C320),YEAR($C320)-1)&amp;"-"&amp;TEXT(MOD(IF(MONTH($C320)&gt;=4,YEAR($C320)+1,YEAR($C320)),100),"00"))</f>
        <v>0</v>
      </c>
      <c r="S320">
        <f>IF($S319="","",IF($U319="paid",IF($V319&lt;&gt;"",$S319,IF(AND($W319&gt;0,OR(INDEX(Calc!$B:$B,$S319)&lt;=Settings!$B$2,$X319=0)),$S319,IFERROR(MATCH(1,INDEX((Calc!$A$2:$A$2001&lt;&gt;"")*(Calc!$E$2:$E$2001&gt;0)*(ROW(Calc!$A$2:$A$2001)&gt;$S319),0),0)+1,""))),IFERROR(MATCH(1,INDEX((Calc!$A$2:$A$2001&lt;&gt;"")*(Calc!$E$2:$E$2001&gt;0)*(ROW(Calc!$A$2:$A$2001)&gt;$S319),0),0)+1,"")))</f>
        <v>0</v>
      </c>
      <c r="T320">
        <f>IF($S320="","",IF(AND($S320=$S319,$U319="paid",$V319=""),"",IF(AND($S320=$S319,$U319="paid",$V319&lt;&gt;""),$V319,IF($S320="","",IFERROR(MATCH(1,INDEX((Calc!$A$2:$A$2001=INDEX(Calc!$A:$A,$S320))*(Calc!$D$2:$D$2001&gt;0)*(Calc!$I$2:$I$2001&gt;INDEX(Calc!$J:$J,$S320))*(Calc!$T$2:$T$2001&lt;INDEX(Calc!$H:$H,$S320)),0),0)+1,"")))))</f>
        <v>0</v>
      </c>
      <c r="U320">
        <f>IF($S320="","",IF($T320&lt;&gt;"","paid","unpaid"))</f>
        <v>0</v>
      </c>
      <c r="V320">
        <f>IF(OR($S320="",$T320=""),"",IFERROR(MATCH(1,INDEX((Calc!$A$2:$A$2001=INDEX(Calc!$A:$A,$S320))*(Calc!$D$2:$D$2001&gt;0)*(Calc!$I$2:$I$2001&gt;INDEX(Calc!$J:$J,$S320))*(Calc!$T$2:$T$2001&lt;INDEX(Calc!$H:$H,$S320))*(ROW(Calc!$A$2:$A$2001)&gt;$T320),0),0)+1,""))</f>
        <v>0</v>
      </c>
      <c r="W320" s="8">
        <f>IF($S320="","",MAX(0,INDEX(Calc!$H:$H,$S320)-MAX(INDEX(Calc!$K:$K,$S320),INDEX(Calc!$J:$J,$S320))))</f>
        <v>0</v>
      </c>
      <c r="X320" s="8">
        <f>IF($S320="","",INDEX(Calc!$E:$E,$S320)-$W320)</f>
        <v>0</v>
      </c>
    </row>
    <row r="321" spans="1:24">
      <c r="A321">
        <f>IF($S321="","",INDEX(Calc!$A:$A,$S321))</f>
        <v>0</v>
      </c>
      <c r="B321">
        <f>IF($S321="","",INDEX(Calc!$U:$U,$S321))</f>
        <v>0</v>
      </c>
      <c r="C321" s="7">
        <f>IF($S321="","",INDEX(Calc!$B:$B,$S321))</f>
        <v>0</v>
      </c>
      <c r="D321">
        <f>IF($S321="","",INDEX(Calc!$C:$C,$S321))</f>
        <v>0</v>
      </c>
      <c r="E321" s="8">
        <f>IF($S321="","",INDEX(Calc!$E:$E,$S321))</f>
        <v>0</v>
      </c>
      <c r="F321" s="9">
        <f>IF($S321="","",INDEX(Calc!$G:$G,$S321))</f>
        <v>0</v>
      </c>
      <c r="G321" s="8">
        <f>IF($S321="","",INDEX(Calc!$L:$L,$S321))</f>
        <v>0</v>
      </c>
      <c r="H321" s="8">
        <f>IF($S321="","",INDEX(Calc!$M:$M,$S321))</f>
        <v>0</v>
      </c>
      <c r="I321" s="7">
        <f>IF($T321="","",INDEX(Calc!$B:$B,$T321))</f>
        <v>0</v>
      </c>
      <c r="J321" s="8">
        <f>IF($S321="","",IF($U321&lt;&gt;"paid",0,MAX(0,MIN(INDEX(Calc!$H:$H,$S321),INDEX(Calc!$I:$I,$T321))-MAX(INDEX(Calc!$J:$J,$S321),INDEX(Calc!$T:$T,$T321)))))</f>
        <v>0</v>
      </c>
      <c r="K321" s="8">
        <f>IF($S321="","",IF($U321&lt;&gt;"paid",0,$J321/(1+$F321)*$F321))</f>
        <v>0</v>
      </c>
      <c r="L321" s="8">
        <f>IF($S321="","",IF($U321="paid",MAX(0,$E321-MAX(0,MIN(INDEX(Calc!$H:$H,$S321),INDEX(Calc!$I:$I,$T321))-INDEX(Calc!$J:$J,$S321))),$W321))</f>
        <v>0</v>
      </c>
      <c r="M321" s="8">
        <f>IF($S321="","",IF($U321="paid",$L321/(1+$F321)*$F321,$Q321))</f>
        <v>0</v>
      </c>
      <c r="N321">
        <f>IF(OR($S321="",$U321&lt;&gt;"paid"),"",$I321-$C321)</f>
        <v>0</v>
      </c>
      <c r="O321" s="8">
        <f>IF($S321="","",IF(AND($U321="paid",$N321&gt;Settings!$B$4),$K321*Settings!$B$3*$N321/365,0))</f>
        <v>0</v>
      </c>
      <c r="P321" s="8">
        <f>IF($S321="","",IF($U321="unpaid",$W321,0))</f>
        <v>0</v>
      </c>
      <c r="Q321" s="8">
        <f>IF($S321="","",IF(AND($U321="unpaid",$C321&lt;=Settings!$B$2),$W321/(1+$F321)*$F321,0))</f>
        <v>0</v>
      </c>
      <c r="R321">
        <f>IF($S321="","","FY "&amp;IF(MONTH($C321)&gt;=4,YEAR($C321),YEAR($C321)-1)&amp;"-"&amp;TEXT(MOD(IF(MONTH($C321)&gt;=4,YEAR($C321)+1,YEAR($C321)),100),"00"))</f>
        <v>0</v>
      </c>
      <c r="S321">
        <f>IF($S320="","",IF($U320="paid",IF($V320&lt;&gt;"",$S320,IF(AND($W320&gt;0,OR(INDEX(Calc!$B:$B,$S320)&lt;=Settings!$B$2,$X320=0)),$S320,IFERROR(MATCH(1,INDEX((Calc!$A$2:$A$2001&lt;&gt;"")*(Calc!$E$2:$E$2001&gt;0)*(ROW(Calc!$A$2:$A$2001)&gt;$S320),0),0)+1,""))),IFERROR(MATCH(1,INDEX((Calc!$A$2:$A$2001&lt;&gt;"")*(Calc!$E$2:$E$2001&gt;0)*(ROW(Calc!$A$2:$A$2001)&gt;$S320),0),0)+1,"")))</f>
        <v>0</v>
      </c>
      <c r="T321">
        <f>IF($S321="","",IF(AND($S321=$S320,$U320="paid",$V320=""),"",IF(AND($S321=$S320,$U320="paid",$V320&lt;&gt;""),$V320,IF($S321="","",IFERROR(MATCH(1,INDEX((Calc!$A$2:$A$2001=INDEX(Calc!$A:$A,$S321))*(Calc!$D$2:$D$2001&gt;0)*(Calc!$I$2:$I$2001&gt;INDEX(Calc!$J:$J,$S321))*(Calc!$T$2:$T$2001&lt;INDEX(Calc!$H:$H,$S321)),0),0)+1,"")))))</f>
        <v>0</v>
      </c>
      <c r="U321">
        <f>IF($S321="","",IF($T321&lt;&gt;"","paid","unpaid"))</f>
        <v>0</v>
      </c>
      <c r="V321">
        <f>IF(OR($S321="",$T321=""),"",IFERROR(MATCH(1,INDEX((Calc!$A$2:$A$2001=INDEX(Calc!$A:$A,$S321))*(Calc!$D$2:$D$2001&gt;0)*(Calc!$I$2:$I$2001&gt;INDEX(Calc!$J:$J,$S321))*(Calc!$T$2:$T$2001&lt;INDEX(Calc!$H:$H,$S321))*(ROW(Calc!$A$2:$A$2001)&gt;$T321),0),0)+1,""))</f>
        <v>0</v>
      </c>
      <c r="W321" s="8">
        <f>IF($S321="","",MAX(0,INDEX(Calc!$H:$H,$S321)-MAX(INDEX(Calc!$K:$K,$S321),INDEX(Calc!$J:$J,$S321))))</f>
        <v>0</v>
      </c>
      <c r="X321" s="8">
        <f>IF($S321="","",INDEX(Calc!$E:$E,$S321)-$W321)</f>
        <v>0</v>
      </c>
    </row>
    <row r="322" spans="1:24">
      <c r="A322">
        <f>IF($S322="","",INDEX(Calc!$A:$A,$S322))</f>
        <v>0</v>
      </c>
      <c r="B322">
        <f>IF($S322="","",INDEX(Calc!$U:$U,$S322))</f>
        <v>0</v>
      </c>
      <c r="C322" s="7">
        <f>IF($S322="","",INDEX(Calc!$B:$B,$S322))</f>
        <v>0</v>
      </c>
      <c r="D322">
        <f>IF($S322="","",INDEX(Calc!$C:$C,$S322))</f>
        <v>0</v>
      </c>
      <c r="E322" s="8">
        <f>IF($S322="","",INDEX(Calc!$E:$E,$S322))</f>
        <v>0</v>
      </c>
      <c r="F322" s="9">
        <f>IF($S322="","",INDEX(Calc!$G:$G,$S322))</f>
        <v>0</v>
      </c>
      <c r="G322" s="8">
        <f>IF($S322="","",INDEX(Calc!$L:$L,$S322))</f>
        <v>0</v>
      </c>
      <c r="H322" s="8">
        <f>IF($S322="","",INDEX(Calc!$M:$M,$S322))</f>
        <v>0</v>
      </c>
      <c r="I322" s="7">
        <f>IF($T322="","",INDEX(Calc!$B:$B,$T322))</f>
        <v>0</v>
      </c>
      <c r="J322" s="8">
        <f>IF($S322="","",IF($U322&lt;&gt;"paid",0,MAX(0,MIN(INDEX(Calc!$H:$H,$S322),INDEX(Calc!$I:$I,$T322))-MAX(INDEX(Calc!$J:$J,$S322),INDEX(Calc!$T:$T,$T322)))))</f>
        <v>0</v>
      </c>
      <c r="K322" s="8">
        <f>IF($S322="","",IF($U322&lt;&gt;"paid",0,$J322/(1+$F322)*$F322))</f>
        <v>0</v>
      </c>
      <c r="L322" s="8">
        <f>IF($S322="","",IF($U322="paid",MAX(0,$E322-MAX(0,MIN(INDEX(Calc!$H:$H,$S322),INDEX(Calc!$I:$I,$T322))-INDEX(Calc!$J:$J,$S322))),$W322))</f>
        <v>0</v>
      </c>
      <c r="M322" s="8">
        <f>IF($S322="","",IF($U322="paid",$L322/(1+$F322)*$F322,$Q322))</f>
        <v>0</v>
      </c>
      <c r="N322">
        <f>IF(OR($S322="",$U322&lt;&gt;"paid"),"",$I322-$C322)</f>
        <v>0</v>
      </c>
      <c r="O322" s="8">
        <f>IF($S322="","",IF(AND($U322="paid",$N322&gt;Settings!$B$4),$K322*Settings!$B$3*$N322/365,0))</f>
        <v>0</v>
      </c>
      <c r="P322" s="8">
        <f>IF($S322="","",IF($U322="unpaid",$W322,0))</f>
        <v>0</v>
      </c>
      <c r="Q322" s="8">
        <f>IF($S322="","",IF(AND($U322="unpaid",$C322&lt;=Settings!$B$2),$W322/(1+$F322)*$F322,0))</f>
        <v>0</v>
      </c>
      <c r="R322">
        <f>IF($S322="","","FY "&amp;IF(MONTH($C322)&gt;=4,YEAR($C322),YEAR($C322)-1)&amp;"-"&amp;TEXT(MOD(IF(MONTH($C322)&gt;=4,YEAR($C322)+1,YEAR($C322)),100),"00"))</f>
        <v>0</v>
      </c>
      <c r="S322">
        <f>IF($S321="","",IF($U321="paid",IF($V321&lt;&gt;"",$S321,IF(AND($W321&gt;0,OR(INDEX(Calc!$B:$B,$S321)&lt;=Settings!$B$2,$X321=0)),$S321,IFERROR(MATCH(1,INDEX((Calc!$A$2:$A$2001&lt;&gt;"")*(Calc!$E$2:$E$2001&gt;0)*(ROW(Calc!$A$2:$A$2001)&gt;$S321),0),0)+1,""))),IFERROR(MATCH(1,INDEX((Calc!$A$2:$A$2001&lt;&gt;"")*(Calc!$E$2:$E$2001&gt;0)*(ROW(Calc!$A$2:$A$2001)&gt;$S321),0),0)+1,"")))</f>
        <v>0</v>
      </c>
      <c r="T322">
        <f>IF($S322="","",IF(AND($S322=$S321,$U321="paid",$V321=""),"",IF(AND($S322=$S321,$U321="paid",$V321&lt;&gt;""),$V321,IF($S322="","",IFERROR(MATCH(1,INDEX((Calc!$A$2:$A$2001=INDEX(Calc!$A:$A,$S322))*(Calc!$D$2:$D$2001&gt;0)*(Calc!$I$2:$I$2001&gt;INDEX(Calc!$J:$J,$S322))*(Calc!$T$2:$T$2001&lt;INDEX(Calc!$H:$H,$S322)),0),0)+1,"")))))</f>
        <v>0</v>
      </c>
      <c r="U322">
        <f>IF($S322="","",IF($T322&lt;&gt;"","paid","unpaid"))</f>
        <v>0</v>
      </c>
      <c r="V322">
        <f>IF(OR($S322="",$T322=""),"",IFERROR(MATCH(1,INDEX((Calc!$A$2:$A$2001=INDEX(Calc!$A:$A,$S322))*(Calc!$D$2:$D$2001&gt;0)*(Calc!$I$2:$I$2001&gt;INDEX(Calc!$J:$J,$S322))*(Calc!$T$2:$T$2001&lt;INDEX(Calc!$H:$H,$S322))*(ROW(Calc!$A$2:$A$2001)&gt;$T322),0),0)+1,""))</f>
        <v>0</v>
      </c>
      <c r="W322" s="8">
        <f>IF($S322="","",MAX(0,INDEX(Calc!$H:$H,$S322)-MAX(INDEX(Calc!$K:$K,$S322),INDEX(Calc!$J:$J,$S322))))</f>
        <v>0</v>
      </c>
      <c r="X322" s="8">
        <f>IF($S322="","",INDEX(Calc!$E:$E,$S322)-$W322)</f>
        <v>0</v>
      </c>
    </row>
    <row r="323" spans="1:24">
      <c r="A323">
        <f>IF($S323="","",INDEX(Calc!$A:$A,$S323))</f>
        <v>0</v>
      </c>
      <c r="B323">
        <f>IF($S323="","",INDEX(Calc!$U:$U,$S323))</f>
        <v>0</v>
      </c>
      <c r="C323" s="7">
        <f>IF($S323="","",INDEX(Calc!$B:$B,$S323))</f>
        <v>0</v>
      </c>
      <c r="D323">
        <f>IF($S323="","",INDEX(Calc!$C:$C,$S323))</f>
        <v>0</v>
      </c>
      <c r="E323" s="8">
        <f>IF($S323="","",INDEX(Calc!$E:$E,$S323))</f>
        <v>0</v>
      </c>
      <c r="F323" s="9">
        <f>IF($S323="","",INDEX(Calc!$G:$G,$S323))</f>
        <v>0</v>
      </c>
      <c r="G323" s="8">
        <f>IF($S323="","",INDEX(Calc!$L:$L,$S323))</f>
        <v>0</v>
      </c>
      <c r="H323" s="8">
        <f>IF($S323="","",INDEX(Calc!$M:$M,$S323))</f>
        <v>0</v>
      </c>
      <c r="I323" s="7">
        <f>IF($T323="","",INDEX(Calc!$B:$B,$T323))</f>
        <v>0</v>
      </c>
      <c r="J323" s="8">
        <f>IF($S323="","",IF($U323&lt;&gt;"paid",0,MAX(0,MIN(INDEX(Calc!$H:$H,$S323),INDEX(Calc!$I:$I,$T323))-MAX(INDEX(Calc!$J:$J,$S323),INDEX(Calc!$T:$T,$T323)))))</f>
        <v>0</v>
      </c>
      <c r="K323" s="8">
        <f>IF($S323="","",IF($U323&lt;&gt;"paid",0,$J323/(1+$F323)*$F323))</f>
        <v>0</v>
      </c>
      <c r="L323" s="8">
        <f>IF($S323="","",IF($U323="paid",MAX(0,$E323-MAX(0,MIN(INDEX(Calc!$H:$H,$S323),INDEX(Calc!$I:$I,$T323))-INDEX(Calc!$J:$J,$S323))),$W323))</f>
        <v>0</v>
      </c>
      <c r="M323" s="8">
        <f>IF($S323="","",IF($U323="paid",$L323/(1+$F323)*$F323,$Q323))</f>
        <v>0</v>
      </c>
      <c r="N323">
        <f>IF(OR($S323="",$U323&lt;&gt;"paid"),"",$I323-$C323)</f>
        <v>0</v>
      </c>
      <c r="O323" s="8">
        <f>IF($S323="","",IF(AND($U323="paid",$N323&gt;Settings!$B$4),$K323*Settings!$B$3*$N323/365,0))</f>
        <v>0</v>
      </c>
      <c r="P323" s="8">
        <f>IF($S323="","",IF($U323="unpaid",$W323,0))</f>
        <v>0</v>
      </c>
      <c r="Q323" s="8">
        <f>IF($S323="","",IF(AND($U323="unpaid",$C323&lt;=Settings!$B$2),$W323/(1+$F323)*$F323,0))</f>
        <v>0</v>
      </c>
      <c r="R323">
        <f>IF($S323="","","FY "&amp;IF(MONTH($C323)&gt;=4,YEAR($C323),YEAR($C323)-1)&amp;"-"&amp;TEXT(MOD(IF(MONTH($C323)&gt;=4,YEAR($C323)+1,YEAR($C323)),100),"00"))</f>
        <v>0</v>
      </c>
      <c r="S323">
        <f>IF($S322="","",IF($U322="paid",IF($V322&lt;&gt;"",$S322,IF(AND($W322&gt;0,OR(INDEX(Calc!$B:$B,$S322)&lt;=Settings!$B$2,$X322=0)),$S322,IFERROR(MATCH(1,INDEX((Calc!$A$2:$A$2001&lt;&gt;"")*(Calc!$E$2:$E$2001&gt;0)*(ROW(Calc!$A$2:$A$2001)&gt;$S322),0),0)+1,""))),IFERROR(MATCH(1,INDEX((Calc!$A$2:$A$2001&lt;&gt;"")*(Calc!$E$2:$E$2001&gt;0)*(ROW(Calc!$A$2:$A$2001)&gt;$S322),0),0)+1,"")))</f>
        <v>0</v>
      </c>
      <c r="T323">
        <f>IF($S323="","",IF(AND($S323=$S322,$U322="paid",$V322=""),"",IF(AND($S323=$S322,$U322="paid",$V322&lt;&gt;""),$V322,IF($S323="","",IFERROR(MATCH(1,INDEX((Calc!$A$2:$A$2001=INDEX(Calc!$A:$A,$S323))*(Calc!$D$2:$D$2001&gt;0)*(Calc!$I$2:$I$2001&gt;INDEX(Calc!$J:$J,$S323))*(Calc!$T$2:$T$2001&lt;INDEX(Calc!$H:$H,$S323)),0),0)+1,"")))))</f>
        <v>0</v>
      </c>
      <c r="U323">
        <f>IF($S323="","",IF($T323&lt;&gt;"","paid","unpaid"))</f>
        <v>0</v>
      </c>
      <c r="V323">
        <f>IF(OR($S323="",$T323=""),"",IFERROR(MATCH(1,INDEX((Calc!$A$2:$A$2001=INDEX(Calc!$A:$A,$S323))*(Calc!$D$2:$D$2001&gt;0)*(Calc!$I$2:$I$2001&gt;INDEX(Calc!$J:$J,$S323))*(Calc!$T$2:$T$2001&lt;INDEX(Calc!$H:$H,$S323))*(ROW(Calc!$A$2:$A$2001)&gt;$T323),0),0)+1,""))</f>
        <v>0</v>
      </c>
      <c r="W323" s="8">
        <f>IF($S323="","",MAX(0,INDEX(Calc!$H:$H,$S323)-MAX(INDEX(Calc!$K:$K,$S323),INDEX(Calc!$J:$J,$S323))))</f>
        <v>0</v>
      </c>
      <c r="X323" s="8">
        <f>IF($S323="","",INDEX(Calc!$E:$E,$S323)-$W323)</f>
        <v>0</v>
      </c>
    </row>
    <row r="324" spans="1:24">
      <c r="A324">
        <f>IF($S324="","",INDEX(Calc!$A:$A,$S324))</f>
        <v>0</v>
      </c>
      <c r="B324">
        <f>IF($S324="","",INDEX(Calc!$U:$U,$S324))</f>
        <v>0</v>
      </c>
      <c r="C324" s="7">
        <f>IF($S324="","",INDEX(Calc!$B:$B,$S324))</f>
        <v>0</v>
      </c>
      <c r="D324">
        <f>IF($S324="","",INDEX(Calc!$C:$C,$S324))</f>
        <v>0</v>
      </c>
      <c r="E324" s="8">
        <f>IF($S324="","",INDEX(Calc!$E:$E,$S324))</f>
        <v>0</v>
      </c>
      <c r="F324" s="9">
        <f>IF($S324="","",INDEX(Calc!$G:$G,$S324))</f>
        <v>0</v>
      </c>
      <c r="G324" s="8">
        <f>IF($S324="","",INDEX(Calc!$L:$L,$S324))</f>
        <v>0</v>
      </c>
      <c r="H324" s="8">
        <f>IF($S324="","",INDEX(Calc!$M:$M,$S324))</f>
        <v>0</v>
      </c>
      <c r="I324" s="7">
        <f>IF($T324="","",INDEX(Calc!$B:$B,$T324))</f>
        <v>0</v>
      </c>
      <c r="J324" s="8">
        <f>IF($S324="","",IF($U324&lt;&gt;"paid",0,MAX(0,MIN(INDEX(Calc!$H:$H,$S324),INDEX(Calc!$I:$I,$T324))-MAX(INDEX(Calc!$J:$J,$S324),INDEX(Calc!$T:$T,$T324)))))</f>
        <v>0</v>
      </c>
      <c r="K324" s="8">
        <f>IF($S324="","",IF($U324&lt;&gt;"paid",0,$J324/(1+$F324)*$F324))</f>
        <v>0</v>
      </c>
      <c r="L324" s="8">
        <f>IF($S324="","",IF($U324="paid",MAX(0,$E324-MAX(0,MIN(INDEX(Calc!$H:$H,$S324),INDEX(Calc!$I:$I,$T324))-INDEX(Calc!$J:$J,$S324))),$W324))</f>
        <v>0</v>
      </c>
      <c r="M324" s="8">
        <f>IF($S324="","",IF($U324="paid",$L324/(1+$F324)*$F324,$Q324))</f>
        <v>0</v>
      </c>
      <c r="N324">
        <f>IF(OR($S324="",$U324&lt;&gt;"paid"),"",$I324-$C324)</f>
        <v>0</v>
      </c>
      <c r="O324" s="8">
        <f>IF($S324="","",IF(AND($U324="paid",$N324&gt;Settings!$B$4),$K324*Settings!$B$3*$N324/365,0))</f>
        <v>0</v>
      </c>
      <c r="P324" s="8">
        <f>IF($S324="","",IF($U324="unpaid",$W324,0))</f>
        <v>0</v>
      </c>
      <c r="Q324" s="8">
        <f>IF($S324="","",IF(AND($U324="unpaid",$C324&lt;=Settings!$B$2),$W324/(1+$F324)*$F324,0))</f>
        <v>0</v>
      </c>
      <c r="R324">
        <f>IF($S324="","","FY "&amp;IF(MONTH($C324)&gt;=4,YEAR($C324),YEAR($C324)-1)&amp;"-"&amp;TEXT(MOD(IF(MONTH($C324)&gt;=4,YEAR($C324)+1,YEAR($C324)),100),"00"))</f>
        <v>0</v>
      </c>
      <c r="S324">
        <f>IF($S323="","",IF($U323="paid",IF($V323&lt;&gt;"",$S323,IF(AND($W323&gt;0,OR(INDEX(Calc!$B:$B,$S323)&lt;=Settings!$B$2,$X323=0)),$S323,IFERROR(MATCH(1,INDEX((Calc!$A$2:$A$2001&lt;&gt;"")*(Calc!$E$2:$E$2001&gt;0)*(ROW(Calc!$A$2:$A$2001)&gt;$S323),0),0)+1,""))),IFERROR(MATCH(1,INDEX((Calc!$A$2:$A$2001&lt;&gt;"")*(Calc!$E$2:$E$2001&gt;0)*(ROW(Calc!$A$2:$A$2001)&gt;$S323),0),0)+1,"")))</f>
        <v>0</v>
      </c>
      <c r="T324">
        <f>IF($S324="","",IF(AND($S324=$S323,$U323="paid",$V323=""),"",IF(AND($S324=$S323,$U323="paid",$V323&lt;&gt;""),$V323,IF($S324="","",IFERROR(MATCH(1,INDEX((Calc!$A$2:$A$2001=INDEX(Calc!$A:$A,$S324))*(Calc!$D$2:$D$2001&gt;0)*(Calc!$I$2:$I$2001&gt;INDEX(Calc!$J:$J,$S324))*(Calc!$T$2:$T$2001&lt;INDEX(Calc!$H:$H,$S324)),0),0)+1,"")))))</f>
        <v>0</v>
      </c>
      <c r="U324">
        <f>IF($S324="","",IF($T324&lt;&gt;"","paid","unpaid"))</f>
        <v>0</v>
      </c>
      <c r="V324">
        <f>IF(OR($S324="",$T324=""),"",IFERROR(MATCH(1,INDEX((Calc!$A$2:$A$2001=INDEX(Calc!$A:$A,$S324))*(Calc!$D$2:$D$2001&gt;0)*(Calc!$I$2:$I$2001&gt;INDEX(Calc!$J:$J,$S324))*(Calc!$T$2:$T$2001&lt;INDEX(Calc!$H:$H,$S324))*(ROW(Calc!$A$2:$A$2001)&gt;$T324),0),0)+1,""))</f>
        <v>0</v>
      </c>
      <c r="W324" s="8">
        <f>IF($S324="","",MAX(0,INDEX(Calc!$H:$H,$S324)-MAX(INDEX(Calc!$K:$K,$S324),INDEX(Calc!$J:$J,$S324))))</f>
        <v>0</v>
      </c>
      <c r="X324" s="8">
        <f>IF($S324="","",INDEX(Calc!$E:$E,$S324)-$W324)</f>
        <v>0</v>
      </c>
    </row>
    <row r="325" spans="1:24">
      <c r="A325">
        <f>IF($S325="","",INDEX(Calc!$A:$A,$S325))</f>
        <v>0</v>
      </c>
      <c r="B325">
        <f>IF($S325="","",INDEX(Calc!$U:$U,$S325))</f>
        <v>0</v>
      </c>
      <c r="C325" s="7">
        <f>IF($S325="","",INDEX(Calc!$B:$B,$S325))</f>
        <v>0</v>
      </c>
      <c r="D325">
        <f>IF($S325="","",INDEX(Calc!$C:$C,$S325))</f>
        <v>0</v>
      </c>
      <c r="E325" s="8">
        <f>IF($S325="","",INDEX(Calc!$E:$E,$S325))</f>
        <v>0</v>
      </c>
      <c r="F325" s="9">
        <f>IF($S325="","",INDEX(Calc!$G:$G,$S325))</f>
        <v>0</v>
      </c>
      <c r="G325" s="8">
        <f>IF($S325="","",INDEX(Calc!$L:$L,$S325))</f>
        <v>0</v>
      </c>
      <c r="H325" s="8">
        <f>IF($S325="","",INDEX(Calc!$M:$M,$S325))</f>
        <v>0</v>
      </c>
      <c r="I325" s="7">
        <f>IF($T325="","",INDEX(Calc!$B:$B,$T325))</f>
        <v>0</v>
      </c>
      <c r="J325" s="8">
        <f>IF($S325="","",IF($U325&lt;&gt;"paid",0,MAX(0,MIN(INDEX(Calc!$H:$H,$S325),INDEX(Calc!$I:$I,$T325))-MAX(INDEX(Calc!$J:$J,$S325),INDEX(Calc!$T:$T,$T325)))))</f>
        <v>0</v>
      </c>
      <c r="K325" s="8">
        <f>IF($S325="","",IF($U325&lt;&gt;"paid",0,$J325/(1+$F325)*$F325))</f>
        <v>0</v>
      </c>
      <c r="L325" s="8">
        <f>IF($S325="","",IF($U325="paid",MAX(0,$E325-MAX(0,MIN(INDEX(Calc!$H:$H,$S325),INDEX(Calc!$I:$I,$T325))-INDEX(Calc!$J:$J,$S325))),$W325))</f>
        <v>0</v>
      </c>
      <c r="M325" s="8">
        <f>IF($S325="","",IF($U325="paid",$L325/(1+$F325)*$F325,$Q325))</f>
        <v>0</v>
      </c>
      <c r="N325">
        <f>IF(OR($S325="",$U325&lt;&gt;"paid"),"",$I325-$C325)</f>
        <v>0</v>
      </c>
      <c r="O325" s="8">
        <f>IF($S325="","",IF(AND($U325="paid",$N325&gt;Settings!$B$4),$K325*Settings!$B$3*$N325/365,0))</f>
        <v>0</v>
      </c>
      <c r="P325" s="8">
        <f>IF($S325="","",IF($U325="unpaid",$W325,0))</f>
        <v>0</v>
      </c>
      <c r="Q325" s="8">
        <f>IF($S325="","",IF(AND($U325="unpaid",$C325&lt;=Settings!$B$2),$W325/(1+$F325)*$F325,0))</f>
        <v>0</v>
      </c>
      <c r="R325">
        <f>IF($S325="","","FY "&amp;IF(MONTH($C325)&gt;=4,YEAR($C325),YEAR($C325)-1)&amp;"-"&amp;TEXT(MOD(IF(MONTH($C325)&gt;=4,YEAR($C325)+1,YEAR($C325)),100),"00"))</f>
        <v>0</v>
      </c>
      <c r="S325">
        <f>IF($S324="","",IF($U324="paid",IF($V324&lt;&gt;"",$S324,IF(AND($W324&gt;0,OR(INDEX(Calc!$B:$B,$S324)&lt;=Settings!$B$2,$X324=0)),$S324,IFERROR(MATCH(1,INDEX((Calc!$A$2:$A$2001&lt;&gt;"")*(Calc!$E$2:$E$2001&gt;0)*(ROW(Calc!$A$2:$A$2001)&gt;$S324),0),0)+1,""))),IFERROR(MATCH(1,INDEX((Calc!$A$2:$A$2001&lt;&gt;"")*(Calc!$E$2:$E$2001&gt;0)*(ROW(Calc!$A$2:$A$2001)&gt;$S324),0),0)+1,"")))</f>
        <v>0</v>
      </c>
      <c r="T325">
        <f>IF($S325="","",IF(AND($S325=$S324,$U324="paid",$V324=""),"",IF(AND($S325=$S324,$U324="paid",$V324&lt;&gt;""),$V324,IF($S325="","",IFERROR(MATCH(1,INDEX((Calc!$A$2:$A$2001=INDEX(Calc!$A:$A,$S325))*(Calc!$D$2:$D$2001&gt;0)*(Calc!$I$2:$I$2001&gt;INDEX(Calc!$J:$J,$S325))*(Calc!$T$2:$T$2001&lt;INDEX(Calc!$H:$H,$S325)),0),0)+1,"")))))</f>
        <v>0</v>
      </c>
      <c r="U325">
        <f>IF($S325="","",IF($T325&lt;&gt;"","paid","unpaid"))</f>
        <v>0</v>
      </c>
      <c r="V325">
        <f>IF(OR($S325="",$T325=""),"",IFERROR(MATCH(1,INDEX((Calc!$A$2:$A$2001=INDEX(Calc!$A:$A,$S325))*(Calc!$D$2:$D$2001&gt;0)*(Calc!$I$2:$I$2001&gt;INDEX(Calc!$J:$J,$S325))*(Calc!$T$2:$T$2001&lt;INDEX(Calc!$H:$H,$S325))*(ROW(Calc!$A$2:$A$2001)&gt;$T325),0),0)+1,""))</f>
        <v>0</v>
      </c>
      <c r="W325" s="8">
        <f>IF($S325="","",MAX(0,INDEX(Calc!$H:$H,$S325)-MAX(INDEX(Calc!$K:$K,$S325),INDEX(Calc!$J:$J,$S325))))</f>
        <v>0</v>
      </c>
      <c r="X325" s="8">
        <f>IF($S325="","",INDEX(Calc!$E:$E,$S325)-$W325)</f>
        <v>0</v>
      </c>
    </row>
    <row r="326" spans="1:24">
      <c r="A326">
        <f>IF($S326="","",INDEX(Calc!$A:$A,$S326))</f>
        <v>0</v>
      </c>
      <c r="B326">
        <f>IF($S326="","",INDEX(Calc!$U:$U,$S326))</f>
        <v>0</v>
      </c>
      <c r="C326" s="7">
        <f>IF($S326="","",INDEX(Calc!$B:$B,$S326))</f>
        <v>0</v>
      </c>
      <c r="D326">
        <f>IF($S326="","",INDEX(Calc!$C:$C,$S326))</f>
        <v>0</v>
      </c>
      <c r="E326" s="8">
        <f>IF($S326="","",INDEX(Calc!$E:$E,$S326))</f>
        <v>0</v>
      </c>
      <c r="F326" s="9">
        <f>IF($S326="","",INDEX(Calc!$G:$G,$S326))</f>
        <v>0</v>
      </c>
      <c r="G326" s="8">
        <f>IF($S326="","",INDEX(Calc!$L:$L,$S326))</f>
        <v>0</v>
      </c>
      <c r="H326" s="8">
        <f>IF($S326="","",INDEX(Calc!$M:$M,$S326))</f>
        <v>0</v>
      </c>
      <c r="I326" s="7">
        <f>IF($T326="","",INDEX(Calc!$B:$B,$T326))</f>
        <v>0</v>
      </c>
      <c r="J326" s="8">
        <f>IF($S326="","",IF($U326&lt;&gt;"paid",0,MAX(0,MIN(INDEX(Calc!$H:$H,$S326),INDEX(Calc!$I:$I,$T326))-MAX(INDEX(Calc!$J:$J,$S326),INDEX(Calc!$T:$T,$T326)))))</f>
        <v>0</v>
      </c>
      <c r="K326" s="8">
        <f>IF($S326="","",IF($U326&lt;&gt;"paid",0,$J326/(1+$F326)*$F326))</f>
        <v>0</v>
      </c>
      <c r="L326" s="8">
        <f>IF($S326="","",IF($U326="paid",MAX(0,$E326-MAX(0,MIN(INDEX(Calc!$H:$H,$S326),INDEX(Calc!$I:$I,$T326))-INDEX(Calc!$J:$J,$S326))),$W326))</f>
        <v>0</v>
      </c>
      <c r="M326" s="8">
        <f>IF($S326="","",IF($U326="paid",$L326/(1+$F326)*$F326,$Q326))</f>
        <v>0</v>
      </c>
      <c r="N326">
        <f>IF(OR($S326="",$U326&lt;&gt;"paid"),"",$I326-$C326)</f>
        <v>0</v>
      </c>
      <c r="O326" s="8">
        <f>IF($S326="","",IF(AND($U326="paid",$N326&gt;Settings!$B$4),$K326*Settings!$B$3*$N326/365,0))</f>
        <v>0</v>
      </c>
      <c r="P326" s="8">
        <f>IF($S326="","",IF($U326="unpaid",$W326,0))</f>
        <v>0</v>
      </c>
      <c r="Q326" s="8">
        <f>IF($S326="","",IF(AND($U326="unpaid",$C326&lt;=Settings!$B$2),$W326/(1+$F326)*$F326,0))</f>
        <v>0</v>
      </c>
      <c r="R326">
        <f>IF($S326="","","FY "&amp;IF(MONTH($C326)&gt;=4,YEAR($C326),YEAR($C326)-1)&amp;"-"&amp;TEXT(MOD(IF(MONTH($C326)&gt;=4,YEAR($C326)+1,YEAR($C326)),100),"00"))</f>
        <v>0</v>
      </c>
      <c r="S326">
        <f>IF($S325="","",IF($U325="paid",IF($V325&lt;&gt;"",$S325,IF(AND($W325&gt;0,OR(INDEX(Calc!$B:$B,$S325)&lt;=Settings!$B$2,$X325=0)),$S325,IFERROR(MATCH(1,INDEX((Calc!$A$2:$A$2001&lt;&gt;"")*(Calc!$E$2:$E$2001&gt;0)*(ROW(Calc!$A$2:$A$2001)&gt;$S325),0),0)+1,""))),IFERROR(MATCH(1,INDEX((Calc!$A$2:$A$2001&lt;&gt;"")*(Calc!$E$2:$E$2001&gt;0)*(ROW(Calc!$A$2:$A$2001)&gt;$S325),0),0)+1,"")))</f>
        <v>0</v>
      </c>
      <c r="T326">
        <f>IF($S326="","",IF(AND($S326=$S325,$U325="paid",$V325=""),"",IF(AND($S326=$S325,$U325="paid",$V325&lt;&gt;""),$V325,IF($S326="","",IFERROR(MATCH(1,INDEX((Calc!$A$2:$A$2001=INDEX(Calc!$A:$A,$S326))*(Calc!$D$2:$D$2001&gt;0)*(Calc!$I$2:$I$2001&gt;INDEX(Calc!$J:$J,$S326))*(Calc!$T$2:$T$2001&lt;INDEX(Calc!$H:$H,$S326)),0),0)+1,"")))))</f>
        <v>0</v>
      </c>
      <c r="U326">
        <f>IF($S326="","",IF($T326&lt;&gt;"","paid","unpaid"))</f>
        <v>0</v>
      </c>
      <c r="V326">
        <f>IF(OR($S326="",$T326=""),"",IFERROR(MATCH(1,INDEX((Calc!$A$2:$A$2001=INDEX(Calc!$A:$A,$S326))*(Calc!$D$2:$D$2001&gt;0)*(Calc!$I$2:$I$2001&gt;INDEX(Calc!$J:$J,$S326))*(Calc!$T$2:$T$2001&lt;INDEX(Calc!$H:$H,$S326))*(ROW(Calc!$A$2:$A$2001)&gt;$T326),0),0)+1,""))</f>
        <v>0</v>
      </c>
      <c r="W326" s="8">
        <f>IF($S326="","",MAX(0,INDEX(Calc!$H:$H,$S326)-MAX(INDEX(Calc!$K:$K,$S326),INDEX(Calc!$J:$J,$S326))))</f>
        <v>0</v>
      </c>
      <c r="X326" s="8">
        <f>IF($S326="","",INDEX(Calc!$E:$E,$S326)-$W326)</f>
        <v>0</v>
      </c>
    </row>
    <row r="327" spans="1:24">
      <c r="A327">
        <f>IF($S327="","",INDEX(Calc!$A:$A,$S327))</f>
        <v>0</v>
      </c>
      <c r="B327">
        <f>IF($S327="","",INDEX(Calc!$U:$U,$S327))</f>
        <v>0</v>
      </c>
      <c r="C327" s="7">
        <f>IF($S327="","",INDEX(Calc!$B:$B,$S327))</f>
        <v>0</v>
      </c>
      <c r="D327">
        <f>IF($S327="","",INDEX(Calc!$C:$C,$S327))</f>
        <v>0</v>
      </c>
      <c r="E327" s="8">
        <f>IF($S327="","",INDEX(Calc!$E:$E,$S327))</f>
        <v>0</v>
      </c>
      <c r="F327" s="9">
        <f>IF($S327="","",INDEX(Calc!$G:$G,$S327))</f>
        <v>0</v>
      </c>
      <c r="G327" s="8">
        <f>IF($S327="","",INDEX(Calc!$L:$L,$S327))</f>
        <v>0</v>
      </c>
      <c r="H327" s="8">
        <f>IF($S327="","",INDEX(Calc!$M:$M,$S327))</f>
        <v>0</v>
      </c>
      <c r="I327" s="7">
        <f>IF($T327="","",INDEX(Calc!$B:$B,$T327))</f>
        <v>0</v>
      </c>
      <c r="J327" s="8">
        <f>IF($S327="","",IF($U327&lt;&gt;"paid",0,MAX(0,MIN(INDEX(Calc!$H:$H,$S327),INDEX(Calc!$I:$I,$T327))-MAX(INDEX(Calc!$J:$J,$S327),INDEX(Calc!$T:$T,$T327)))))</f>
        <v>0</v>
      </c>
      <c r="K327" s="8">
        <f>IF($S327="","",IF($U327&lt;&gt;"paid",0,$J327/(1+$F327)*$F327))</f>
        <v>0</v>
      </c>
      <c r="L327" s="8">
        <f>IF($S327="","",IF($U327="paid",MAX(0,$E327-MAX(0,MIN(INDEX(Calc!$H:$H,$S327),INDEX(Calc!$I:$I,$T327))-INDEX(Calc!$J:$J,$S327))),$W327))</f>
        <v>0</v>
      </c>
      <c r="M327" s="8">
        <f>IF($S327="","",IF($U327="paid",$L327/(1+$F327)*$F327,$Q327))</f>
        <v>0</v>
      </c>
      <c r="N327">
        <f>IF(OR($S327="",$U327&lt;&gt;"paid"),"",$I327-$C327)</f>
        <v>0</v>
      </c>
      <c r="O327" s="8">
        <f>IF($S327="","",IF(AND($U327="paid",$N327&gt;Settings!$B$4),$K327*Settings!$B$3*$N327/365,0))</f>
        <v>0</v>
      </c>
      <c r="P327" s="8">
        <f>IF($S327="","",IF($U327="unpaid",$W327,0))</f>
        <v>0</v>
      </c>
      <c r="Q327" s="8">
        <f>IF($S327="","",IF(AND($U327="unpaid",$C327&lt;=Settings!$B$2),$W327/(1+$F327)*$F327,0))</f>
        <v>0</v>
      </c>
      <c r="R327">
        <f>IF($S327="","","FY "&amp;IF(MONTH($C327)&gt;=4,YEAR($C327),YEAR($C327)-1)&amp;"-"&amp;TEXT(MOD(IF(MONTH($C327)&gt;=4,YEAR($C327)+1,YEAR($C327)),100),"00"))</f>
        <v>0</v>
      </c>
      <c r="S327">
        <f>IF($S326="","",IF($U326="paid",IF($V326&lt;&gt;"",$S326,IF(AND($W326&gt;0,OR(INDEX(Calc!$B:$B,$S326)&lt;=Settings!$B$2,$X326=0)),$S326,IFERROR(MATCH(1,INDEX((Calc!$A$2:$A$2001&lt;&gt;"")*(Calc!$E$2:$E$2001&gt;0)*(ROW(Calc!$A$2:$A$2001)&gt;$S326),0),0)+1,""))),IFERROR(MATCH(1,INDEX((Calc!$A$2:$A$2001&lt;&gt;"")*(Calc!$E$2:$E$2001&gt;0)*(ROW(Calc!$A$2:$A$2001)&gt;$S326),0),0)+1,"")))</f>
        <v>0</v>
      </c>
      <c r="T327">
        <f>IF($S327="","",IF(AND($S327=$S326,$U326="paid",$V326=""),"",IF(AND($S327=$S326,$U326="paid",$V326&lt;&gt;""),$V326,IF($S327="","",IFERROR(MATCH(1,INDEX((Calc!$A$2:$A$2001=INDEX(Calc!$A:$A,$S327))*(Calc!$D$2:$D$2001&gt;0)*(Calc!$I$2:$I$2001&gt;INDEX(Calc!$J:$J,$S327))*(Calc!$T$2:$T$2001&lt;INDEX(Calc!$H:$H,$S327)),0),0)+1,"")))))</f>
        <v>0</v>
      </c>
      <c r="U327">
        <f>IF($S327="","",IF($T327&lt;&gt;"","paid","unpaid"))</f>
        <v>0</v>
      </c>
      <c r="V327">
        <f>IF(OR($S327="",$T327=""),"",IFERROR(MATCH(1,INDEX((Calc!$A$2:$A$2001=INDEX(Calc!$A:$A,$S327))*(Calc!$D$2:$D$2001&gt;0)*(Calc!$I$2:$I$2001&gt;INDEX(Calc!$J:$J,$S327))*(Calc!$T$2:$T$2001&lt;INDEX(Calc!$H:$H,$S327))*(ROW(Calc!$A$2:$A$2001)&gt;$T327),0),0)+1,""))</f>
        <v>0</v>
      </c>
      <c r="W327" s="8">
        <f>IF($S327="","",MAX(0,INDEX(Calc!$H:$H,$S327)-MAX(INDEX(Calc!$K:$K,$S327),INDEX(Calc!$J:$J,$S327))))</f>
        <v>0</v>
      </c>
      <c r="X327" s="8">
        <f>IF($S327="","",INDEX(Calc!$E:$E,$S327)-$W327)</f>
        <v>0</v>
      </c>
    </row>
    <row r="328" spans="1:24">
      <c r="A328">
        <f>IF($S328="","",INDEX(Calc!$A:$A,$S328))</f>
        <v>0</v>
      </c>
      <c r="B328">
        <f>IF($S328="","",INDEX(Calc!$U:$U,$S328))</f>
        <v>0</v>
      </c>
      <c r="C328" s="7">
        <f>IF($S328="","",INDEX(Calc!$B:$B,$S328))</f>
        <v>0</v>
      </c>
      <c r="D328">
        <f>IF($S328="","",INDEX(Calc!$C:$C,$S328))</f>
        <v>0</v>
      </c>
      <c r="E328" s="8">
        <f>IF($S328="","",INDEX(Calc!$E:$E,$S328))</f>
        <v>0</v>
      </c>
      <c r="F328" s="9">
        <f>IF($S328="","",INDEX(Calc!$G:$G,$S328))</f>
        <v>0</v>
      </c>
      <c r="G328" s="8">
        <f>IF($S328="","",INDEX(Calc!$L:$L,$S328))</f>
        <v>0</v>
      </c>
      <c r="H328" s="8">
        <f>IF($S328="","",INDEX(Calc!$M:$M,$S328))</f>
        <v>0</v>
      </c>
      <c r="I328" s="7">
        <f>IF($T328="","",INDEX(Calc!$B:$B,$T328))</f>
        <v>0</v>
      </c>
      <c r="J328" s="8">
        <f>IF($S328="","",IF($U328&lt;&gt;"paid",0,MAX(0,MIN(INDEX(Calc!$H:$H,$S328),INDEX(Calc!$I:$I,$T328))-MAX(INDEX(Calc!$J:$J,$S328),INDEX(Calc!$T:$T,$T328)))))</f>
        <v>0</v>
      </c>
      <c r="K328" s="8">
        <f>IF($S328="","",IF($U328&lt;&gt;"paid",0,$J328/(1+$F328)*$F328))</f>
        <v>0</v>
      </c>
      <c r="L328" s="8">
        <f>IF($S328="","",IF($U328="paid",MAX(0,$E328-MAX(0,MIN(INDEX(Calc!$H:$H,$S328),INDEX(Calc!$I:$I,$T328))-INDEX(Calc!$J:$J,$S328))),$W328))</f>
        <v>0</v>
      </c>
      <c r="M328" s="8">
        <f>IF($S328="","",IF($U328="paid",$L328/(1+$F328)*$F328,$Q328))</f>
        <v>0</v>
      </c>
      <c r="N328">
        <f>IF(OR($S328="",$U328&lt;&gt;"paid"),"",$I328-$C328)</f>
        <v>0</v>
      </c>
      <c r="O328" s="8">
        <f>IF($S328="","",IF(AND($U328="paid",$N328&gt;Settings!$B$4),$K328*Settings!$B$3*$N328/365,0))</f>
        <v>0</v>
      </c>
      <c r="P328" s="8">
        <f>IF($S328="","",IF($U328="unpaid",$W328,0))</f>
        <v>0</v>
      </c>
      <c r="Q328" s="8">
        <f>IF($S328="","",IF(AND($U328="unpaid",$C328&lt;=Settings!$B$2),$W328/(1+$F328)*$F328,0))</f>
        <v>0</v>
      </c>
      <c r="R328">
        <f>IF($S328="","","FY "&amp;IF(MONTH($C328)&gt;=4,YEAR($C328),YEAR($C328)-1)&amp;"-"&amp;TEXT(MOD(IF(MONTH($C328)&gt;=4,YEAR($C328)+1,YEAR($C328)),100),"00"))</f>
        <v>0</v>
      </c>
      <c r="S328">
        <f>IF($S327="","",IF($U327="paid",IF($V327&lt;&gt;"",$S327,IF(AND($W327&gt;0,OR(INDEX(Calc!$B:$B,$S327)&lt;=Settings!$B$2,$X327=0)),$S327,IFERROR(MATCH(1,INDEX((Calc!$A$2:$A$2001&lt;&gt;"")*(Calc!$E$2:$E$2001&gt;0)*(ROW(Calc!$A$2:$A$2001)&gt;$S327),0),0)+1,""))),IFERROR(MATCH(1,INDEX((Calc!$A$2:$A$2001&lt;&gt;"")*(Calc!$E$2:$E$2001&gt;0)*(ROW(Calc!$A$2:$A$2001)&gt;$S327),0),0)+1,"")))</f>
        <v>0</v>
      </c>
      <c r="T328">
        <f>IF($S328="","",IF(AND($S328=$S327,$U327="paid",$V327=""),"",IF(AND($S328=$S327,$U327="paid",$V327&lt;&gt;""),$V327,IF($S328="","",IFERROR(MATCH(1,INDEX((Calc!$A$2:$A$2001=INDEX(Calc!$A:$A,$S328))*(Calc!$D$2:$D$2001&gt;0)*(Calc!$I$2:$I$2001&gt;INDEX(Calc!$J:$J,$S328))*(Calc!$T$2:$T$2001&lt;INDEX(Calc!$H:$H,$S328)),0),0)+1,"")))))</f>
        <v>0</v>
      </c>
      <c r="U328">
        <f>IF($S328="","",IF($T328&lt;&gt;"","paid","unpaid"))</f>
        <v>0</v>
      </c>
      <c r="V328">
        <f>IF(OR($S328="",$T328=""),"",IFERROR(MATCH(1,INDEX((Calc!$A$2:$A$2001=INDEX(Calc!$A:$A,$S328))*(Calc!$D$2:$D$2001&gt;0)*(Calc!$I$2:$I$2001&gt;INDEX(Calc!$J:$J,$S328))*(Calc!$T$2:$T$2001&lt;INDEX(Calc!$H:$H,$S328))*(ROW(Calc!$A$2:$A$2001)&gt;$T328),0),0)+1,""))</f>
        <v>0</v>
      </c>
      <c r="W328" s="8">
        <f>IF($S328="","",MAX(0,INDEX(Calc!$H:$H,$S328)-MAX(INDEX(Calc!$K:$K,$S328),INDEX(Calc!$J:$J,$S328))))</f>
        <v>0</v>
      </c>
      <c r="X328" s="8">
        <f>IF($S328="","",INDEX(Calc!$E:$E,$S328)-$W328)</f>
        <v>0</v>
      </c>
    </row>
    <row r="329" spans="1:24">
      <c r="A329">
        <f>IF($S329="","",INDEX(Calc!$A:$A,$S329))</f>
        <v>0</v>
      </c>
      <c r="B329">
        <f>IF($S329="","",INDEX(Calc!$U:$U,$S329))</f>
        <v>0</v>
      </c>
      <c r="C329" s="7">
        <f>IF($S329="","",INDEX(Calc!$B:$B,$S329))</f>
        <v>0</v>
      </c>
      <c r="D329">
        <f>IF($S329="","",INDEX(Calc!$C:$C,$S329))</f>
        <v>0</v>
      </c>
      <c r="E329" s="8">
        <f>IF($S329="","",INDEX(Calc!$E:$E,$S329))</f>
        <v>0</v>
      </c>
      <c r="F329" s="9">
        <f>IF($S329="","",INDEX(Calc!$G:$G,$S329))</f>
        <v>0</v>
      </c>
      <c r="G329" s="8">
        <f>IF($S329="","",INDEX(Calc!$L:$L,$S329))</f>
        <v>0</v>
      </c>
      <c r="H329" s="8">
        <f>IF($S329="","",INDEX(Calc!$M:$M,$S329))</f>
        <v>0</v>
      </c>
      <c r="I329" s="7">
        <f>IF($T329="","",INDEX(Calc!$B:$B,$T329))</f>
        <v>0</v>
      </c>
      <c r="J329" s="8">
        <f>IF($S329="","",IF($U329&lt;&gt;"paid",0,MAX(0,MIN(INDEX(Calc!$H:$H,$S329),INDEX(Calc!$I:$I,$T329))-MAX(INDEX(Calc!$J:$J,$S329),INDEX(Calc!$T:$T,$T329)))))</f>
        <v>0</v>
      </c>
      <c r="K329" s="8">
        <f>IF($S329="","",IF($U329&lt;&gt;"paid",0,$J329/(1+$F329)*$F329))</f>
        <v>0</v>
      </c>
      <c r="L329" s="8">
        <f>IF($S329="","",IF($U329="paid",MAX(0,$E329-MAX(0,MIN(INDEX(Calc!$H:$H,$S329),INDEX(Calc!$I:$I,$T329))-INDEX(Calc!$J:$J,$S329))),$W329))</f>
        <v>0</v>
      </c>
      <c r="M329" s="8">
        <f>IF($S329="","",IF($U329="paid",$L329/(1+$F329)*$F329,$Q329))</f>
        <v>0</v>
      </c>
      <c r="N329">
        <f>IF(OR($S329="",$U329&lt;&gt;"paid"),"",$I329-$C329)</f>
        <v>0</v>
      </c>
      <c r="O329" s="8">
        <f>IF($S329="","",IF(AND($U329="paid",$N329&gt;Settings!$B$4),$K329*Settings!$B$3*$N329/365,0))</f>
        <v>0</v>
      </c>
      <c r="P329" s="8">
        <f>IF($S329="","",IF($U329="unpaid",$W329,0))</f>
        <v>0</v>
      </c>
      <c r="Q329" s="8">
        <f>IF($S329="","",IF(AND($U329="unpaid",$C329&lt;=Settings!$B$2),$W329/(1+$F329)*$F329,0))</f>
        <v>0</v>
      </c>
      <c r="R329">
        <f>IF($S329="","","FY "&amp;IF(MONTH($C329)&gt;=4,YEAR($C329),YEAR($C329)-1)&amp;"-"&amp;TEXT(MOD(IF(MONTH($C329)&gt;=4,YEAR($C329)+1,YEAR($C329)),100),"00"))</f>
        <v>0</v>
      </c>
      <c r="S329">
        <f>IF($S328="","",IF($U328="paid",IF($V328&lt;&gt;"",$S328,IF(AND($W328&gt;0,OR(INDEX(Calc!$B:$B,$S328)&lt;=Settings!$B$2,$X328=0)),$S328,IFERROR(MATCH(1,INDEX((Calc!$A$2:$A$2001&lt;&gt;"")*(Calc!$E$2:$E$2001&gt;0)*(ROW(Calc!$A$2:$A$2001)&gt;$S328),0),0)+1,""))),IFERROR(MATCH(1,INDEX((Calc!$A$2:$A$2001&lt;&gt;"")*(Calc!$E$2:$E$2001&gt;0)*(ROW(Calc!$A$2:$A$2001)&gt;$S328),0),0)+1,"")))</f>
        <v>0</v>
      </c>
      <c r="T329">
        <f>IF($S329="","",IF(AND($S329=$S328,$U328="paid",$V328=""),"",IF(AND($S329=$S328,$U328="paid",$V328&lt;&gt;""),$V328,IF($S329="","",IFERROR(MATCH(1,INDEX((Calc!$A$2:$A$2001=INDEX(Calc!$A:$A,$S329))*(Calc!$D$2:$D$2001&gt;0)*(Calc!$I$2:$I$2001&gt;INDEX(Calc!$J:$J,$S329))*(Calc!$T$2:$T$2001&lt;INDEX(Calc!$H:$H,$S329)),0),0)+1,"")))))</f>
        <v>0</v>
      </c>
      <c r="U329">
        <f>IF($S329="","",IF($T329&lt;&gt;"","paid","unpaid"))</f>
        <v>0</v>
      </c>
      <c r="V329">
        <f>IF(OR($S329="",$T329=""),"",IFERROR(MATCH(1,INDEX((Calc!$A$2:$A$2001=INDEX(Calc!$A:$A,$S329))*(Calc!$D$2:$D$2001&gt;0)*(Calc!$I$2:$I$2001&gt;INDEX(Calc!$J:$J,$S329))*(Calc!$T$2:$T$2001&lt;INDEX(Calc!$H:$H,$S329))*(ROW(Calc!$A$2:$A$2001)&gt;$T329),0),0)+1,""))</f>
        <v>0</v>
      </c>
      <c r="W329" s="8">
        <f>IF($S329="","",MAX(0,INDEX(Calc!$H:$H,$S329)-MAX(INDEX(Calc!$K:$K,$S329),INDEX(Calc!$J:$J,$S329))))</f>
        <v>0</v>
      </c>
      <c r="X329" s="8">
        <f>IF($S329="","",INDEX(Calc!$E:$E,$S329)-$W329)</f>
        <v>0</v>
      </c>
    </row>
    <row r="330" spans="1:24">
      <c r="A330">
        <f>IF($S330="","",INDEX(Calc!$A:$A,$S330))</f>
        <v>0</v>
      </c>
      <c r="B330">
        <f>IF($S330="","",INDEX(Calc!$U:$U,$S330))</f>
        <v>0</v>
      </c>
      <c r="C330" s="7">
        <f>IF($S330="","",INDEX(Calc!$B:$B,$S330))</f>
        <v>0</v>
      </c>
      <c r="D330">
        <f>IF($S330="","",INDEX(Calc!$C:$C,$S330))</f>
        <v>0</v>
      </c>
      <c r="E330" s="8">
        <f>IF($S330="","",INDEX(Calc!$E:$E,$S330))</f>
        <v>0</v>
      </c>
      <c r="F330" s="9">
        <f>IF($S330="","",INDEX(Calc!$G:$G,$S330))</f>
        <v>0</v>
      </c>
      <c r="G330" s="8">
        <f>IF($S330="","",INDEX(Calc!$L:$L,$S330))</f>
        <v>0</v>
      </c>
      <c r="H330" s="8">
        <f>IF($S330="","",INDEX(Calc!$M:$M,$S330))</f>
        <v>0</v>
      </c>
      <c r="I330" s="7">
        <f>IF($T330="","",INDEX(Calc!$B:$B,$T330))</f>
        <v>0</v>
      </c>
      <c r="J330" s="8">
        <f>IF($S330="","",IF($U330&lt;&gt;"paid",0,MAX(0,MIN(INDEX(Calc!$H:$H,$S330),INDEX(Calc!$I:$I,$T330))-MAX(INDEX(Calc!$J:$J,$S330),INDEX(Calc!$T:$T,$T330)))))</f>
        <v>0</v>
      </c>
      <c r="K330" s="8">
        <f>IF($S330="","",IF($U330&lt;&gt;"paid",0,$J330/(1+$F330)*$F330))</f>
        <v>0</v>
      </c>
      <c r="L330" s="8">
        <f>IF($S330="","",IF($U330="paid",MAX(0,$E330-MAX(0,MIN(INDEX(Calc!$H:$H,$S330),INDEX(Calc!$I:$I,$T330))-INDEX(Calc!$J:$J,$S330))),$W330))</f>
        <v>0</v>
      </c>
      <c r="M330" s="8">
        <f>IF($S330="","",IF($U330="paid",$L330/(1+$F330)*$F330,$Q330))</f>
        <v>0</v>
      </c>
      <c r="N330">
        <f>IF(OR($S330="",$U330&lt;&gt;"paid"),"",$I330-$C330)</f>
        <v>0</v>
      </c>
      <c r="O330" s="8">
        <f>IF($S330="","",IF(AND($U330="paid",$N330&gt;Settings!$B$4),$K330*Settings!$B$3*$N330/365,0))</f>
        <v>0</v>
      </c>
      <c r="P330" s="8">
        <f>IF($S330="","",IF($U330="unpaid",$W330,0))</f>
        <v>0</v>
      </c>
      <c r="Q330" s="8">
        <f>IF($S330="","",IF(AND($U330="unpaid",$C330&lt;=Settings!$B$2),$W330/(1+$F330)*$F330,0))</f>
        <v>0</v>
      </c>
      <c r="R330">
        <f>IF($S330="","","FY "&amp;IF(MONTH($C330)&gt;=4,YEAR($C330),YEAR($C330)-1)&amp;"-"&amp;TEXT(MOD(IF(MONTH($C330)&gt;=4,YEAR($C330)+1,YEAR($C330)),100),"00"))</f>
        <v>0</v>
      </c>
      <c r="S330">
        <f>IF($S329="","",IF($U329="paid",IF($V329&lt;&gt;"",$S329,IF(AND($W329&gt;0,OR(INDEX(Calc!$B:$B,$S329)&lt;=Settings!$B$2,$X329=0)),$S329,IFERROR(MATCH(1,INDEX((Calc!$A$2:$A$2001&lt;&gt;"")*(Calc!$E$2:$E$2001&gt;0)*(ROW(Calc!$A$2:$A$2001)&gt;$S329),0),0)+1,""))),IFERROR(MATCH(1,INDEX((Calc!$A$2:$A$2001&lt;&gt;"")*(Calc!$E$2:$E$2001&gt;0)*(ROW(Calc!$A$2:$A$2001)&gt;$S329),0),0)+1,"")))</f>
        <v>0</v>
      </c>
      <c r="T330">
        <f>IF($S330="","",IF(AND($S330=$S329,$U329="paid",$V329=""),"",IF(AND($S330=$S329,$U329="paid",$V329&lt;&gt;""),$V329,IF($S330="","",IFERROR(MATCH(1,INDEX((Calc!$A$2:$A$2001=INDEX(Calc!$A:$A,$S330))*(Calc!$D$2:$D$2001&gt;0)*(Calc!$I$2:$I$2001&gt;INDEX(Calc!$J:$J,$S330))*(Calc!$T$2:$T$2001&lt;INDEX(Calc!$H:$H,$S330)),0),0)+1,"")))))</f>
        <v>0</v>
      </c>
      <c r="U330">
        <f>IF($S330="","",IF($T330&lt;&gt;"","paid","unpaid"))</f>
        <v>0</v>
      </c>
      <c r="V330">
        <f>IF(OR($S330="",$T330=""),"",IFERROR(MATCH(1,INDEX((Calc!$A$2:$A$2001=INDEX(Calc!$A:$A,$S330))*(Calc!$D$2:$D$2001&gt;0)*(Calc!$I$2:$I$2001&gt;INDEX(Calc!$J:$J,$S330))*(Calc!$T$2:$T$2001&lt;INDEX(Calc!$H:$H,$S330))*(ROW(Calc!$A$2:$A$2001)&gt;$T330),0),0)+1,""))</f>
        <v>0</v>
      </c>
      <c r="W330" s="8">
        <f>IF($S330="","",MAX(0,INDEX(Calc!$H:$H,$S330)-MAX(INDEX(Calc!$K:$K,$S330),INDEX(Calc!$J:$J,$S330))))</f>
        <v>0</v>
      </c>
      <c r="X330" s="8">
        <f>IF($S330="","",INDEX(Calc!$E:$E,$S330)-$W330)</f>
        <v>0</v>
      </c>
    </row>
    <row r="331" spans="1:24">
      <c r="A331">
        <f>IF($S331="","",INDEX(Calc!$A:$A,$S331))</f>
        <v>0</v>
      </c>
      <c r="B331">
        <f>IF($S331="","",INDEX(Calc!$U:$U,$S331))</f>
        <v>0</v>
      </c>
      <c r="C331" s="7">
        <f>IF($S331="","",INDEX(Calc!$B:$B,$S331))</f>
        <v>0</v>
      </c>
      <c r="D331">
        <f>IF($S331="","",INDEX(Calc!$C:$C,$S331))</f>
        <v>0</v>
      </c>
      <c r="E331" s="8">
        <f>IF($S331="","",INDEX(Calc!$E:$E,$S331))</f>
        <v>0</v>
      </c>
      <c r="F331" s="9">
        <f>IF($S331="","",INDEX(Calc!$G:$G,$S331))</f>
        <v>0</v>
      </c>
      <c r="G331" s="8">
        <f>IF($S331="","",INDEX(Calc!$L:$L,$S331))</f>
        <v>0</v>
      </c>
      <c r="H331" s="8">
        <f>IF($S331="","",INDEX(Calc!$M:$M,$S331))</f>
        <v>0</v>
      </c>
      <c r="I331" s="7">
        <f>IF($T331="","",INDEX(Calc!$B:$B,$T331))</f>
        <v>0</v>
      </c>
      <c r="J331" s="8">
        <f>IF($S331="","",IF($U331&lt;&gt;"paid",0,MAX(0,MIN(INDEX(Calc!$H:$H,$S331),INDEX(Calc!$I:$I,$T331))-MAX(INDEX(Calc!$J:$J,$S331),INDEX(Calc!$T:$T,$T331)))))</f>
        <v>0</v>
      </c>
      <c r="K331" s="8">
        <f>IF($S331="","",IF($U331&lt;&gt;"paid",0,$J331/(1+$F331)*$F331))</f>
        <v>0</v>
      </c>
      <c r="L331" s="8">
        <f>IF($S331="","",IF($U331="paid",MAX(0,$E331-MAX(0,MIN(INDEX(Calc!$H:$H,$S331),INDEX(Calc!$I:$I,$T331))-INDEX(Calc!$J:$J,$S331))),$W331))</f>
        <v>0</v>
      </c>
      <c r="M331" s="8">
        <f>IF($S331="","",IF($U331="paid",$L331/(1+$F331)*$F331,$Q331))</f>
        <v>0</v>
      </c>
      <c r="N331">
        <f>IF(OR($S331="",$U331&lt;&gt;"paid"),"",$I331-$C331)</f>
        <v>0</v>
      </c>
      <c r="O331" s="8">
        <f>IF($S331="","",IF(AND($U331="paid",$N331&gt;Settings!$B$4),$K331*Settings!$B$3*$N331/365,0))</f>
        <v>0</v>
      </c>
      <c r="P331" s="8">
        <f>IF($S331="","",IF($U331="unpaid",$W331,0))</f>
        <v>0</v>
      </c>
      <c r="Q331" s="8">
        <f>IF($S331="","",IF(AND($U331="unpaid",$C331&lt;=Settings!$B$2),$W331/(1+$F331)*$F331,0))</f>
        <v>0</v>
      </c>
      <c r="R331">
        <f>IF($S331="","","FY "&amp;IF(MONTH($C331)&gt;=4,YEAR($C331),YEAR($C331)-1)&amp;"-"&amp;TEXT(MOD(IF(MONTH($C331)&gt;=4,YEAR($C331)+1,YEAR($C331)),100),"00"))</f>
        <v>0</v>
      </c>
      <c r="S331">
        <f>IF($S330="","",IF($U330="paid",IF($V330&lt;&gt;"",$S330,IF(AND($W330&gt;0,OR(INDEX(Calc!$B:$B,$S330)&lt;=Settings!$B$2,$X330=0)),$S330,IFERROR(MATCH(1,INDEX((Calc!$A$2:$A$2001&lt;&gt;"")*(Calc!$E$2:$E$2001&gt;0)*(ROW(Calc!$A$2:$A$2001)&gt;$S330),0),0)+1,""))),IFERROR(MATCH(1,INDEX((Calc!$A$2:$A$2001&lt;&gt;"")*(Calc!$E$2:$E$2001&gt;0)*(ROW(Calc!$A$2:$A$2001)&gt;$S330),0),0)+1,"")))</f>
        <v>0</v>
      </c>
      <c r="T331">
        <f>IF($S331="","",IF(AND($S331=$S330,$U330="paid",$V330=""),"",IF(AND($S331=$S330,$U330="paid",$V330&lt;&gt;""),$V330,IF($S331="","",IFERROR(MATCH(1,INDEX((Calc!$A$2:$A$2001=INDEX(Calc!$A:$A,$S331))*(Calc!$D$2:$D$2001&gt;0)*(Calc!$I$2:$I$2001&gt;INDEX(Calc!$J:$J,$S331))*(Calc!$T$2:$T$2001&lt;INDEX(Calc!$H:$H,$S331)),0),0)+1,"")))))</f>
        <v>0</v>
      </c>
      <c r="U331">
        <f>IF($S331="","",IF($T331&lt;&gt;"","paid","unpaid"))</f>
        <v>0</v>
      </c>
      <c r="V331">
        <f>IF(OR($S331="",$T331=""),"",IFERROR(MATCH(1,INDEX((Calc!$A$2:$A$2001=INDEX(Calc!$A:$A,$S331))*(Calc!$D$2:$D$2001&gt;0)*(Calc!$I$2:$I$2001&gt;INDEX(Calc!$J:$J,$S331))*(Calc!$T$2:$T$2001&lt;INDEX(Calc!$H:$H,$S331))*(ROW(Calc!$A$2:$A$2001)&gt;$T331),0),0)+1,""))</f>
        <v>0</v>
      </c>
      <c r="W331" s="8">
        <f>IF($S331="","",MAX(0,INDEX(Calc!$H:$H,$S331)-MAX(INDEX(Calc!$K:$K,$S331),INDEX(Calc!$J:$J,$S331))))</f>
        <v>0</v>
      </c>
      <c r="X331" s="8">
        <f>IF($S331="","",INDEX(Calc!$E:$E,$S331)-$W331)</f>
        <v>0</v>
      </c>
    </row>
    <row r="332" spans="1:24">
      <c r="A332">
        <f>IF($S332="","",INDEX(Calc!$A:$A,$S332))</f>
        <v>0</v>
      </c>
      <c r="B332">
        <f>IF($S332="","",INDEX(Calc!$U:$U,$S332))</f>
        <v>0</v>
      </c>
      <c r="C332" s="7">
        <f>IF($S332="","",INDEX(Calc!$B:$B,$S332))</f>
        <v>0</v>
      </c>
      <c r="D332">
        <f>IF($S332="","",INDEX(Calc!$C:$C,$S332))</f>
        <v>0</v>
      </c>
      <c r="E332" s="8">
        <f>IF($S332="","",INDEX(Calc!$E:$E,$S332))</f>
        <v>0</v>
      </c>
      <c r="F332" s="9">
        <f>IF($S332="","",INDEX(Calc!$G:$G,$S332))</f>
        <v>0</v>
      </c>
      <c r="G332" s="8">
        <f>IF($S332="","",INDEX(Calc!$L:$L,$S332))</f>
        <v>0</v>
      </c>
      <c r="H332" s="8">
        <f>IF($S332="","",INDEX(Calc!$M:$M,$S332))</f>
        <v>0</v>
      </c>
      <c r="I332" s="7">
        <f>IF($T332="","",INDEX(Calc!$B:$B,$T332))</f>
        <v>0</v>
      </c>
      <c r="J332" s="8">
        <f>IF($S332="","",IF($U332&lt;&gt;"paid",0,MAX(0,MIN(INDEX(Calc!$H:$H,$S332),INDEX(Calc!$I:$I,$T332))-MAX(INDEX(Calc!$J:$J,$S332),INDEX(Calc!$T:$T,$T332)))))</f>
        <v>0</v>
      </c>
      <c r="K332" s="8">
        <f>IF($S332="","",IF($U332&lt;&gt;"paid",0,$J332/(1+$F332)*$F332))</f>
        <v>0</v>
      </c>
      <c r="L332" s="8">
        <f>IF($S332="","",IF($U332="paid",MAX(0,$E332-MAX(0,MIN(INDEX(Calc!$H:$H,$S332),INDEX(Calc!$I:$I,$T332))-INDEX(Calc!$J:$J,$S332))),$W332))</f>
        <v>0</v>
      </c>
      <c r="M332" s="8">
        <f>IF($S332="","",IF($U332="paid",$L332/(1+$F332)*$F332,$Q332))</f>
        <v>0</v>
      </c>
      <c r="N332">
        <f>IF(OR($S332="",$U332&lt;&gt;"paid"),"",$I332-$C332)</f>
        <v>0</v>
      </c>
      <c r="O332" s="8">
        <f>IF($S332="","",IF(AND($U332="paid",$N332&gt;Settings!$B$4),$K332*Settings!$B$3*$N332/365,0))</f>
        <v>0</v>
      </c>
      <c r="P332" s="8">
        <f>IF($S332="","",IF($U332="unpaid",$W332,0))</f>
        <v>0</v>
      </c>
      <c r="Q332" s="8">
        <f>IF($S332="","",IF(AND($U332="unpaid",$C332&lt;=Settings!$B$2),$W332/(1+$F332)*$F332,0))</f>
        <v>0</v>
      </c>
      <c r="R332">
        <f>IF($S332="","","FY "&amp;IF(MONTH($C332)&gt;=4,YEAR($C332),YEAR($C332)-1)&amp;"-"&amp;TEXT(MOD(IF(MONTH($C332)&gt;=4,YEAR($C332)+1,YEAR($C332)),100),"00"))</f>
        <v>0</v>
      </c>
      <c r="S332">
        <f>IF($S331="","",IF($U331="paid",IF($V331&lt;&gt;"",$S331,IF(AND($W331&gt;0,OR(INDEX(Calc!$B:$B,$S331)&lt;=Settings!$B$2,$X331=0)),$S331,IFERROR(MATCH(1,INDEX((Calc!$A$2:$A$2001&lt;&gt;"")*(Calc!$E$2:$E$2001&gt;0)*(ROW(Calc!$A$2:$A$2001)&gt;$S331),0),0)+1,""))),IFERROR(MATCH(1,INDEX((Calc!$A$2:$A$2001&lt;&gt;"")*(Calc!$E$2:$E$2001&gt;0)*(ROW(Calc!$A$2:$A$2001)&gt;$S331),0),0)+1,"")))</f>
        <v>0</v>
      </c>
      <c r="T332">
        <f>IF($S332="","",IF(AND($S332=$S331,$U331="paid",$V331=""),"",IF(AND($S332=$S331,$U331="paid",$V331&lt;&gt;""),$V331,IF($S332="","",IFERROR(MATCH(1,INDEX((Calc!$A$2:$A$2001=INDEX(Calc!$A:$A,$S332))*(Calc!$D$2:$D$2001&gt;0)*(Calc!$I$2:$I$2001&gt;INDEX(Calc!$J:$J,$S332))*(Calc!$T$2:$T$2001&lt;INDEX(Calc!$H:$H,$S332)),0),0)+1,"")))))</f>
        <v>0</v>
      </c>
      <c r="U332">
        <f>IF($S332="","",IF($T332&lt;&gt;"","paid","unpaid"))</f>
        <v>0</v>
      </c>
      <c r="V332">
        <f>IF(OR($S332="",$T332=""),"",IFERROR(MATCH(1,INDEX((Calc!$A$2:$A$2001=INDEX(Calc!$A:$A,$S332))*(Calc!$D$2:$D$2001&gt;0)*(Calc!$I$2:$I$2001&gt;INDEX(Calc!$J:$J,$S332))*(Calc!$T$2:$T$2001&lt;INDEX(Calc!$H:$H,$S332))*(ROW(Calc!$A$2:$A$2001)&gt;$T332),0),0)+1,""))</f>
        <v>0</v>
      </c>
      <c r="W332" s="8">
        <f>IF($S332="","",MAX(0,INDEX(Calc!$H:$H,$S332)-MAX(INDEX(Calc!$K:$K,$S332),INDEX(Calc!$J:$J,$S332))))</f>
        <v>0</v>
      </c>
      <c r="X332" s="8">
        <f>IF($S332="","",INDEX(Calc!$E:$E,$S332)-$W332)</f>
        <v>0</v>
      </c>
    </row>
    <row r="333" spans="1:24">
      <c r="A333">
        <f>IF($S333="","",INDEX(Calc!$A:$A,$S333))</f>
        <v>0</v>
      </c>
      <c r="B333">
        <f>IF($S333="","",INDEX(Calc!$U:$U,$S333))</f>
        <v>0</v>
      </c>
      <c r="C333" s="7">
        <f>IF($S333="","",INDEX(Calc!$B:$B,$S333))</f>
        <v>0</v>
      </c>
      <c r="D333">
        <f>IF($S333="","",INDEX(Calc!$C:$C,$S333))</f>
        <v>0</v>
      </c>
      <c r="E333" s="8">
        <f>IF($S333="","",INDEX(Calc!$E:$E,$S333))</f>
        <v>0</v>
      </c>
      <c r="F333" s="9">
        <f>IF($S333="","",INDEX(Calc!$G:$G,$S333))</f>
        <v>0</v>
      </c>
      <c r="G333" s="8">
        <f>IF($S333="","",INDEX(Calc!$L:$L,$S333))</f>
        <v>0</v>
      </c>
      <c r="H333" s="8">
        <f>IF($S333="","",INDEX(Calc!$M:$M,$S333))</f>
        <v>0</v>
      </c>
      <c r="I333" s="7">
        <f>IF($T333="","",INDEX(Calc!$B:$B,$T333))</f>
        <v>0</v>
      </c>
      <c r="J333" s="8">
        <f>IF($S333="","",IF($U333&lt;&gt;"paid",0,MAX(0,MIN(INDEX(Calc!$H:$H,$S333),INDEX(Calc!$I:$I,$T333))-MAX(INDEX(Calc!$J:$J,$S333),INDEX(Calc!$T:$T,$T333)))))</f>
        <v>0</v>
      </c>
      <c r="K333" s="8">
        <f>IF($S333="","",IF($U333&lt;&gt;"paid",0,$J333/(1+$F333)*$F333))</f>
        <v>0</v>
      </c>
      <c r="L333" s="8">
        <f>IF($S333="","",IF($U333="paid",MAX(0,$E333-MAX(0,MIN(INDEX(Calc!$H:$H,$S333),INDEX(Calc!$I:$I,$T333))-INDEX(Calc!$J:$J,$S333))),$W333))</f>
        <v>0</v>
      </c>
      <c r="M333" s="8">
        <f>IF($S333="","",IF($U333="paid",$L333/(1+$F333)*$F333,$Q333))</f>
        <v>0</v>
      </c>
      <c r="N333">
        <f>IF(OR($S333="",$U333&lt;&gt;"paid"),"",$I333-$C333)</f>
        <v>0</v>
      </c>
      <c r="O333" s="8">
        <f>IF($S333="","",IF(AND($U333="paid",$N333&gt;Settings!$B$4),$K333*Settings!$B$3*$N333/365,0))</f>
        <v>0</v>
      </c>
      <c r="P333" s="8">
        <f>IF($S333="","",IF($U333="unpaid",$W333,0))</f>
        <v>0</v>
      </c>
      <c r="Q333" s="8">
        <f>IF($S333="","",IF(AND($U333="unpaid",$C333&lt;=Settings!$B$2),$W333/(1+$F333)*$F333,0))</f>
        <v>0</v>
      </c>
      <c r="R333">
        <f>IF($S333="","","FY "&amp;IF(MONTH($C333)&gt;=4,YEAR($C333),YEAR($C333)-1)&amp;"-"&amp;TEXT(MOD(IF(MONTH($C333)&gt;=4,YEAR($C333)+1,YEAR($C333)),100),"00"))</f>
        <v>0</v>
      </c>
      <c r="S333">
        <f>IF($S332="","",IF($U332="paid",IF($V332&lt;&gt;"",$S332,IF(AND($W332&gt;0,OR(INDEX(Calc!$B:$B,$S332)&lt;=Settings!$B$2,$X332=0)),$S332,IFERROR(MATCH(1,INDEX((Calc!$A$2:$A$2001&lt;&gt;"")*(Calc!$E$2:$E$2001&gt;0)*(ROW(Calc!$A$2:$A$2001)&gt;$S332),0),0)+1,""))),IFERROR(MATCH(1,INDEX((Calc!$A$2:$A$2001&lt;&gt;"")*(Calc!$E$2:$E$2001&gt;0)*(ROW(Calc!$A$2:$A$2001)&gt;$S332),0),0)+1,"")))</f>
        <v>0</v>
      </c>
      <c r="T333">
        <f>IF($S333="","",IF(AND($S333=$S332,$U332="paid",$V332=""),"",IF(AND($S333=$S332,$U332="paid",$V332&lt;&gt;""),$V332,IF($S333="","",IFERROR(MATCH(1,INDEX((Calc!$A$2:$A$2001=INDEX(Calc!$A:$A,$S333))*(Calc!$D$2:$D$2001&gt;0)*(Calc!$I$2:$I$2001&gt;INDEX(Calc!$J:$J,$S333))*(Calc!$T$2:$T$2001&lt;INDEX(Calc!$H:$H,$S333)),0),0)+1,"")))))</f>
        <v>0</v>
      </c>
      <c r="U333">
        <f>IF($S333="","",IF($T333&lt;&gt;"","paid","unpaid"))</f>
        <v>0</v>
      </c>
      <c r="V333">
        <f>IF(OR($S333="",$T333=""),"",IFERROR(MATCH(1,INDEX((Calc!$A$2:$A$2001=INDEX(Calc!$A:$A,$S333))*(Calc!$D$2:$D$2001&gt;0)*(Calc!$I$2:$I$2001&gt;INDEX(Calc!$J:$J,$S333))*(Calc!$T$2:$T$2001&lt;INDEX(Calc!$H:$H,$S333))*(ROW(Calc!$A$2:$A$2001)&gt;$T333),0),0)+1,""))</f>
        <v>0</v>
      </c>
      <c r="W333" s="8">
        <f>IF($S333="","",MAX(0,INDEX(Calc!$H:$H,$S333)-MAX(INDEX(Calc!$K:$K,$S333),INDEX(Calc!$J:$J,$S333))))</f>
        <v>0</v>
      </c>
      <c r="X333" s="8">
        <f>IF($S333="","",INDEX(Calc!$E:$E,$S333)-$W333)</f>
        <v>0</v>
      </c>
    </row>
    <row r="334" spans="1:24">
      <c r="A334">
        <f>IF($S334="","",INDEX(Calc!$A:$A,$S334))</f>
        <v>0</v>
      </c>
      <c r="B334">
        <f>IF($S334="","",INDEX(Calc!$U:$U,$S334))</f>
        <v>0</v>
      </c>
      <c r="C334" s="7">
        <f>IF($S334="","",INDEX(Calc!$B:$B,$S334))</f>
        <v>0</v>
      </c>
      <c r="D334">
        <f>IF($S334="","",INDEX(Calc!$C:$C,$S334))</f>
        <v>0</v>
      </c>
      <c r="E334" s="8">
        <f>IF($S334="","",INDEX(Calc!$E:$E,$S334))</f>
        <v>0</v>
      </c>
      <c r="F334" s="9">
        <f>IF($S334="","",INDEX(Calc!$G:$G,$S334))</f>
        <v>0</v>
      </c>
      <c r="G334" s="8">
        <f>IF($S334="","",INDEX(Calc!$L:$L,$S334))</f>
        <v>0</v>
      </c>
      <c r="H334" s="8">
        <f>IF($S334="","",INDEX(Calc!$M:$M,$S334))</f>
        <v>0</v>
      </c>
      <c r="I334" s="7">
        <f>IF($T334="","",INDEX(Calc!$B:$B,$T334))</f>
        <v>0</v>
      </c>
      <c r="J334" s="8">
        <f>IF($S334="","",IF($U334&lt;&gt;"paid",0,MAX(0,MIN(INDEX(Calc!$H:$H,$S334),INDEX(Calc!$I:$I,$T334))-MAX(INDEX(Calc!$J:$J,$S334),INDEX(Calc!$T:$T,$T334)))))</f>
        <v>0</v>
      </c>
      <c r="K334" s="8">
        <f>IF($S334="","",IF($U334&lt;&gt;"paid",0,$J334/(1+$F334)*$F334))</f>
        <v>0</v>
      </c>
      <c r="L334" s="8">
        <f>IF($S334="","",IF($U334="paid",MAX(0,$E334-MAX(0,MIN(INDEX(Calc!$H:$H,$S334),INDEX(Calc!$I:$I,$T334))-INDEX(Calc!$J:$J,$S334))),$W334))</f>
        <v>0</v>
      </c>
      <c r="M334" s="8">
        <f>IF($S334="","",IF($U334="paid",$L334/(1+$F334)*$F334,$Q334))</f>
        <v>0</v>
      </c>
      <c r="N334">
        <f>IF(OR($S334="",$U334&lt;&gt;"paid"),"",$I334-$C334)</f>
        <v>0</v>
      </c>
      <c r="O334" s="8">
        <f>IF($S334="","",IF(AND($U334="paid",$N334&gt;Settings!$B$4),$K334*Settings!$B$3*$N334/365,0))</f>
        <v>0</v>
      </c>
      <c r="P334" s="8">
        <f>IF($S334="","",IF($U334="unpaid",$W334,0))</f>
        <v>0</v>
      </c>
      <c r="Q334" s="8">
        <f>IF($S334="","",IF(AND($U334="unpaid",$C334&lt;=Settings!$B$2),$W334/(1+$F334)*$F334,0))</f>
        <v>0</v>
      </c>
      <c r="R334">
        <f>IF($S334="","","FY "&amp;IF(MONTH($C334)&gt;=4,YEAR($C334),YEAR($C334)-1)&amp;"-"&amp;TEXT(MOD(IF(MONTH($C334)&gt;=4,YEAR($C334)+1,YEAR($C334)),100),"00"))</f>
        <v>0</v>
      </c>
      <c r="S334">
        <f>IF($S333="","",IF($U333="paid",IF($V333&lt;&gt;"",$S333,IF(AND($W333&gt;0,OR(INDEX(Calc!$B:$B,$S333)&lt;=Settings!$B$2,$X333=0)),$S333,IFERROR(MATCH(1,INDEX((Calc!$A$2:$A$2001&lt;&gt;"")*(Calc!$E$2:$E$2001&gt;0)*(ROW(Calc!$A$2:$A$2001)&gt;$S333),0),0)+1,""))),IFERROR(MATCH(1,INDEX((Calc!$A$2:$A$2001&lt;&gt;"")*(Calc!$E$2:$E$2001&gt;0)*(ROW(Calc!$A$2:$A$2001)&gt;$S333),0),0)+1,"")))</f>
        <v>0</v>
      </c>
      <c r="T334">
        <f>IF($S334="","",IF(AND($S334=$S333,$U333="paid",$V333=""),"",IF(AND($S334=$S333,$U333="paid",$V333&lt;&gt;""),$V333,IF($S334="","",IFERROR(MATCH(1,INDEX((Calc!$A$2:$A$2001=INDEX(Calc!$A:$A,$S334))*(Calc!$D$2:$D$2001&gt;0)*(Calc!$I$2:$I$2001&gt;INDEX(Calc!$J:$J,$S334))*(Calc!$T$2:$T$2001&lt;INDEX(Calc!$H:$H,$S334)),0),0)+1,"")))))</f>
        <v>0</v>
      </c>
      <c r="U334">
        <f>IF($S334="","",IF($T334&lt;&gt;"","paid","unpaid"))</f>
        <v>0</v>
      </c>
      <c r="V334">
        <f>IF(OR($S334="",$T334=""),"",IFERROR(MATCH(1,INDEX((Calc!$A$2:$A$2001=INDEX(Calc!$A:$A,$S334))*(Calc!$D$2:$D$2001&gt;0)*(Calc!$I$2:$I$2001&gt;INDEX(Calc!$J:$J,$S334))*(Calc!$T$2:$T$2001&lt;INDEX(Calc!$H:$H,$S334))*(ROW(Calc!$A$2:$A$2001)&gt;$T334),0),0)+1,""))</f>
        <v>0</v>
      </c>
      <c r="W334" s="8">
        <f>IF($S334="","",MAX(0,INDEX(Calc!$H:$H,$S334)-MAX(INDEX(Calc!$K:$K,$S334),INDEX(Calc!$J:$J,$S334))))</f>
        <v>0</v>
      </c>
      <c r="X334" s="8">
        <f>IF($S334="","",INDEX(Calc!$E:$E,$S334)-$W334)</f>
        <v>0</v>
      </c>
    </row>
    <row r="335" spans="1:24">
      <c r="A335">
        <f>IF($S335="","",INDEX(Calc!$A:$A,$S335))</f>
        <v>0</v>
      </c>
      <c r="B335">
        <f>IF($S335="","",INDEX(Calc!$U:$U,$S335))</f>
        <v>0</v>
      </c>
      <c r="C335" s="7">
        <f>IF($S335="","",INDEX(Calc!$B:$B,$S335))</f>
        <v>0</v>
      </c>
      <c r="D335">
        <f>IF($S335="","",INDEX(Calc!$C:$C,$S335))</f>
        <v>0</v>
      </c>
      <c r="E335" s="8">
        <f>IF($S335="","",INDEX(Calc!$E:$E,$S335))</f>
        <v>0</v>
      </c>
      <c r="F335" s="9">
        <f>IF($S335="","",INDEX(Calc!$G:$G,$S335))</f>
        <v>0</v>
      </c>
      <c r="G335" s="8">
        <f>IF($S335="","",INDEX(Calc!$L:$L,$S335))</f>
        <v>0</v>
      </c>
      <c r="H335" s="8">
        <f>IF($S335="","",INDEX(Calc!$M:$M,$S335))</f>
        <v>0</v>
      </c>
      <c r="I335" s="7">
        <f>IF($T335="","",INDEX(Calc!$B:$B,$T335))</f>
        <v>0</v>
      </c>
      <c r="J335" s="8">
        <f>IF($S335="","",IF($U335&lt;&gt;"paid",0,MAX(0,MIN(INDEX(Calc!$H:$H,$S335),INDEX(Calc!$I:$I,$T335))-MAX(INDEX(Calc!$J:$J,$S335),INDEX(Calc!$T:$T,$T335)))))</f>
        <v>0</v>
      </c>
      <c r="K335" s="8">
        <f>IF($S335="","",IF($U335&lt;&gt;"paid",0,$J335/(1+$F335)*$F335))</f>
        <v>0</v>
      </c>
      <c r="L335" s="8">
        <f>IF($S335="","",IF($U335="paid",MAX(0,$E335-MAX(0,MIN(INDEX(Calc!$H:$H,$S335),INDEX(Calc!$I:$I,$T335))-INDEX(Calc!$J:$J,$S335))),$W335))</f>
        <v>0</v>
      </c>
      <c r="M335" s="8">
        <f>IF($S335="","",IF($U335="paid",$L335/(1+$F335)*$F335,$Q335))</f>
        <v>0</v>
      </c>
      <c r="N335">
        <f>IF(OR($S335="",$U335&lt;&gt;"paid"),"",$I335-$C335)</f>
        <v>0</v>
      </c>
      <c r="O335" s="8">
        <f>IF($S335="","",IF(AND($U335="paid",$N335&gt;Settings!$B$4),$K335*Settings!$B$3*$N335/365,0))</f>
        <v>0</v>
      </c>
      <c r="P335" s="8">
        <f>IF($S335="","",IF($U335="unpaid",$W335,0))</f>
        <v>0</v>
      </c>
      <c r="Q335" s="8">
        <f>IF($S335="","",IF(AND($U335="unpaid",$C335&lt;=Settings!$B$2),$W335/(1+$F335)*$F335,0))</f>
        <v>0</v>
      </c>
      <c r="R335">
        <f>IF($S335="","","FY "&amp;IF(MONTH($C335)&gt;=4,YEAR($C335),YEAR($C335)-1)&amp;"-"&amp;TEXT(MOD(IF(MONTH($C335)&gt;=4,YEAR($C335)+1,YEAR($C335)),100),"00"))</f>
        <v>0</v>
      </c>
      <c r="S335">
        <f>IF($S334="","",IF($U334="paid",IF($V334&lt;&gt;"",$S334,IF(AND($W334&gt;0,OR(INDEX(Calc!$B:$B,$S334)&lt;=Settings!$B$2,$X334=0)),$S334,IFERROR(MATCH(1,INDEX((Calc!$A$2:$A$2001&lt;&gt;"")*(Calc!$E$2:$E$2001&gt;0)*(ROW(Calc!$A$2:$A$2001)&gt;$S334),0),0)+1,""))),IFERROR(MATCH(1,INDEX((Calc!$A$2:$A$2001&lt;&gt;"")*(Calc!$E$2:$E$2001&gt;0)*(ROW(Calc!$A$2:$A$2001)&gt;$S334),0),0)+1,"")))</f>
        <v>0</v>
      </c>
      <c r="T335">
        <f>IF($S335="","",IF(AND($S335=$S334,$U334="paid",$V334=""),"",IF(AND($S335=$S334,$U334="paid",$V334&lt;&gt;""),$V334,IF($S335="","",IFERROR(MATCH(1,INDEX((Calc!$A$2:$A$2001=INDEX(Calc!$A:$A,$S335))*(Calc!$D$2:$D$2001&gt;0)*(Calc!$I$2:$I$2001&gt;INDEX(Calc!$J:$J,$S335))*(Calc!$T$2:$T$2001&lt;INDEX(Calc!$H:$H,$S335)),0),0)+1,"")))))</f>
        <v>0</v>
      </c>
      <c r="U335">
        <f>IF($S335="","",IF($T335&lt;&gt;"","paid","unpaid"))</f>
        <v>0</v>
      </c>
      <c r="V335">
        <f>IF(OR($S335="",$T335=""),"",IFERROR(MATCH(1,INDEX((Calc!$A$2:$A$2001=INDEX(Calc!$A:$A,$S335))*(Calc!$D$2:$D$2001&gt;0)*(Calc!$I$2:$I$2001&gt;INDEX(Calc!$J:$J,$S335))*(Calc!$T$2:$T$2001&lt;INDEX(Calc!$H:$H,$S335))*(ROW(Calc!$A$2:$A$2001)&gt;$T335),0),0)+1,""))</f>
        <v>0</v>
      </c>
      <c r="W335" s="8">
        <f>IF($S335="","",MAX(0,INDEX(Calc!$H:$H,$S335)-MAX(INDEX(Calc!$K:$K,$S335),INDEX(Calc!$J:$J,$S335))))</f>
        <v>0</v>
      </c>
      <c r="X335" s="8">
        <f>IF($S335="","",INDEX(Calc!$E:$E,$S335)-$W335)</f>
        <v>0</v>
      </c>
    </row>
    <row r="336" spans="1:24">
      <c r="A336">
        <f>IF($S336="","",INDEX(Calc!$A:$A,$S336))</f>
        <v>0</v>
      </c>
      <c r="B336">
        <f>IF($S336="","",INDEX(Calc!$U:$U,$S336))</f>
        <v>0</v>
      </c>
      <c r="C336" s="7">
        <f>IF($S336="","",INDEX(Calc!$B:$B,$S336))</f>
        <v>0</v>
      </c>
      <c r="D336">
        <f>IF($S336="","",INDEX(Calc!$C:$C,$S336))</f>
        <v>0</v>
      </c>
      <c r="E336" s="8">
        <f>IF($S336="","",INDEX(Calc!$E:$E,$S336))</f>
        <v>0</v>
      </c>
      <c r="F336" s="9">
        <f>IF($S336="","",INDEX(Calc!$G:$G,$S336))</f>
        <v>0</v>
      </c>
      <c r="G336" s="8">
        <f>IF($S336="","",INDEX(Calc!$L:$L,$S336))</f>
        <v>0</v>
      </c>
      <c r="H336" s="8">
        <f>IF($S336="","",INDEX(Calc!$M:$M,$S336))</f>
        <v>0</v>
      </c>
      <c r="I336" s="7">
        <f>IF($T336="","",INDEX(Calc!$B:$B,$T336))</f>
        <v>0</v>
      </c>
      <c r="J336" s="8">
        <f>IF($S336="","",IF($U336&lt;&gt;"paid",0,MAX(0,MIN(INDEX(Calc!$H:$H,$S336),INDEX(Calc!$I:$I,$T336))-MAX(INDEX(Calc!$J:$J,$S336),INDEX(Calc!$T:$T,$T336)))))</f>
        <v>0</v>
      </c>
      <c r="K336" s="8">
        <f>IF($S336="","",IF($U336&lt;&gt;"paid",0,$J336/(1+$F336)*$F336))</f>
        <v>0</v>
      </c>
      <c r="L336" s="8">
        <f>IF($S336="","",IF($U336="paid",MAX(0,$E336-MAX(0,MIN(INDEX(Calc!$H:$H,$S336),INDEX(Calc!$I:$I,$T336))-INDEX(Calc!$J:$J,$S336))),$W336))</f>
        <v>0</v>
      </c>
      <c r="M336" s="8">
        <f>IF($S336="","",IF($U336="paid",$L336/(1+$F336)*$F336,$Q336))</f>
        <v>0</v>
      </c>
      <c r="N336">
        <f>IF(OR($S336="",$U336&lt;&gt;"paid"),"",$I336-$C336)</f>
        <v>0</v>
      </c>
      <c r="O336" s="8">
        <f>IF($S336="","",IF(AND($U336="paid",$N336&gt;Settings!$B$4),$K336*Settings!$B$3*$N336/365,0))</f>
        <v>0</v>
      </c>
      <c r="P336" s="8">
        <f>IF($S336="","",IF($U336="unpaid",$W336,0))</f>
        <v>0</v>
      </c>
      <c r="Q336" s="8">
        <f>IF($S336="","",IF(AND($U336="unpaid",$C336&lt;=Settings!$B$2),$W336/(1+$F336)*$F336,0))</f>
        <v>0</v>
      </c>
      <c r="R336">
        <f>IF($S336="","","FY "&amp;IF(MONTH($C336)&gt;=4,YEAR($C336),YEAR($C336)-1)&amp;"-"&amp;TEXT(MOD(IF(MONTH($C336)&gt;=4,YEAR($C336)+1,YEAR($C336)),100),"00"))</f>
        <v>0</v>
      </c>
      <c r="S336">
        <f>IF($S335="","",IF($U335="paid",IF($V335&lt;&gt;"",$S335,IF(AND($W335&gt;0,OR(INDEX(Calc!$B:$B,$S335)&lt;=Settings!$B$2,$X335=0)),$S335,IFERROR(MATCH(1,INDEX((Calc!$A$2:$A$2001&lt;&gt;"")*(Calc!$E$2:$E$2001&gt;0)*(ROW(Calc!$A$2:$A$2001)&gt;$S335),0),0)+1,""))),IFERROR(MATCH(1,INDEX((Calc!$A$2:$A$2001&lt;&gt;"")*(Calc!$E$2:$E$2001&gt;0)*(ROW(Calc!$A$2:$A$2001)&gt;$S335),0),0)+1,"")))</f>
        <v>0</v>
      </c>
      <c r="T336">
        <f>IF($S336="","",IF(AND($S336=$S335,$U335="paid",$V335=""),"",IF(AND($S336=$S335,$U335="paid",$V335&lt;&gt;""),$V335,IF($S336="","",IFERROR(MATCH(1,INDEX((Calc!$A$2:$A$2001=INDEX(Calc!$A:$A,$S336))*(Calc!$D$2:$D$2001&gt;0)*(Calc!$I$2:$I$2001&gt;INDEX(Calc!$J:$J,$S336))*(Calc!$T$2:$T$2001&lt;INDEX(Calc!$H:$H,$S336)),0),0)+1,"")))))</f>
        <v>0</v>
      </c>
      <c r="U336">
        <f>IF($S336="","",IF($T336&lt;&gt;"","paid","unpaid"))</f>
        <v>0</v>
      </c>
      <c r="V336">
        <f>IF(OR($S336="",$T336=""),"",IFERROR(MATCH(1,INDEX((Calc!$A$2:$A$2001=INDEX(Calc!$A:$A,$S336))*(Calc!$D$2:$D$2001&gt;0)*(Calc!$I$2:$I$2001&gt;INDEX(Calc!$J:$J,$S336))*(Calc!$T$2:$T$2001&lt;INDEX(Calc!$H:$H,$S336))*(ROW(Calc!$A$2:$A$2001)&gt;$T336),0),0)+1,""))</f>
        <v>0</v>
      </c>
      <c r="W336" s="8">
        <f>IF($S336="","",MAX(0,INDEX(Calc!$H:$H,$S336)-MAX(INDEX(Calc!$K:$K,$S336),INDEX(Calc!$J:$J,$S336))))</f>
        <v>0</v>
      </c>
      <c r="X336" s="8">
        <f>IF($S336="","",INDEX(Calc!$E:$E,$S336)-$W336)</f>
        <v>0</v>
      </c>
    </row>
    <row r="337" spans="1:24">
      <c r="A337">
        <f>IF($S337="","",INDEX(Calc!$A:$A,$S337))</f>
        <v>0</v>
      </c>
      <c r="B337">
        <f>IF($S337="","",INDEX(Calc!$U:$U,$S337))</f>
        <v>0</v>
      </c>
      <c r="C337" s="7">
        <f>IF($S337="","",INDEX(Calc!$B:$B,$S337))</f>
        <v>0</v>
      </c>
      <c r="D337">
        <f>IF($S337="","",INDEX(Calc!$C:$C,$S337))</f>
        <v>0</v>
      </c>
      <c r="E337" s="8">
        <f>IF($S337="","",INDEX(Calc!$E:$E,$S337))</f>
        <v>0</v>
      </c>
      <c r="F337" s="9">
        <f>IF($S337="","",INDEX(Calc!$G:$G,$S337))</f>
        <v>0</v>
      </c>
      <c r="G337" s="8">
        <f>IF($S337="","",INDEX(Calc!$L:$L,$S337))</f>
        <v>0</v>
      </c>
      <c r="H337" s="8">
        <f>IF($S337="","",INDEX(Calc!$M:$M,$S337))</f>
        <v>0</v>
      </c>
      <c r="I337" s="7">
        <f>IF($T337="","",INDEX(Calc!$B:$B,$T337))</f>
        <v>0</v>
      </c>
      <c r="J337" s="8">
        <f>IF($S337="","",IF($U337&lt;&gt;"paid",0,MAX(0,MIN(INDEX(Calc!$H:$H,$S337),INDEX(Calc!$I:$I,$T337))-MAX(INDEX(Calc!$J:$J,$S337),INDEX(Calc!$T:$T,$T337)))))</f>
        <v>0</v>
      </c>
      <c r="K337" s="8">
        <f>IF($S337="","",IF($U337&lt;&gt;"paid",0,$J337/(1+$F337)*$F337))</f>
        <v>0</v>
      </c>
      <c r="L337" s="8">
        <f>IF($S337="","",IF($U337="paid",MAX(0,$E337-MAX(0,MIN(INDEX(Calc!$H:$H,$S337),INDEX(Calc!$I:$I,$T337))-INDEX(Calc!$J:$J,$S337))),$W337))</f>
        <v>0</v>
      </c>
      <c r="M337" s="8">
        <f>IF($S337="","",IF($U337="paid",$L337/(1+$F337)*$F337,$Q337))</f>
        <v>0</v>
      </c>
      <c r="N337">
        <f>IF(OR($S337="",$U337&lt;&gt;"paid"),"",$I337-$C337)</f>
        <v>0</v>
      </c>
      <c r="O337" s="8">
        <f>IF($S337="","",IF(AND($U337="paid",$N337&gt;Settings!$B$4),$K337*Settings!$B$3*$N337/365,0))</f>
        <v>0</v>
      </c>
      <c r="P337" s="8">
        <f>IF($S337="","",IF($U337="unpaid",$W337,0))</f>
        <v>0</v>
      </c>
      <c r="Q337" s="8">
        <f>IF($S337="","",IF(AND($U337="unpaid",$C337&lt;=Settings!$B$2),$W337/(1+$F337)*$F337,0))</f>
        <v>0</v>
      </c>
      <c r="R337">
        <f>IF($S337="","","FY "&amp;IF(MONTH($C337)&gt;=4,YEAR($C337),YEAR($C337)-1)&amp;"-"&amp;TEXT(MOD(IF(MONTH($C337)&gt;=4,YEAR($C337)+1,YEAR($C337)),100),"00"))</f>
        <v>0</v>
      </c>
      <c r="S337">
        <f>IF($S336="","",IF($U336="paid",IF($V336&lt;&gt;"",$S336,IF(AND($W336&gt;0,OR(INDEX(Calc!$B:$B,$S336)&lt;=Settings!$B$2,$X336=0)),$S336,IFERROR(MATCH(1,INDEX((Calc!$A$2:$A$2001&lt;&gt;"")*(Calc!$E$2:$E$2001&gt;0)*(ROW(Calc!$A$2:$A$2001)&gt;$S336),0),0)+1,""))),IFERROR(MATCH(1,INDEX((Calc!$A$2:$A$2001&lt;&gt;"")*(Calc!$E$2:$E$2001&gt;0)*(ROW(Calc!$A$2:$A$2001)&gt;$S336),0),0)+1,"")))</f>
        <v>0</v>
      </c>
      <c r="T337">
        <f>IF($S337="","",IF(AND($S337=$S336,$U336="paid",$V336=""),"",IF(AND($S337=$S336,$U336="paid",$V336&lt;&gt;""),$V336,IF($S337="","",IFERROR(MATCH(1,INDEX((Calc!$A$2:$A$2001=INDEX(Calc!$A:$A,$S337))*(Calc!$D$2:$D$2001&gt;0)*(Calc!$I$2:$I$2001&gt;INDEX(Calc!$J:$J,$S337))*(Calc!$T$2:$T$2001&lt;INDEX(Calc!$H:$H,$S337)),0),0)+1,"")))))</f>
        <v>0</v>
      </c>
      <c r="U337">
        <f>IF($S337="","",IF($T337&lt;&gt;"","paid","unpaid"))</f>
        <v>0</v>
      </c>
      <c r="V337">
        <f>IF(OR($S337="",$T337=""),"",IFERROR(MATCH(1,INDEX((Calc!$A$2:$A$2001=INDEX(Calc!$A:$A,$S337))*(Calc!$D$2:$D$2001&gt;0)*(Calc!$I$2:$I$2001&gt;INDEX(Calc!$J:$J,$S337))*(Calc!$T$2:$T$2001&lt;INDEX(Calc!$H:$H,$S337))*(ROW(Calc!$A$2:$A$2001)&gt;$T337),0),0)+1,""))</f>
        <v>0</v>
      </c>
      <c r="W337" s="8">
        <f>IF($S337="","",MAX(0,INDEX(Calc!$H:$H,$S337)-MAX(INDEX(Calc!$K:$K,$S337),INDEX(Calc!$J:$J,$S337))))</f>
        <v>0</v>
      </c>
      <c r="X337" s="8">
        <f>IF($S337="","",INDEX(Calc!$E:$E,$S337)-$W337)</f>
        <v>0</v>
      </c>
    </row>
    <row r="338" spans="1:24">
      <c r="A338">
        <f>IF($S338="","",INDEX(Calc!$A:$A,$S338))</f>
        <v>0</v>
      </c>
      <c r="B338">
        <f>IF($S338="","",INDEX(Calc!$U:$U,$S338))</f>
        <v>0</v>
      </c>
      <c r="C338" s="7">
        <f>IF($S338="","",INDEX(Calc!$B:$B,$S338))</f>
        <v>0</v>
      </c>
      <c r="D338">
        <f>IF($S338="","",INDEX(Calc!$C:$C,$S338))</f>
        <v>0</v>
      </c>
      <c r="E338" s="8">
        <f>IF($S338="","",INDEX(Calc!$E:$E,$S338))</f>
        <v>0</v>
      </c>
      <c r="F338" s="9">
        <f>IF($S338="","",INDEX(Calc!$G:$G,$S338))</f>
        <v>0</v>
      </c>
      <c r="G338" s="8">
        <f>IF($S338="","",INDEX(Calc!$L:$L,$S338))</f>
        <v>0</v>
      </c>
      <c r="H338" s="8">
        <f>IF($S338="","",INDEX(Calc!$M:$M,$S338))</f>
        <v>0</v>
      </c>
      <c r="I338" s="7">
        <f>IF($T338="","",INDEX(Calc!$B:$B,$T338))</f>
        <v>0</v>
      </c>
      <c r="J338" s="8">
        <f>IF($S338="","",IF($U338&lt;&gt;"paid",0,MAX(0,MIN(INDEX(Calc!$H:$H,$S338),INDEX(Calc!$I:$I,$T338))-MAX(INDEX(Calc!$J:$J,$S338),INDEX(Calc!$T:$T,$T338)))))</f>
        <v>0</v>
      </c>
      <c r="K338" s="8">
        <f>IF($S338="","",IF($U338&lt;&gt;"paid",0,$J338/(1+$F338)*$F338))</f>
        <v>0</v>
      </c>
      <c r="L338" s="8">
        <f>IF($S338="","",IF($U338="paid",MAX(0,$E338-MAX(0,MIN(INDEX(Calc!$H:$H,$S338),INDEX(Calc!$I:$I,$T338))-INDEX(Calc!$J:$J,$S338))),$W338))</f>
        <v>0</v>
      </c>
      <c r="M338" s="8">
        <f>IF($S338="","",IF($U338="paid",$L338/(1+$F338)*$F338,$Q338))</f>
        <v>0</v>
      </c>
      <c r="N338">
        <f>IF(OR($S338="",$U338&lt;&gt;"paid"),"",$I338-$C338)</f>
        <v>0</v>
      </c>
      <c r="O338" s="8">
        <f>IF($S338="","",IF(AND($U338="paid",$N338&gt;Settings!$B$4),$K338*Settings!$B$3*$N338/365,0))</f>
        <v>0</v>
      </c>
      <c r="P338" s="8">
        <f>IF($S338="","",IF($U338="unpaid",$W338,0))</f>
        <v>0</v>
      </c>
      <c r="Q338" s="8">
        <f>IF($S338="","",IF(AND($U338="unpaid",$C338&lt;=Settings!$B$2),$W338/(1+$F338)*$F338,0))</f>
        <v>0</v>
      </c>
      <c r="R338">
        <f>IF($S338="","","FY "&amp;IF(MONTH($C338)&gt;=4,YEAR($C338),YEAR($C338)-1)&amp;"-"&amp;TEXT(MOD(IF(MONTH($C338)&gt;=4,YEAR($C338)+1,YEAR($C338)),100),"00"))</f>
        <v>0</v>
      </c>
      <c r="S338">
        <f>IF($S337="","",IF($U337="paid",IF($V337&lt;&gt;"",$S337,IF(AND($W337&gt;0,OR(INDEX(Calc!$B:$B,$S337)&lt;=Settings!$B$2,$X337=0)),$S337,IFERROR(MATCH(1,INDEX((Calc!$A$2:$A$2001&lt;&gt;"")*(Calc!$E$2:$E$2001&gt;0)*(ROW(Calc!$A$2:$A$2001)&gt;$S337),0),0)+1,""))),IFERROR(MATCH(1,INDEX((Calc!$A$2:$A$2001&lt;&gt;"")*(Calc!$E$2:$E$2001&gt;0)*(ROW(Calc!$A$2:$A$2001)&gt;$S337),0),0)+1,"")))</f>
        <v>0</v>
      </c>
      <c r="T338">
        <f>IF($S338="","",IF(AND($S338=$S337,$U337="paid",$V337=""),"",IF(AND($S338=$S337,$U337="paid",$V337&lt;&gt;""),$V337,IF($S338="","",IFERROR(MATCH(1,INDEX((Calc!$A$2:$A$2001=INDEX(Calc!$A:$A,$S338))*(Calc!$D$2:$D$2001&gt;0)*(Calc!$I$2:$I$2001&gt;INDEX(Calc!$J:$J,$S338))*(Calc!$T$2:$T$2001&lt;INDEX(Calc!$H:$H,$S338)),0),0)+1,"")))))</f>
        <v>0</v>
      </c>
      <c r="U338">
        <f>IF($S338="","",IF($T338&lt;&gt;"","paid","unpaid"))</f>
        <v>0</v>
      </c>
      <c r="V338">
        <f>IF(OR($S338="",$T338=""),"",IFERROR(MATCH(1,INDEX((Calc!$A$2:$A$2001=INDEX(Calc!$A:$A,$S338))*(Calc!$D$2:$D$2001&gt;0)*(Calc!$I$2:$I$2001&gt;INDEX(Calc!$J:$J,$S338))*(Calc!$T$2:$T$2001&lt;INDEX(Calc!$H:$H,$S338))*(ROW(Calc!$A$2:$A$2001)&gt;$T338),0),0)+1,""))</f>
        <v>0</v>
      </c>
      <c r="W338" s="8">
        <f>IF($S338="","",MAX(0,INDEX(Calc!$H:$H,$S338)-MAX(INDEX(Calc!$K:$K,$S338),INDEX(Calc!$J:$J,$S338))))</f>
        <v>0</v>
      </c>
      <c r="X338" s="8">
        <f>IF($S338="","",INDEX(Calc!$E:$E,$S338)-$W338)</f>
        <v>0</v>
      </c>
    </row>
    <row r="339" spans="1:24">
      <c r="A339">
        <f>IF($S339="","",INDEX(Calc!$A:$A,$S339))</f>
        <v>0</v>
      </c>
      <c r="B339">
        <f>IF($S339="","",INDEX(Calc!$U:$U,$S339))</f>
        <v>0</v>
      </c>
      <c r="C339" s="7">
        <f>IF($S339="","",INDEX(Calc!$B:$B,$S339))</f>
        <v>0</v>
      </c>
      <c r="D339">
        <f>IF($S339="","",INDEX(Calc!$C:$C,$S339))</f>
        <v>0</v>
      </c>
      <c r="E339" s="8">
        <f>IF($S339="","",INDEX(Calc!$E:$E,$S339))</f>
        <v>0</v>
      </c>
      <c r="F339" s="9">
        <f>IF($S339="","",INDEX(Calc!$G:$G,$S339))</f>
        <v>0</v>
      </c>
      <c r="G339" s="8">
        <f>IF($S339="","",INDEX(Calc!$L:$L,$S339))</f>
        <v>0</v>
      </c>
      <c r="H339" s="8">
        <f>IF($S339="","",INDEX(Calc!$M:$M,$S339))</f>
        <v>0</v>
      </c>
      <c r="I339" s="7">
        <f>IF($T339="","",INDEX(Calc!$B:$B,$T339))</f>
        <v>0</v>
      </c>
      <c r="J339" s="8">
        <f>IF($S339="","",IF($U339&lt;&gt;"paid",0,MAX(0,MIN(INDEX(Calc!$H:$H,$S339),INDEX(Calc!$I:$I,$T339))-MAX(INDEX(Calc!$J:$J,$S339),INDEX(Calc!$T:$T,$T339)))))</f>
        <v>0</v>
      </c>
      <c r="K339" s="8">
        <f>IF($S339="","",IF($U339&lt;&gt;"paid",0,$J339/(1+$F339)*$F339))</f>
        <v>0</v>
      </c>
      <c r="L339" s="8">
        <f>IF($S339="","",IF($U339="paid",MAX(0,$E339-MAX(0,MIN(INDEX(Calc!$H:$H,$S339),INDEX(Calc!$I:$I,$T339))-INDEX(Calc!$J:$J,$S339))),$W339))</f>
        <v>0</v>
      </c>
      <c r="M339" s="8">
        <f>IF($S339="","",IF($U339="paid",$L339/(1+$F339)*$F339,$Q339))</f>
        <v>0</v>
      </c>
      <c r="N339">
        <f>IF(OR($S339="",$U339&lt;&gt;"paid"),"",$I339-$C339)</f>
        <v>0</v>
      </c>
      <c r="O339" s="8">
        <f>IF($S339="","",IF(AND($U339="paid",$N339&gt;Settings!$B$4),$K339*Settings!$B$3*$N339/365,0))</f>
        <v>0</v>
      </c>
      <c r="P339" s="8">
        <f>IF($S339="","",IF($U339="unpaid",$W339,0))</f>
        <v>0</v>
      </c>
      <c r="Q339" s="8">
        <f>IF($S339="","",IF(AND($U339="unpaid",$C339&lt;=Settings!$B$2),$W339/(1+$F339)*$F339,0))</f>
        <v>0</v>
      </c>
      <c r="R339">
        <f>IF($S339="","","FY "&amp;IF(MONTH($C339)&gt;=4,YEAR($C339),YEAR($C339)-1)&amp;"-"&amp;TEXT(MOD(IF(MONTH($C339)&gt;=4,YEAR($C339)+1,YEAR($C339)),100),"00"))</f>
        <v>0</v>
      </c>
      <c r="S339">
        <f>IF($S338="","",IF($U338="paid",IF($V338&lt;&gt;"",$S338,IF(AND($W338&gt;0,OR(INDEX(Calc!$B:$B,$S338)&lt;=Settings!$B$2,$X338=0)),$S338,IFERROR(MATCH(1,INDEX((Calc!$A$2:$A$2001&lt;&gt;"")*(Calc!$E$2:$E$2001&gt;0)*(ROW(Calc!$A$2:$A$2001)&gt;$S338),0),0)+1,""))),IFERROR(MATCH(1,INDEX((Calc!$A$2:$A$2001&lt;&gt;"")*(Calc!$E$2:$E$2001&gt;0)*(ROW(Calc!$A$2:$A$2001)&gt;$S338),0),0)+1,"")))</f>
        <v>0</v>
      </c>
      <c r="T339">
        <f>IF($S339="","",IF(AND($S339=$S338,$U338="paid",$V338=""),"",IF(AND($S339=$S338,$U338="paid",$V338&lt;&gt;""),$V338,IF($S339="","",IFERROR(MATCH(1,INDEX((Calc!$A$2:$A$2001=INDEX(Calc!$A:$A,$S339))*(Calc!$D$2:$D$2001&gt;0)*(Calc!$I$2:$I$2001&gt;INDEX(Calc!$J:$J,$S339))*(Calc!$T$2:$T$2001&lt;INDEX(Calc!$H:$H,$S339)),0),0)+1,"")))))</f>
        <v>0</v>
      </c>
      <c r="U339">
        <f>IF($S339="","",IF($T339&lt;&gt;"","paid","unpaid"))</f>
        <v>0</v>
      </c>
      <c r="V339">
        <f>IF(OR($S339="",$T339=""),"",IFERROR(MATCH(1,INDEX((Calc!$A$2:$A$2001=INDEX(Calc!$A:$A,$S339))*(Calc!$D$2:$D$2001&gt;0)*(Calc!$I$2:$I$2001&gt;INDEX(Calc!$J:$J,$S339))*(Calc!$T$2:$T$2001&lt;INDEX(Calc!$H:$H,$S339))*(ROW(Calc!$A$2:$A$2001)&gt;$T339),0),0)+1,""))</f>
        <v>0</v>
      </c>
      <c r="W339" s="8">
        <f>IF($S339="","",MAX(0,INDEX(Calc!$H:$H,$S339)-MAX(INDEX(Calc!$K:$K,$S339),INDEX(Calc!$J:$J,$S339))))</f>
        <v>0</v>
      </c>
      <c r="X339" s="8">
        <f>IF($S339="","",INDEX(Calc!$E:$E,$S339)-$W339)</f>
        <v>0</v>
      </c>
    </row>
    <row r="340" spans="1:24">
      <c r="A340">
        <f>IF($S340="","",INDEX(Calc!$A:$A,$S340))</f>
        <v>0</v>
      </c>
      <c r="B340">
        <f>IF($S340="","",INDEX(Calc!$U:$U,$S340))</f>
        <v>0</v>
      </c>
      <c r="C340" s="7">
        <f>IF($S340="","",INDEX(Calc!$B:$B,$S340))</f>
        <v>0</v>
      </c>
      <c r="D340">
        <f>IF($S340="","",INDEX(Calc!$C:$C,$S340))</f>
        <v>0</v>
      </c>
      <c r="E340" s="8">
        <f>IF($S340="","",INDEX(Calc!$E:$E,$S340))</f>
        <v>0</v>
      </c>
      <c r="F340" s="9">
        <f>IF($S340="","",INDEX(Calc!$G:$G,$S340))</f>
        <v>0</v>
      </c>
      <c r="G340" s="8">
        <f>IF($S340="","",INDEX(Calc!$L:$L,$S340))</f>
        <v>0</v>
      </c>
      <c r="H340" s="8">
        <f>IF($S340="","",INDEX(Calc!$M:$M,$S340))</f>
        <v>0</v>
      </c>
      <c r="I340" s="7">
        <f>IF($T340="","",INDEX(Calc!$B:$B,$T340))</f>
        <v>0</v>
      </c>
      <c r="J340" s="8">
        <f>IF($S340="","",IF($U340&lt;&gt;"paid",0,MAX(0,MIN(INDEX(Calc!$H:$H,$S340),INDEX(Calc!$I:$I,$T340))-MAX(INDEX(Calc!$J:$J,$S340),INDEX(Calc!$T:$T,$T340)))))</f>
        <v>0</v>
      </c>
      <c r="K340" s="8">
        <f>IF($S340="","",IF($U340&lt;&gt;"paid",0,$J340/(1+$F340)*$F340))</f>
        <v>0</v>
      </c>
      <c r="L340" s="8">
        <f>IF($S340="","",IF($U340="paid",MAX(0,$E340-MAX(0,MIN(INDEX(Calc!$H:$H,$S340),INDEX(Calc!$I:$I,$T340))-INDEX(Calc!$J:$J,$S340))),$W340))</f>
        <v>0</v>
      </c>
      <c r="M340" s="8">
        <f>IF($S340="","",IF($U340="paid",$L340/(1+$F340)*$F340,$Q340))</f>
        <v>0</v>
      </c>
      <c r="N340">
        <f>IF(OR($S340="",$U340&lt;&gt;"paid"),"",$I340-$C340)</f>
        <v>0</v>
      </c>
      <c r="O340" s="8">
        <f>IF($S340="","",IF(AND($U340="paid",$N340&gt;Settings!$B$4),$K340*Settings!$B$3*$N340/365,0))</f>
        <v>0</v>
      </c>
      <c r="P340" s="8">
        <f>IF($S340="","",IF($U340="unpaid",$W340,0))</f>
        <v>0</v>
      </c>
      <c r="Q340" s="8">
        <f>IF($S340="","",IF(AND($U340="unpaid",$C340&lt;=Settings!$B$2),$W340/(1+$F340)*$F340,0))</f>
        <v>0</v>
      </c>
      <c r="R340">
        <f>IF($S340="","","FY "&amp;IF(MONTH($C340)&gt;=4,YEAR($C340),YEAR($C340)-1)&amp;"-"&amp;TEXT(MOD(IF(MONTH($C340)&gt;=4,YEAR($C340)+1,YEAR($C340)),100),"00"))</f>
        <v>0</v>
      </c>
      <c r="S340">
        <f>IF($S339="","",IF($U339="paid",IF($V339&lt;&gt;"",$S339,IF(AND($W339&gt;0,OR(INDEX(Calc!$B:$B,$S339)&lt;=Settings!$B$2,$X339=0)),$S339,IFERROR(MATCH(1,INDEX((Calc!$A$2:$A$2001&lt;&gt;"")*(Calc!$E$2:$E$2001&gt;0)*(ROW(Calc!$A$2:$A$2001)&gt;$S339),0),0)+1,""))),IFERROR(MATCH(1,INDEX((Calc!$A$2:$A$2001&lt;&gt;"")*(Calc!$E$2:$E$2001&gt;0)*(ROW(Calc!$A$2:$A$2001)&gt;$S339),0),0)+1,"")))</f>
        <v>0</v>
      </c>
      <c r="T340">
        <f>IF($S340="","",IF(AND($S340=$S339,$U339="paid",$V339=""),"",IF(AND($S340=$S339,$U339="paid",$V339&lt;&gt;""),$V339,IF($S340="","",IFERROR(MATCH(1,INDEX((Calc!$A$2:$A$2001=INDEX(Calc!$A:$A,$S340))*(Calc!$D$2:$D$2001&gt;0)*(Calc!$I$2:$I$2001&gt;INDEX(Calc!$J:$J,$S340))*(Calc!$T$2:$T$2001&lt;INDEX(Calc!$H:$H,$S340)),0),0)+1,"")))))</f>
        <v>0</v>
      </c>
      <c r="U340">
        <f>IF($S340="","",IF($T340&lt;&gt;"","paid","unpaid"))</f>
        <v>0</v>
      </c>
      <c r="V340">
        <f>IF(OR($S340="",$T340=""),"",IFERROR(MATCH(1,INDEX((Calc!$A$2:$A$2001=INDEX(Calc!$A:$A,$S340))*(Calc!$D$2:$D$2001&gt;0)*(Calc!$I$2:$I$2001&gt;INDEX(Calc!$J:$J,$S340))*(Calc!$T$2:$T$2001&lt;INDEX(Calc!$H:$H,$S340))*(ROW(Calc!$A$2:$A$2001)&gt;$T340),0),0)+1,""))</f>
        <v>0</v>
      </c>
      <c r="W340" s="8">
        <f>IF($S340="","",MAX(0,INDEX(Calc!$H:$H,$S340)-MAX(INDEX(Calc!$K:$K,$S340),INDEX(Calc!$J:$J,$S340))))</f>
        <v>0</v>
      </c>
      <c r="X340" s="8">
        <f>IF($S340="","",INDEX(Calc!$E:$E,$S340)-$W340)</f>
        <v>0</v>
      </c>
    </row>
    <row r="341" spans="1:24">
      <c r="A341">
        <f>IF($S341="","",INDEX(Calc!$A:$A,$S341))</f>
        <v>0</v>
      </c>
      <c r="B341">
        <f>IF($S341="","",INDEX(Calc!$U:$U,$S341))</f>
        <v>0</v>
      </c>
      <c r="C341" s="7">
        <f>IF($S341="","",INDEX(Calc!$B:$B,$S341))</f>
        <v>0</v>
      </c>
      <c r="D341">
        <f>IF($S341="","",INDEX(Calc!$C:$C,$S341))</f>
        <v>0</v>
      </c>
      <c r="E341" s="8">
        <f>IF($S341="","",INDEX(Calc!$E:$E,$S341))</f>
        <v>0</v>
      </c>
      <c r="F341" s="9">
        <f>IF($S341="","",INDEX(Calc!$G:$G,$S341))</f>
        <v>0</v>
      </c>
      <c r="G341" s="8">
        <f>IF($S341="","",INDEX(Calc!$L:$L,$S341))</f>
        <v>0</v>
      </c>
      <c r="H341" s="8">
        <f>IF($S341="","",INDEX(Calc!$M:$M,$S341))</f>
        <v>0</v>
      </c>
      <c r="I341" s="7">
        <f>IF($T341="","",INDEX(Calc!$B:$B,$T341))</f>
        <v>0</v>
      </c>
      <c r="J341" s="8">
        <f>IF($S341="","",IF($U341&lt;&gt;"paid",0,MAX(0,MIN(INDEX(Calc!$H:$H,$S341),INDEX(Calc!$I:$I,$T341))-MAX(INDEX(Calc!$J:$J,$S341),INDEX(Calc!$T:$T,$T341)))))</f>
        <v>0</v>
      </c>
      <c r="K341" s="8">
        <f>IF($S341="","",IF($U341&lt;&gt;"paid",0,$J341/(1+$F341)*$F341))</f>
        <v>0</v>
      </c>
      <c r="L341" s="8">
        <f>IF($S341="","",IF($U341="paid",MAX(0,$E341-MAX(0,MIN(INDEX(Calc!$H:$H,$S341),INDEX(Calc!$I:$I,$T341))-INDEX(Calc!$J:$J,$S341))),$W341))</f>
        <v>0</v>
      </c>
      <c r="M341" s="8">
        <f>IF($S341="","",IF($U341="paid",$L341/(1+$F341)*$F341,$Q341))</f>
        <v>0</v>
      </c>
      <c r="N341">
        <f>IF(OR($S341="",$U341&lt;&gt;"paid"),"",$I341-$C341)</f>
        <v>0</v>
      </c>
      <c r="O341" s="8">
        <f>IF($S341="","",IF(AND($U341="paid",$N341&gt;Settings!$B$4),$K341*Settings!$B$3*$N341/365,0))</f>
        <v>0</v>
      </c>
      <c r="P341" s="8">
        <f>IF($S341="","",IF($U341="unpaid",$W341,0))</f>
        <v>0</v>
      </c>
      <c r="Q341" s="8">
        <f>IF($S341="","",IF(AND($U341="unpaid",$C341&lt;=Settings!$B$2),$W341/(1+$F341)*$F341,0))</f>
        <v>0</v>
      </c>
      <c r="R341">
        <f>IF($S341="","","FY "&amp;IF(MONTH($C341)&gt;=4,YEAR($C341),YEAR($C341)-1)&amp;"-"&amp;TEXT(MOD(IF(MONTH($C341)&gt;=4,YEAR($C341)+1,YEAR($C341)),100),"00"))</f>
        <v>0</v>
      </c>
      <c r="S341">
        <f>IF($S340="","",IF($U340="paid",IF($V340&lt;&gt;"",$S340,IF(AND($W340&gt;0,OR(INDEX(Calc!$B:$B,$S340)&lt;=Settings!$B$2,$X340=0)),$S340,IFERROR(MATCH(1,INDEX((Calc!$A$2:$A$2001&lt;&gt;"")*(Calc!$E$2:$E$2001&gt;0)*(ROW(Calc!$A$2:$A$2001)&gt;$S340),0),0)+1,""))),IFERROR(MATCH(1,INDEX((Calc!$A$2:$A$2001&lt;&gt;"")*(Calc!$E$2:$E$2001&gt;0)*(ROW(Calc!$A$2:$A$2001)&gt;$S340),0),0)+1,"")))</f>
        <v>0</v>
      </c>
      <c r="T341">
        <f>IF($S341="","",IF(AND($S341=$S340,$U340="paid",$V340=""),"",IF(AND($S341=$S340,$U340="paid",$V340&lt;&gt;""),$V340,IF($S341="","",IFERROR(MATCH(1,INDEX((Calc!$A$2:$A$2001=INDEX(Calc!$A:$A,$S341))*(Calc!$D$2:$D$2001&gt;0)*(Calc!$I$2:$I$2001&gt;INDEX(Calc!$J:$J,$S341))*(Calc!$T$2:$T$2001&lt;INDEX(Calc!$H:$H,$S341)),0),0)+1,"")))))</f>
        <v>0</v>
      </c>
      <c r="U341">
        <f>IF($S341="","",IF($T341&lt;&gt;"","paid","unpaid"))</f>
        <v>0</v>
      </c>
      <c r="V341">
        <f>IF(OR($S341="",$T341=""),"",IFERROR(MATCH(1,INDEX((Calc!$A$2:$A$2001=INDEX(Calc!$A:$A,$S341))*(Calc!$D$2:$D$2001&gt;0)*(Calc!$I$2:$I$2001&gt;INDEX(Calc!$J:$J,$S341))*(Calc!$T$2:$T$2001&lt;INDEX(Calc!$H:$H,$S341))*(ROW(Calc!$A$2:$A$2001)&gt;$T341),0),0)+1,""))</f>
        <v>0</v>
      </c>
      <c r="W341" s="8">
        <f>IF($S341="","",MAX(0,INDEX(Calc!$H:$H,$S341)-MAX(INDEX(Calc!$K:$K,$S341),INDEX(Calc!$J:$J,$S341))))</f>
        <v>0</v>
      </c>
      <c r="X341" s="8">
        <f>IF($S341="","",INDEX(Calc!$E:$E,$S341)-$W341)</f>
        <v>0</v>
      </c>
    </row>
    <row r="342" spans="1:24">
      <c r="A342">
        <f>IF($S342="","",INDEX(Calc!$A:$A,$S342))</f>
        <v>0</v>
      </c>
      <c r="B342">
        <f>IF($S342="","",INDEX(Calc!$U:$U,$S342))</f>
        <v>0</v>
      </c>
      <c r="C342" s="7">
        <f>IF($S342="","",INDEX(Calc!$B:$B,$S342))</f>
        <v>0</v>
      </c>
      <c r="D342">
        <f>IF($S342="","",INDEX(Calc!$C:$C,$S342))</f>
        <v>0</v>
      </c>
      <c r="E342" s="8">
        <f>IF($S342="","",INDEX(Calc!$E:$E,$S342))</f>
        <v>0</v>
      </c>
      <c r="F342" s="9">
        <f>IF($S342="","",INDEX(Calc!$G:$G,$S342))</f>
        <v>0</v>
      </c>
      <c r="G342" s="8">
        <f>IF($S342="","",INDEX(Calc!$L:$L,$S342))</f>
        <v>0</v>
      </c>
      <c r="H342" s="8">
        <f>IF($S342="","",INDEX(Calc!$M:$M,$S342))</f>
        <v>0</v>
      </c>
      <c r="I342" s="7">
        <f>IF($T342="","",INDEX(Calc!$B:$B,$T342))</f>
        <v>0</v>
      </c>
      <c r="J342" s="8">
        <f>IF($S342="","",IF($U342&lt;&gt;"paid",0,MAX(0,MIN(INDEX(Calc!$H:$H,$S342),INDEX(Calc!$I:$I,$T342))-MAX(INDEX(Calc!$J:$J,$S342),INDEX(Calc!$T:$T,$T342)))))</f>
        <v>0</v>
      </c>
      <c r="K342" s="8">
        <f>IF($S342="","",IF($U342&lt;&gt;"paid",0,$J342/(1+$F342)*$F342))</f>
        <v>0</v>
      </c>
      <c r="L342" s="8">
        <f>IF($S342="","",IF($U342="paid",MAX(0,$E342-MAX(0,MIN(INDEX(Calc!$H:$H,$S342),INDEX(Calc!$I:$I,$T342))-INDEX(Calc!$J:$J,$S342))),$W342))</f>
        <v>0</v>
      </c>
      <c r="M342" s="8">
        <f>IF($S342="","",IF($U342="paid",$L342/(1+$F342)*$F342,$Q342))</f>
        <v>0</v>
      </c>
      <c r="N342">
        <f>IF(OR($S342="",$U342&lt;&gt;"paid"),"",$I342-$C342)</f>
        <v>0</v>
      </c>
      <c r="O342" s="8">
        <f>IF($S342="","",IF(AND($U342="paid",$N342&gt;Settings!$B$4),$K342*Settings!$B$3*$N342/365,0))</f>
        <v>0</v>
      </c>
      <c r="P342" s="8">
        <f>IF($S342="","",IF($U342="unpaid",$W342,0))</f>
        <v>0</v>
      </c>
      <c r="Q342" s="8">
        <f>IF($S342="","",IF(AND($U342="unpaid",$C342&lt;=Settings!$B$2),$W342/(1+$F342)*$F342,0))</f>
        <v>0</v>
      </c>
      <c r="R342">
        <f>IF($S342="","","FY "&amp;IF(MONTH($C342)&gt;=4,YEAR($C342),YEAR($C342)-1)&amp;"-"&amp;TEXT(MOD(IF(MONTH($C342)&gt;=4,YEAR($C342)+1,YEAR($C342)),100),"00"))</f>
        <v>0</v>
      </c>
      <c r="S342">
        <f>IF($S341="","",IF($U341="paid",IF($V341&lt;&gt;"",$S341,IF(AND($W341&gt;0,OR(INDEX(Calc!$B:$B,$S341)&lt;=Settings!$B$2,$X341=0)),$S341,IFERROR(MATCH(1,INDEX((Calc!$A$2:$A$2001&lt;&gt;"")*(Calc!$E$2:$E$2001&gt;0)*(ROW(Calc!$A$2:$A$2001)&gt;$S341),0),0)+1,""))),IFERROR(MATCH(1,INDEX((Calc!$A$2:$A$2001&lt;&gt;"")*(Calc!$E$2:$E$2001&gt;0)*(ROW(Calc!$A$2:$A$2001)&gt;$S341),0),0)+1,"")))</f>
        <v>0</v>
      </c>
      <c r="T342">
        <f>IF($S342="","",IF(AND($S342=$S341,$U341="paid",$V341=""),"",IF(AND($S342=$S341,$U341="paid",$V341&lt;&gt;""),$V341,IF($S342="","",IFERROR(MATCH(1,INDEX((Calc!$A$2:$A$2001=INDEX(Calc!$A:$A,$S342))*(Calc!$D$2:$D$2001&gt;0)*(Calc!$I$2:$I$2001&gt;INDEX(Calc!$J:$J,$S342))*(Calc!$T$2:$T$2001&lt;INDEX(Calc!$H:$H,$S342)),0),0)+1,"")))))</f>
        <v>0</v>
      </c>
      <c r="U342">
        <f>IF($S342="","",IF($T342&lt;&gt;"","paid","unpaid"))</f>
        <v>0</v>
      </c>
      <c r="V342">
        <f>IF(OR($S342="",$T342=""),"",IFERROR(MATCH(1,INDEX((Calc!$A$2:$A$2001=INDEX(Calc!$A:$A,$S342))*(Calc!$D$2:$D$2001&gt;0)*(Calc!$I$2:$I$2001&gt;INDEX(Calc!$J:$J,$S342))*(Calc!$T$2:$T$2001&lt;INDEX(Calc!$H:$H,$S342))*(ROW(Calc!$A$2:$A$2001)&gt;$T342),0),0)+1,""))</f>
        <v>0</v>
      </c>
      <c r="W342" s="8">
        <f>IF($S342="","",MAX(0,INDEX(Calc!$H:$H,$S342)-MAX(INDEX(Calc!$K:$K,$S342),INDEX(Calc!$J:$J,$S342))))</f>
        <v>0</v>
      </c>
      <c r="X342" s="8">
        <f>IF($S342="","",INDEX(Calc!$E:$E,$S342)-$W342)</f>
        <v>0</v>
      </c>
    </row>
    <row r="343" spans="1:24">
      <c r="A343">
        <f>IF($S343="","",INDEX(Calc!$A:$A,$S343))</f>
        <v>0</v>
      </c>
      <c r="B343">
        <f>IF($S343="","",INDEX(Calc!$U:$U,$S343))</f>
        <v>0</v>
      </c>
      <c r="C343" s="7">
        <f>IF($S343="","",INDEX(Calc!$B:$B,$S343))</f>
        <v>0</v>
      </c>
      <c r="D343">
        <f>IF($S343="","",INDEX(Calc!$C:$C,$S343))</f>
        <v>0</v>
      </c>
      <c r="E343" s="8">
        <f>IF($S343="","",INDEX(Calc!$E:$E,$S343))</f>
        <v>0</v>
      </c>
      <c r="F343" s="9">
        <f>IF($S343="","",INDEX(Calc!$G:$G,$S343))</f>
        <v>0</v>
      </c>
      <c r="G343" s="8">
        <f>IF($S343="","",INDEX(Calc!$L:$L,$S343))</f>
        <v>0</v>
      </c>
      <c r="H343" s="8">
        <f>IF($S343="","",INDEX(Calc!$M:$M,$S343))</f>
        <v>0</v>
      </c>
      <c r="I343" s="7">
        <f>IF($T343="","",INDEX(Calc!$B:$B,$T343))</f>
        <v>0</v>
      </c>
      <c r="J343" s="8">
        <f>IF($S343="","",IF($U343&lt;&gt;"paid",0,MAX(0,MIN(INDEX(Calc!$H:$H,$S343),INDEX(Calc!$I:$I,$T343))-MAX(INDEX(Calc!$J:$J,$S343),INDEX(Calc!$T:$T,$T343)))))</f>
        <v>0</v>
      </c>
      <c r="K343" s="8">
        <f>IF($S343="","",IF($U343&lt;&gt;"paid",0,$J343/(1+$F343)*$F343))</f>
        <v>0</v>
      </c>
      <c r="L343" s="8">
        <f>IF($S343="","",IF($U343="paid",MAX(0,$E343-MAX(0,MIN(INDEX(Calc!$H:$H,$S343),INDEX(Calc!$I:$I,$T343))-INDEX(Calc!$J:$J,$S343))),$W343))</f>
        <v>0</v>
      </c>
      <c r="M343" s="8">
        <f>IF($S343="","",IF($U343="paid",$L343/(1+$F343)*$F343,$Q343))</f>
        <v>0</v>
      </c>
      <c r="N343">
        <f>IF(OR($S343="",$U343&lt;&gt;"paid"),"",$I343-$C343)</f>
        <v>0</v>
      </c>
      <c r="O343" s="8">
        <f>IF($S343="","",IF(AND($U343="paid",$N343&gt;Settings!$B$4),$K343*Settings!$B$3*$N343/365,0))</f>
        <v>0</v>
      </c>
      <c r="P343" s="8">
        <f>IF($S343="","",IF($U343="unpaid",$W343,0))</f>
        <v>0</v>
      </c>
      <c r="Q343" s="8">
        <f>IF($S343="","",IF(AND($U343="unpaid",$C343&lt;=Settings!$B$2),$W343/(1+$F343)*$F343,0))</f>
        <v>0</v>
      </c>
      <c r="R343">
        <f>IF($S343="","","FY "&amp;IF(MONTH($C343)&gt;=4,YEAR($C343),YEAR($C343)-1)&amp;"-"&amp;TEXT(MOD(IF(MONTH($C343)&gt;=4,YEAR($C343)+1,YEAR($C343)),100),"00"))</f>
        <v>0</v>
      </c>
      <c r="S343">
        <f>IF($S342="","",IF($U342="paid",IF($V342&lt;&gt;"",$S342,IF(AND($W342&gt;0,OR(INDEX(Calc!$B:$B,$S342)&lt;=Settings!$B$2,$X342=0)),$S342,IFERROR(MATCH(1,INDEX((Calc!$A$2:$A$2001&lt;&gt;"")*(Calc!$E$2:$E$2001&gt;0)*(ROW(Calc!$A$2:$A$2001)&gt;$S342),0),0)+1,""))),IFERROR(MATCH(1,INDEX((Calc!$A$2:$A$2001&lt;&gt;"")*(Calc!$E$2:$E$2001&gt;0)*(ROW(Calc!$A$2:$A$2001)&gt;$S342),0),0)+1,"")))</f>
        <v>0</v>
      </c>
      <c r="T343">
        <f>IF($S343="","",IF(AND($S343=$S342,$U342="paid",$V342=""),"",IF(AND($S343=$S342,$U342="paid",$V342&lt;&gt;""),$V342,IF($S343="","",IFERROR(MATCH(1,INDEX((Calc!$A$2:$A$2001=INDEX(Calc!$A:$A,$S343))*(Calc!$D$2:$D$2001&gt;0)*(Calc!$I$2:$I$2001&gt;INDEX(Calc!$J:$J,$S343))*(Calc!$T$2:$T$2001&lt;INDEX(Calc!$H:$H,$S343)),0),0)+1,"")))))</f>
        <v>0</v>
      </c>
      <c r="U343">
        <f>IF($S343="","",IF($T343&lt;&gt;"","paid","unpaid"))</f>
        <v>0</v>
      </c>
      <c r="V343">
        <f>IF(OR($S343="",$T343=""),"",IFERROR(MATCH(1,INDEX((Calc!$A$2:$A$2001=INDEX(Calc!$A:$A,$S343))*(Calc!$D$2:$D$2001&gt;0)*(Calc!$I$2:$I$2001&gt;INDEX(Calc!$J:$J,$S343))*(Calc!$T$2:$T$2001&lt;INDEX(Calc!$H:$H,$S343))*(ROW(Calc!$A$2:$A$2001)&gt;$T343),0),0)+1,""))</f>
        <v>0</v>
      </c>
      <c r="W343" s="8">
        <f>IF($S343="","",MAX(0,INDEX(Calc!$H:$H,$S343)-MAX(INDEX(Calc!$K:$K,$S343),INDEX(Calc!$J:$J,$S343))))</f>
        <v>0</v>
      </c>
      <c r="X343" s="8">
        <f>IF($S343="","",INDEX(Calc!$E:$E,$S343)-$W343)</f>
        <v>0</v>
      </c>
    </row>
    <row r="344" spans="1:24">
      <c r="A344">
        <f>IF($S344="","",INDEX(Calc!$A:$A,$S344))</f>
        <v>0</v>
      </c>
      <c r="B344">
        <f>IF($S344="","",INDEX(Calc!$U:$U,$S344))</f>
        <v>0</v>
      </c>
      <c r="C344" s="7">
        <f>IF($S344="","",INDEX(Calc!$B:$B,$S344))</f>
        <v>0</v>
      </c>
      <c r="D344">
        <f>IF($S344="","",INDEX(Calc!$C:$C,$S344))</f>
        <v>0</v>
      </c>
      <c r="E344" s="8">
        <f>IF($S344="","",INDEX(Calc!$E:$E,$S344))</f>
        <v>0</v>
      </c>
      <c r="F344" s="9">
        <f>IF($S344="","",INDEX(Calc!$G:$G,$S344))</f>
        <v>0</v>
      </c>
      <c r="G344" s="8">
        <f>IF($S344="","",INDEX(Calc!$L:$L,$S344))</f>
        <v>0</v>
      </c>
      <c r="H344" s="8">
        <f>IF($S344="","",INDEX(Calc!$M:$M,$S344))</f>
        <v>0</v>
      </c>
      <c r="I344" s="7">
        <f>IF($T344="","",INDEX(Calc!$B:$B,$T344))</f>
        <v>0</v>
      </c>
      <c r="J344" s="8">
        <f>IF($S344="","",IF($U344&lt;&gt;"paid",0,MAX(0,MIN(INDEX(Calc!$H:$H,$S344),INDEX(Calc!$I:$I,$T344))-MAX(INDEX(Calc!$J:$J,$S344),INDEX(Calc!$T:$T,$T344)))))</f>
        <v>0</v>
      </c>
      <c r="K344" s="8">
        <f>IF($S344="","",IF($U344&lt;&gt;"paid",0,$J344/(1+$F344)*$F344))</f>
        <v>0</v>
      </c>
      <c r="L344" s="8">
        <f>IF($S344="","",IF($U344="paid",MAX(0,$E344-MAX(0,MIN(INDEX(Calc!$H:$H,$S344),INDEX(Calc!$I:$I,$T344))-INDEX(Calc!$J:$J,$S344))),$W344))</f>
        <v>0</v>
      </c>
      <c r="M344" s="8">
        <f>IF($S344="","",IF($U344="paid",$L344/(1+$F344)*$F344,$Q344))</f>
        <v>0</v>
      </c>
      <c r="N344">
        <f>IF(OR($S344="",$U344&lt;&gt;"paid"),"",$I344-$C344)</f>
        <v>0</v>
      </c>
      <c r="O344" s="8">
        <f>IF($S344="","",IF(AND($U344="paid",$N344&gt;Settings!$B$4),$K344*Settings!$B$3*$N344/365,0))</f>
        <v>0</v>
      </c>
      <c r="P344" s="8">
        <f>IF($S344="","",IF($U344="unpaid",$W344,0))</f>
        <v>0</v>
      </c>
      <c r="Q344" s="8">
        <f>IF($S344="","",IF(AND($U344="unpaid",$C344&lt;=Settings!$B$2),$W344/(1+$F344)*$F344,0))</f>
        <v>0</v>
      </c>
      <c r="R344">
        <f>IF($S344="","","FY "&amp;IF(MONTH($C344)&gt;=4,YEAR($C344),YEAR($C344)-1)&amp;"-"&amp;TEXT(MOD(IF(MONTH($C344)&gt;=4,YEAR($C344)+1,YEAR($C344)),100),"00"))</f>
        <v>0</v>
      </c>
      <c r="S344">
        <f>IF($S343="","",IF($U343="paid",IF($V343&lt;&gt;"",$S343,IF(AND($W343&gt;0,OR(INDEX(Calc!$B:$B,$S343)&lt;=Settings!$B$2,$X343=0)),$S343,IFERROR(MATCH(1,INDEX((Calc!$A$2:$A$2001&lt;&gt;"")*(Calc!$E$2:$E$2001&gt;0)*(ROW(Calc!$A$2:$A$2001)&gt;$S343),0),0)+1,""))),IFERROR(MATCH(1,INDEX((Calc!$A$2:$A$2001&lt;&gt;"")*(Calc!$E$2:$E$2001&gt;0)*(ROW(Calc!$A$2:$A$2001)&gt;$S343),0),0)+1,"")))</f>
        <v>0</v>
      </c>
      <c r="T344">
        <f>IF($S344="","",IF(AND($S344=$S343,$U343="paid",$V343=""),"",IF(AND($S344=$S343,$U343="paid",$V343&lt;&gt;""),$V343,IF($S344="","",IFERROR(MATCH(1,INDEX((Calc!$A$2:$A$2001=INDEX(Calc!$A:$A,$S344))*(Calc!$D$2:$D$2001&gt;0)*(Calc!$I$2:$I$2001&gt;INDEX(Calc!$J:$J,$S344))*(Calc!$T$2:$T$2001&lt;INDEX(Calc!$H:$H,$S344)),0),0)+1,"")))))</f>
        <v>0</v>
      </c>
      <c r="U344">
        <f>IF($S344="","",IF($T344&lt;&gt;"","paid","unpaid"))</f>
        <v>0</v>
      </c>
      <c r="V344">
        <f>IF(OR($S344="",$T344=""),"",IFERROR(MATCH(1,INDEX((Calc!$A$2:$A$2001=INDEX(Calc!$A:$A,$S344))*(Calc!$D$2:$D$2001&gt;0)*(Calc!$I$2:$I$2001&gt;INDEX(Calc!$J:$J,$S344))*(Calc!$T$2:$T$2001&lt;INDEX(Calc!$H:$H,$S344))*(ROW(Calc!$A$2:$A$2001)&gt;$T344),0),0)+1,""))</f>
        <v>0</v>
      </c>
      <c r="W344" s="8">
        <f>IF($S344="","",MAX(0,INDEX(Calc!$H:$H,$S344)-MAX(INDEX(Calc!$K:$K,$S344),INDEX(Calc!$J:$J,$S344))))</f>
        <v>0</v>
      </c>
      <c r="X344" s="8">
        <f>IF($S344="","",INDEX(Calc!$E:$E,$S344)-$W344)</f>
        <v>0</v>
      </c>
    </row>
    <row r="345" spans="1:24">
      <c r="A345">
        <f>IF($S345="","",INDEX(Calc!$A:$A,$S345))</f>
        <v>0</v>
      </c>
      <c r="B345">
        <f>IF($S345="","",INDEX(Calc!$U:$U,$S345))</f>
        <v>0</v>
      </c>
      <c r="C345" s="7">
        <f>IF($S345="","",INDEX(Calc!$B:$B,$S345))</f>
        <v>0</v>
      </c>
      <c r="D345">
        <f>IF($S345="","",INDEX(Calc!$C:$C,$S345))</f>
        <v>0</v>
      </c>
      <c r="E345" s="8">
        <f>IF($S345="","",INDEX(Calc!$E:$E,$S345))</f>
        <v>0</v>
      </c>
      <c r="F345" s="9">
        <f>IF($S345="","",INDEX(Calc!$G:$G,$S345))</f>
        <v>0</v>
      </c>
      <c r="G345" s="8">
        <f>IF($S345="","",INDEX(Calc!$L:$L,$S345))</f>
        <v>0</v>
      </c>
      <c r="H345" s="8">
        <f>IF($S345="","",INDEX(Calc!$M:$M,$S345))</f>
        <v>0</v>
      </c>
      <c r="I345" s="7">
        <f>IF($T345="","",INDEX(Calc!$B:$B,$T345))</f>
        <v>0</v>
      </c>
      <c r="J345" s="8">
        <f>IF($S345="","",IF($U345&lt;&gt;"paid",0,MAX(0,MIN(INDEX(Calc!$H:$H,$S345),INDEX(Calc!$I:$I,$T345))-MAX(INDEX(Calc!$J:$J,$S345),INDEX(Calc!$T:$T,$T345)))))</f>
        <v>0</v>
      </c>
      <c r="K345" s="8">
        <f>IF($S345="","",IF($U345&lt;&gt;"paid",0,$J345/(1+$F345)*$F345))</f>
        <v>0</v>
      </c>
      <c r="L345" s="8">
        <f>IF($S345="","",IF($U345="paid",MAX(0,$E345-MAX(0,MIN(INDEX(Calc!$H:$H,$S345),INDEX(Calc!$I:$I,$T345))-INDEX(Calc!$J:$J,$S345))),$W345))</f>
        <v>0</v>
      </c>
      <c r="M345" s="8">
        <f>IF($S345="","",IF($U345="paid",$L345/(1+$F345)*$F345,$Q345))</f>
        <v>0</v>
      </c>
      <c r="N345">
        <f>IF(OR($S345="",$U345&lt;&gt;"paid"),"",$I345-$C345)</f>
        <v>0</v>
      </c>
      <c r="O345" s="8">
        <f>IF($S345="","",IF(AND($U345="paid",$N345&gt;Settings!$B$4),$K345*Settings!$B$3*$N345/365,0))</f>
        <v>0</v>
      </c>
      <c r="P345" s="8">
        <f>IF($S345="","",IF($U345="unpaid",$W345,0))</f>
        <v>0</v>
      </c>
      <c r="Q345" s="8">
        <f>IF($S345="","",IF(AND($U345="unpaid",$C345&lt;=Settings!$B$2),$W345/(1+$F345)*$F345,0))</f>
        <v>0</v>
      </c>
      <c r="R345">
        <f>IF($S345="","","FY "&amp;IF(MONTH($C345)&gt;=4,YEAR($C345),YEAR($C345)-1)&amp;"-"&amp;TEXT(MOD(IF(MONTH($C345)&gt;=4,YEAR($C345)+1,YEAR($C345)),100),"00"))</f>
        <v>0</v>
      </c>
      <c r="S345">
        <f>IF($S344="","",IF($U344="paid",IF($V344&lt;&gt;"",$S344,IF(AND($W344&gt;0,OR(INDEX(Calc!$B:$B,$S344)&lt;=Settings!$B$2,$X344=0)),$S344,IFERROR(MATCH(1,INDEX((Calc!$A$2:$A$2001&lt;&gt;"")*(Calc!$E$2:$E$2001&gt;0)*(ROW(Calc!$A$2:$A$2001)&gt;$S344),0),0)+1,""))),IFERROR(MATCH(1,INDEX((Calc!$A$2:$A$2001&lt;&gt;"")*(Calc!$E$2:$E$2001&gt;0)*(ROW(Calc!$A$2:$A$2001)&gt;$S344),0),0)+1,"")))</f>
        <v>0</v>
      </c>
      <c r="T345">
        <f>IF($S345="","",IF(AND($S345=$S344,$U344="paid",$V344=""),"",IF(AND($S345=$S344,$U344="paid",$V344&lt;&gt;""),$V344,IF($S345="","",IFERROR(MATCH(1,INDEX((Calc!$A$2:$A$2001=INDEX(Calc!$A:$A,$S345))*(Calc!$D$2:$D$2001&gt;0)*(Calc!$I$2:$I$2001&gt;INDEX(Calc!$J:$J,$S345))*(Calc!$T$2:$T$2001&lt;INDEX(Calc!$H:$H,$S345)),0),0)+1,"")))))</f>
        <v>0</v>
      </c>
      <c r="U345">
        <f>IF($S345="","",IF($T345&lt;&gt;"","paid","unpaid"))</f>
        <v>0</v>
      </c>
      <c r="V345">
        <f>IF(OR($S345="",$T345=""),"",IFERROR(MATCH(1,INDEX((Calc!$A$2:$A$2001=INDEX(Calc!$A:$A,$S345))*(Calc!$D$2:$D$2001&gt;0)*(Calc!$I$2:$I$2001&gt;INDEX(Calc!$J:$J,$S345))*(Calc!$T$2:$T$2001&lt;INDEX(Calc!$H:$H,$S345))*(ROW(Calc!$A$2:$A$2001)&gt;$T345),0),0)+1,""))</f>
        <v>0</v>
      </c>
      <c r="W345" s="8">
        <f>IF($S345="","",MAX(0,INDEX(Calc!$H:$H,$S345)-MAX(INDEX(Calc!$K:$K,$S345),INDEX(Calc!$J:$J,$S345))))</f>
        <v>0</v>
      </c>
      <c r="X345" s="8">
        <f>IF($S345="","",INDEX(Calc!$E:$E,$S345)-$W345)</f>
        <v>0</v>
      </c>
    </row>
    <row r="346" spans="1:24">
      <c r="A346">
        <f>IF($S346="","",INDEX(Calc!$A:$A,$S346))</f>
        <v>0</v>
      </c>
      <c r="B346">
        <f>IF($S346="","",INDEX(Calc!$U:$U,$S346))</f>
        <v>0</v>
      </c>
      <c r="C346" s="7">
        <f>IF($S346="","",INDEX(Calc!$B:$B,$S346))</f>
        <v>0</v>
      </c>
      <c r="D346">
        <f>IF($S346="","",INDEX(Calc!$C:$C,$S346))</f>
        <v>0</v>
      </c>
      <c r="E346" s="8">
        <f>IF($S346="","",INDEX(Calc!$E:$E,$S346))</f>
        <v>0</v>
      </c>
      <c r="F346" s="9">
        <f>IF($S346="","",INDEX(Calc!$G:$G,$S346))</f>
        <v>0</v>
      </c>
      <c r="G346" s="8">
        <f>IF($S346="","",INDEX(Calc!$L:$L,$S346))</f>
        <v>0</v>
      </c>
      <c r="H346" s="8">
        <f>IF($S346="","",INDEX(Calc!$M:$M,$S346))</f>
        <v>0</v>
      </c>
      <c r="I346" s="7">
        <f>IF($T346="","",INDEX(Calc!$B:$B,$T346))</f>
        <v>0</v>
      </c>
      <c r="J346" s="8">
        <f>IF($S346="","",IF($U346&lt;&gt;"paid",0,MAX(0,MIN(INDEX(Calc!$H:$H,$S346),INDEX(Calc!$I:$I,$T346))-MAX(INDEX(Calc!$J:$J,$S346),INDEX(Calc!$T:$T,$T346)))))</f>
        <v>0</v>
      </c>
      <c r="K346" s="8">
        <f>IF($S346="","",IF($U346&lt;&gt;"paid",0,$J346/(1+$F346)*$F346))</f>
        <v>0</v>
      </c>
      <c r="L346" s="8">
        <f>IF($S346="","",IF($U346="paid",MAX(0,$E346-MAX(0,MIN(INDEX(Calc!$H:$H,$S346),INDEX(Calc!$I:$I,$T346))-INDEX(Calc!$J:$J,$S346))),$W346))</f>
        <v>0</v>
      </c>
      <c r="M346" s="8">
        <f>IF($S346="","",IF($U346="paid",$L346/(1+$F346)*$F346,$Q346))</f>
        <v>0</v>
      </c>
      <c r="N346">
        <f>IF(OR($S346="",$U346&lt;&gt;"paid"),"",$I346-$C346)</f>
        <v>0</v>
      </c>
      <c r="O346" s="8">
        <f>IF($S346="","",IF(AND($U346="paid",$N346&gt;Settings!$B$4),$K346*Settings!$B$3*$N346/365,0))</f>
        <v>0</v>
      </c>
      <c r="P346" s="8">
        <f>IF($S346="","",IF($U346="unpaid",$W346,0))</f>
        <v>0</v>
      </c>
      <c r="Q346" s="8">
        <f>IF($S346="","",IF(AND($U346="unpaid",$C346&lt;=Settings!$B$2),$W346/(1+$F346)*$F346,0))</f>
        <v>0</v>
      </c>
      <c r="R346">
        <f>IF($S346="","","FY "&amp;IF(MONTH($C346)&gt;=4,YEAR($C346),YEAR($C346)-1)&amp;"-"&amp;TEXT(MOD(IF(MONTH($C346)&gt;=4,YEAR($C346)+1,YEAR($C346)),100),"00"))</f>
        <v>0</v>
      </c>
      <c r="S346">
        <f>IF($S345="","",IF($U345="paid",IF($V345&lt;&gt;"",$S345,IF(AND($W345&gt;0,OR(INDEX(Calc!$B:$B,$S345)&lt;=Settings!$B$2,$X345=0)),$S345,IFERROR(MATCH(1,INDEX((Calc!$A$2:$A$2001&lt;&gt;"")*(Calc!$E$2:$E$2001&gt;0)*(ROW(Calc!$A$2:$A$2001)&gt;$S345),0),0)+1,""))),IFERROR(MATCH(1,INDEX((Calc!$A$2:$A$2001&lt;&gt;"")*(Calc!$E$2:$E$2001&gt;0)*(ROW(Calc!$A$2:$A$2001)&gt;$S345),0),0)+1,"")))</f>
        <v>0</v>
      </c>
      <c r="T346">
        <f>IF($S346="","",IF(AND($S346=$S345,$U345="paid",$V345=""),"",IF(AND($S346=$S345,$U345="paid",$V345&lt;&gt;""),$V345,IF($S346="","",IFERROR(MATCH(1,INDEX((Calc!$A$2:$A$2001=INDEX(Calc!$A:$A,$S346))*(Calc!$D$2:$D$2001&gt;0)*(Calc!$I$2:$I$2001&gt;INDEX(Calc!$J:$J,$S346))*(Calc!$T$2:$T$2001&lt;INDEX(Calc!$H:$H,$S346)),0),0)+1,"")))))</f>
        <v>0</v>
      </c>
      <c r="U346">
        <f>IF($S346="","",IF($T346&lt;&gt;"","paid","unpaid"))</f>
        <v>0</v>
      </c>
      <c r="V346">
        <f>IF(OR($S346="",$T346=""),"",IFERROR(MATCH(1,INDEX((Calc!$A$2:$A$2001=INDEX(Calc!$A:$A,$S346))*(Calc!$D$2:$D$2001&gt;0)*(Calc!$I$2:$I$2001&gt;INDEX(Calc!$J:$J,$S346))*(Calc!$T$2:$T$2001&lt;INDEX(Calc!$H:$H,$S346))*(ROW(Calc!$A$2:$A$2001)&gt;$T346),0),0)+1,""))</f>
        <v>0</v>
      </c>
      <c r="W346" s="8">
        <f>IF($S346="","",MAX(0,INDEX(Calc!$H:$H,$S346)-MAX(INDEX(Calc!$K:$K,$S346),INDEX(Calc!$J:$J,$S346))))</f>
        <v>0</v>
      </c>
      <c r="X346" s="8">
        <f>IF($S346="","",INDEX(Calc!$E:$E,$S346)-$W346)</f>
        <v>0</v>
      </c>
    </row>
    <row r="347" spans="1:24">
      <c r="A347">
        <f>IF($S347="","",INDEX(Calc!$A:$A,$S347))</f>
        <v>0</v>
      </c>
      <c r="B347">
        <f>IF($S347="","",INDEX(Calc!$U:$U,$S347))</f>
        <v>0</v>
      </c>
      <c r="C347" s="7">
        <f>IF($S347="","",INDEX(Calc!$B:$B,$S347))</f>
        <v>0</v>
      </c>
      <c r="D347">
        <f>IF($S347="","",INDEX(Calc!$C:$C,$S347))</f>
        <v>0</v>
      </c>
      <c r="E347" s="8">
        <f>IF($S347="","",INDEX(Calc!$E:$E,$S347))</f>
        <v>0</v>
      </c>
      <c r="F347" s="9">
        <f>IF($S347="","",INDEX(Calc!$G:$G,$S347))</f>
        <v>0</v>
      </c>
      <c r="G347" s="8">
        <f>IF($S347="","",INDEX(Calc!$L:$L,$S347))</f>
        <v>0</v>
      </c>
      <c r="H347" s="8">
        <f>IF($S347="","",INDEX(Calc!$M:$M,$S347))</f>
        <v>0</v>
      </c>
      <c r="I347" s="7">
        <f>IF($T347="","",INDEX(Calc!$B:$B,$T347))</f>
        <v>0</v>
      </c>
      <c r="J347" s="8">
        <f>IF($S347="","",IF($U347&lt;&gt;"paid",0,MAX(0,MIN(INDEX(Calc!$H:$H,$S347),INDEX(Calc!$I:$I,$T347))-MAX(INDEX(Calc!$J:$J,$S347),INDEX(Calc!$T:$T,$T347)))))</f>
        <v>0</v>
      </c>
      <c r="K347" s="8">
        <f>IF($S347="","",IF($U347&lt;&gt;"paid",0,$J347/(1+$F347)*$F347))</f>
        <v>0</v>
      </c>
      <c r="L347" s="8">
        <f>IF($S347="","",IF($U347="paid",MAX(0,$E347-MAX(0,MIN(INDEX(Calc!$H:$H,$S347),INDEX(Calc!$I:$I,$T347))-INDEX(Calc!$J:$J,$S347))),$W347))</f>
        <v>0</v>
      </c>
      <c r="M347" s="8">
        <f>IF($S347="","",IF($U347="paid",$L347/(1+$F347)*$F347,$Q347))</f>
        <v>0</v>
      </c>
      <c r="N347">
        <f>IF(OR($S347="",$U347&lt;&gt;"paid"),"",$I347-$C347)</f>
        <v>0</v>
      </c>
      <c r="O347" s="8">
        <f>IF($S347="","",IF(AND($U347="paid",$N347&gt;Settings!$B$4),$K347*Settings!$B$3*$N347/365,0))</f>
        <v>0</v>
      </c>
      <c r="P347" s="8">
        <f>IF($S347="","",IF($U347="unpaid",$W347,0))</f>
        <v>0</v>
      </c>
      <c r="Q347" s="8">
        <f>IF($S347="","",IF(AND($U347="unpaid",$C347&lt;=Settings!$B$2),$W347/(1+$F347)*$F347,0))</f>
        <v>0</v>
      </c>
      <c r="R347">
        <f>IF($S347="","","FY "&amp;IF(MONTH($C347)&gt;=4,YEAR($C347),YEAR($C347)-1)&amp;"-"&amp;TEXT(MOD(IF(MONTH($C347)&gt;=4,YEAR($C347)+1,YEAR($C347)),100),"00"))</f>
        <v>0</v>
      </c>
      <c r="S347">
        <f>IF($S346="","",IF($U346="paid",IF($V346&lt;&gt;"",$S346,IF(AND($W346&gt;0,OR(INDEX(Calc!$B:$B,$S346)&lt;=Settings!$B$2,$X346=0)),$S346,IFERROR(MATCH(1,INDEX((Calc!$A$2:$A$2001&lt;&gt;"")*(Calc!$E$2:$E$2001&gt;0)*(ROW(Calc!$A$2:$A$2001)&gt;$S346),0),0)+1,""))),IFERROR(MATCH(1,INDEX((Calc!$A$2:$A$2001&lt;&gt;"")*(Calc!$E$2:$E$2001&gt;0)*(ROW(Calc!$A$2:$A$2001)&gt;$S346),0),0)+1,"")))</f>
        <v>0</v>
      </c>
      <c r="T347">
        <f>IF($S347="","",IF(AND($S347=$S346,$U346="paid",$V346=""),"",IF(AND($S347=$S346,$U346="paid",$V346&lt;&gt;""),$V346,IF($S347="","",IFERROR(MATCH(1,INDEX((Calc!$A$2:$A$2001=INDEX(Calc!$A:$A,$S347))*(Calc!$D$2:$D$2001&gt;0)*(Calc!$I$2:$I$2001&gt;INDEX(Calc!$J:$J,$S347))*(Calc!$T$2:$T$2001&lt;INDEX(Calc!$H:$H,$S347)),0),0)+1,"")))))</f>
        <v>0</v>
      </c>
      <c r="U347">
        <f>IF($S347="","",IF($T347&lt;&gt;"","paid","unpaid"))</f>
        <v>0</v>
      </c>
      <c r="V347">
        <f>IF(OR($S347="",$T347=""),"",IFERROR(MATCH(1,INDEX((Calc!$A$2:$A$2001=INDEX(Calc!$A:$A,$S347))*(Calc!$D$2:$D$2001&gt;0)*(Calc!$I$2:$I$2001&gt;INDEX(Calc!$J:$J,$S347))*(Calc!$T$2:$T$2001&lt;INDEX(Calc!$H:$H,$S347))*(ROW(Calc!$A$2:$A$2001)&gt;$T347),0),0)+1,""))</f>
        <v>0</v>
      </c>
      <c r="W347" s="8">
        <f>IF($S347="","",MAX(0,INDEX(Calc!$H:$H,$S347)-MAX(INDEX(Calc!$K:$K,$S347),INDEX(Calc!$J:$J,$S347))))</f>
        <v>0</v>
      </c>
      <c r="X347" s="8">
        <f>IF($S347="","",INDEX(Calc!$E:$E,$S347)-$W347)</f>
        <v>0</v>
      </c>
    </row>
    <row r="348" spans="1:24">
      <c r="A348">
        <f>IF($S348="","",INDEX(Calc!$A:$A,$S348))</f>
        <v>0</v>
      </c>
      <c r="B348">
        <f>IF($S348="","",INDEX(Calc!$U:$U,$S348))</f>
        <v>0</v>
      </c>
      <c r="C348" s="7">
        <f>IF($S348="","",INDEX(Calc!$B:$B,$S348))</f>
        <v>0</v>
      </c>
      <c r="D348">
        <f>IF($S348="","",INDEX(Calc!$C:$C,$S348))</f>
        <v>0</v>
      </c>
      <c r="E348" s="8">
        <f>IF($S348="","",INDEX(Calc!$E:$E,$S348))</f>
        <v>0</v>
      </c>
      <c r="F348" s="9">
        <f>IF($S348="","",INDEX(Calc!$G:$G,$S348))</f>
        <v>0</v>
      </c>
      <c r="G348" s="8">
        <f>IF($S348="","",INDEX(Calc!$L:$L,$S348))</f>
        <v>0</v>
      </c>
      <c r="H348" s="8">
        <f>IF($S348="","",INDEX(Calc!$M:$M,$S348))</f>
        <v>0</v>
      </c>
      <c r="I348" s="7">
        <f>IF($T348="","",INDEX(Calc!$B:$B,$T348))</f>
        <v>0</v>
      </c>
      <c r="J348" s="8">
        <f>IF($S348="","",IF($U348&lt;&gt;"paid",0,MAX(0,MIN(INDEX(Calc!$H:$H,$S348),INDEX(Calc!$I:$I,$T348))-MAX(INDEX(Calc!$J:$J,$S348),INDEX(Calc!$T:$T,$T348)))))</f>
        <v>0</v>
      </c>
      <c r="K348" s="8">
        <f>IF($S348="","",IF($U348&lt;&gt;"paid",0,$J348/(1+$F348)*$F348))</f>
        <v>0</v>
      </c>
      <c r="L348" s="8">
        <f>IF($S348="","",IF($U348="paid",MAX(0,$E348-MAX(0,MIN(INDEX(Calc!$H:$H,$S348),INDEX(Calc!$I:$I,$T348))-INDEX(Calc!$J:$J,$S348))),$W348))</f>
        <v>0</v>
      </c>
      <c r="M348" s="8">
        <f>IF($S348="","",IF($U348="paid",$L348/(1+$F348)*$F348,$Q348))</f>
        <v>0</v>
      </c>
      <c r="N348">
        <f>IF(OR($S348="",$U348&lt;&gt;"paid"),"",$I348-$C348)</f>
        <v>0</v>
      </c>
      <c r="O348" s="8">
        <f>IF($S348="","",IF(AND($U348="paid",$N348&gt;Settings!$B$4),$K348*Settings!$B$3*$N348/365,0))</f>
        <v>0</v>
      </c>
      <c r="P348" s="8">
        <f>IF($S348="","",IF($U348="unpaid",$W348,0))</f>
        <v>0</v>
      </c>
      <c r="Q348" s="8">
        <f>IF($S348="","",IF(AND($U348="unpaid",$C348&lt;=Settings!$B$2),$W348/(1+$F348)*$F348,0))</f>
        <v>0</v>
      </c>
      <c r="R348">
        <f>IF($S348="","","FY "&amp;IF(MONTH($C348)&gt;=4,YEAR($C348),YEAR($C348)-1)&amp;"-"&amp;TEXT(MOD(IF(MONTH($C348)&gt;=4,YEAR($C348)+1,YEAR($C348)),100),"00"))</f>
        <v>0</v>
      </c>
      <c r="S348">
        <f>IF($S347="","",IF($U347="paid",IF($V347&lt;&gt;"",$S347,IF(AND($W347&gt;0,OR(INDEX(Calc!$B:$B,$S347)&lt;=Settings!$B$2,$X347=0)),$S347,IFERROR(MATCH(1,INDEX((Calc!$A$2:$A$2001&lt;&gt;"")*(Calc!$E$2:$E$2001&gt;0)*(ROW(Calc!$A$2:$A$2001)&gt;$S347),0),0)+1,""))),IFERROR(MATCH(1,INDEX((Calc!$A$2:$A$2001&lt;&gt;"")*(Calc!$E$2:$E$2001&gt;0)*(ROW(Calc!$A$2:$A$2001)&gt;$S347),0),0)+1,"")))</f>
        <v>0</v>
      </c>
      <c r="T348">
        <f>IF($S348="","",IF(AND($S348=$S347,$U347="paid",$V347=""),"",IF(AND($S348=$S347,$U347="paid",$V347&lt;&gt;""),$V347,IF($S348="","",IFERROR(MATCH(1,INDEX((Calc!$A$2:$A$2001=INDEX(Calc!$A:$A,$S348))*(Calc!$D$2:$D$2001&gt;0)*(Calc!$I$2:$I$2001&gt;INDEX(Calc!$J:$J,$S348))*(Calc!$T$2:$T$2001&lt;INDEX(Calc!$H:$H,$S348)),0),0)+1,"")))))</f>
        <v>0</v>
      </c>
      <c r="U348">
        <f>IF($S348="","",IF($T348&lt;&gt;"","paid","unpaid"))</f>
        <v>0</v>
      </c>
      <c r="V348">
        <f>IF(OR($S348="",$T348=""),"",IFERROR(MATCH(1,INDEX((Calc!$A$2:$A$2001=INDEX(Calc!$A:$A,$S348))*(Calc!$D$2:$D$2001&gt;0)*(Calc!$I$2:$I$2001&gt;INDEX(Calc!$J:$J,$S348))*(Calc!$T$2:$T$2001&lt;INDEX(Calc!$H:$H,$S348))*(ROW(Calc!$A$2:$A$2001)&gt;$T348),0),0)+1,""))</f>
        <v>0</v>
      </c>
      <c r="W348" s="8">
        <f>IF($S348="","",MAX(0,INDEX(Calc!$H:$H,$S348)-MAX(INDEX(Calc!$K:$K,$S348),INDEX(Calc!$J:$J,$S348))))</f>
        <v>0</v>
      </c>
      <c r="X348" s="8">
        <f>IF($S348="","",INDEX(Calc!$E:$E,$S348)-$W348)</f>
        <v>0</v>
      </c>
    </row>
    <row r="349" spans="1:24">
      <c r="A349">
        <f>IF($S349="","",INDEX(Calc!$A:$A,$S349))</f>
        <v>0</v>
      </c>
      <c r="B349">
        <f>IF($S349="","",INDEX(Calc!$U:$U,$S349))</f>
        <v>0</v>
      </c>
      <c r="C349" s="7">
        <f>IF($S349="","",INDEX(Calc!$B:$B,$S349))</f>
        <v>0</v>
      </c>
      <c r="D349">
        <f>IF($S349="","",INDEX(Calc!$C:$C,$S349))</f>
        <v>0</v>
      </c>
      <c r="E349" s="8">
        <f>IF($S349="","",INDEX(Calc!$E:$E,$S349))</f>
        <v>0</v>
      </c>
      <c r="F349" s="9">
        <f>IF($S349="","",INDEX(Calc!$G:$G,$S349))</f>
        <v>0</v>
      </c>
      <c r="G349" s="8">
        <f>IF($S349="","",INDEX(Calc!$L:$L,$S349))</f>
        <v>0</v>
      </c>
      <c r="H349" s="8">
        <f>IF($S349="","",INDEX(Calc!$M:$M,$S349))</f>
        <v>0</v>
      </c>
      <c r="I349" s="7">
        <f>IF($T349="","",INDEX(Calc!$B:$B,$T349))</f>
        <v>0</v>
      </c>
      <c r="J349" s="8">
        <f>IF($S349="","",IF($U349&lt;&gt;"paid",0,MAX(0,MIN(INDEX(Calc!$H:$H,$S349),INDEX(Calc!$I:$I,$T349))-MAX(INDEX(Calc!$J:$J,$S349),INDEX(Calc!$T:$T,$T349)))))</f>
        <v>0</v>
      </c>
      <c r="K349" s="8">
        <f>IF($S349="","",IF($U349&lt;&gt;"paid",0,$J349/(1+$F349)*$F349))</f>
        <v>0</v>
      </c>
      <c r="L349" s="8">
        <f>IF($S349="","",IF($U349="paid",MAX(0,$E349-MAX(0,MIN(INDEX(Calc!$H:$H,$S349),INDEX(Calc!$I:$I,$T349))-INDEX(Calc!$J:$J,$S349))),$W349))</f>
        <v>0</v>
      </c>
      <c r="M349" s="8">
        <f>IF($S349="","",IF($U349="paid",$L349/(1+$F349)*$F349,$Q349))</f>
        <v>0</v>
      </c>
      <c r="N349">
        <f>IF(OR($S349="",$U349&lt;&gt;"paid"),"",$I349-$C349)</f>
        <v>0</v>
      </c>
      <c r="O349" s="8">
        <f>IF($S349="","",IF(AND($U349="paid",$N349&gt;Settings!$B$4),$K349*Settings!$B$3*$N349/365,0))</f>
        <v>0</v>
      </c>
      <c r="P349" s="8">
        <f>IF($S349="","",IF($U349="unpaid",$W349,0))</f>
        <v>0</v>
      </c>
      <c r="Q349" s="8">
        <f>IF($S349="","",IF(AND($U349="unpaid",$C349&lt;=Settings!$B$2),$W349/(1+$F349)*$F349,0))</f>
        <v>0</v>
      </c>
      <c r="R349">
        <f>IF($S349="","","FY "&amp;IF(MONTH($C349)&gt;=4,YEAR($C349),YEAR($C349)-1)&amp;"-"&amp;TEXT(MOD(IF(MONTH($C349)&gt;=4,YEAR($C349)+1,YEAR($C349)),100),"00"))</f>
        <v>0</v>
      </c>
      <c r="S349">
        <f>IF($S348="","",IF($U348="paid",IF($V348&lt;&gt;"",$S348,IF(AND($W348&gt;0,OR(INDEX(Calc!$B:$B,$S348)&lt;=Settings!$B$2,$X348=0)),$S348,IFERROR(MATCH(1,INDEX((Calc!$A$2:$A$2001&lt;&gt;"")*(Calc!$E$2:$E$2001&gt;0)*(ROW(Calc!$A$2:$A$2001)&gt;$S348),0),0)+1,""))),IFERROR(MATCH(1,INDEX((Calc!$A$2:$A$2001&lt;&gt;"")*(Calc!$E$2:$E$2001&gt;0)*(ROW(Calc!$A$2:$A$2001)&gt;$S348),0),0)+1,"")))</f>
        <v>0</v>
      </c>
      <c r="T349">
        <f>IF($S349="","",IF(AND($S349=$S348,$U348="paid",$V348=""),"",IF(AND($S349=$S348,$U348="paid",$V348&lt;&gt;""),$V348,IF($S349="","",IFERROR(MATCH(1,INDEX((Calc!$A$2:$A$2001=INDEX(Calc!$A:$A,$S349))*(Calc!$D$2:$D$2001&gt;0)*(Calc!$I$2:$I$2001&gt;INDEX(Calc!$J:$J,$S349))*(Calc!$T$2:$T$2001&lt;INDEX(Calc!$H:$H,$S349)),0),0)+1,"")))))</f>
        <v>0</v>
      </c>
      <c r="U349">
        <f>IF($S349="","",IF($T349&lt;&gt;"","paid","unpaid"))</f>
        <v>0</v>
      </c>
      <c r="V349">
        <f>IF(OR($S349="",$T349=""),"",IFERROR(MATCH(1,INDEX((Calc!$A$2:$A$2001=INDEX(Calc!$A:$A,$S349))*(Calc!$D$2:$D$2001&gt;0)*(Calc!$I$2:$I$2001&gt;INDEX(Calc!$J:$J,$S349))*(Calc!$T$2:$T$2001&lt;INDEX(Calc!$H:$H,$S349))*(ROW(Calc!$A$2:$A$2001)&gt;$T349),0),0)+1,""))</f>
        <v>0</v>
      </c>
      <c r="W349" s="8">
        <f>IF($S349="","",MAX(0,INDEX(Calc!$H:$H,$S349)-MAX(INDEX(Calc!$K:$K,$S349),INDEX(Calc!$J:$J,$S349))))</f>
        <v>0</v>
      </c>
      <c r="X349" s="8">
        <f>IF($S349="","",INDEX(Calc!$E:$E,$S349)-$W349)</f>
        <v>0</v>
      </c>
    </row>
    <row r="350" spans="1:24">
      <c r="A350">
        <f>IF($S350="","",INDEX(Calc!$A:$A,$S350))</f>
        <v>0</v>
      </c>
      <c r="B350">
        <f>IF($S350="","",INDEX(Calc!$U:$U,$S350))</f>
        <v>0</v>
      </c>
      <c r="C350" s="7">
        <f>IF($S350="","",INDEX(Calc!$B:$B,$S350))</f>
        <v>0</v>
      </c>
      <c r="D350">
        <f>IF($S350="","",INDEX(Calc!$C:$C,$S350))</f>
        <v>0</v>
      </c>
      <c r="E350" s="8">
        <f>IF($S350="","",INDEX(Calc!$E:$E,$S350))</f>
        <v>0</v>
      </c>
      <c r="F350" s="9">
        <f>IF($S350="","",INDEX(Calc!$G:$G,$S350))</f>
        <v>0</v>
      </c>
      <c r="G350" s="8">
        <f>IF($S350="","",INDEX(Calc!$L:$L,$S350))</f>
        <v>0</v>
      </c>
      <c r="H350" s="8">
        <f>IF($S350="","",INDEX(Calc!$M:$M,$S350))</f>
        <v>0</v>
      </c>
      <c r="I350" s="7">
        <f>IF($T350="","",INDEX(Calc!$B:$B,$T350))</f>
        <v>0</v>
      </c>
      <c r="J350" s="8">
        <f>IF($S350="","",IF($U350&lt;&gt;"paid",0,MAX(0,MIN(INDEX(Calc!$H:$H,$S350),INDEX(Calc!$I:$I,$T350))-MAX(INDEX(Calc!$J:$J,$S350),INDEX(Calc!$T:$T,$T350)))))</f>
        <v>0</v>
      </c>
      <c r="K350" s="8">
        <f>IF($S350="","",IF($U350&lt;&gt;"paid",0,$J350/(1+$F350)*$F350))</f>
        <v>0</v>
      </c>
      <c r="L350" s="8">
        <f>IF($S350="","",IF($U350="paid",MAX(0,$E350-MAX(0,MIN(INDEX(Calc!$H:$H,$S350),INDEX(Calc!$I:$I,$T350))-INDEX(Calc!$J:$J,$S350))),$W350))</f>
        <v>0</v>
      </c>
      <c r="M350" s="8">
        <f>IF($S350="","",IF($U350="paid",$L350/(1+$F350)*$F350,$Q350))</f>
        <v>0</v>
      </c>
      <c r="N350">
        <f>IF(OR($S350="",$U350&lt;&gt;"paid"),"",$I350-$C350)</f>
        <v>0</v>
      </c>
      <c r="O350" s="8">
        <f>IF($S350="","",IF(AND($U350="paid",$N350&gt;Settings!$B$4),$K350*Settings!$B$3*$N350/365,0))</f>
        <v>0</v>
      </c>
      <c r="P350" s="8">
        <f>IF($S350="","",IF($U350="unpaid",$W350,0))</f>
        <v>0</v>
      </c>
      <c r="Q350" s="8">
        <f>IF($S350="","",IF(AND($U350="unpaid",$C350&lt;=Settings!$B$2),$W350/(1+$F350)*$F350,0))</f>
        <v>0</v>
      </c>
      <c r="R350">
        <f>IF($S350="","","FY "&amp;IF(MONTH($C350)&gt;=4,YEAR($C350),YEAR($C350)-1)&amp;"-"&amp;TEXT(MOD(IF(MONTH($C350)&gt;=4,YEAR($C350)+1,YEAR($C350)),100),"00"))</f>
        <v>0</v>
      </c>
      <c r="S350">
        <f>IF($S349="","",IF($U349="paid",IF($V349&lt;&gt;"",$S349,IF(AND($W349&gt;0,OR(INDEX(Calc!$B:$B,$S349)&lt;=Settings!$B$2,$X349=0)),$S349,IFERROR(MATCH(1,INDEX((Calc!$A$2:$A$2001&lt;&gt;"")*(Calc!$E$2:$E$2001&gt;0)*(ROW(Calc!$A$2:$A$2001)&gt;$S349),0),0)+1,""))),IFERROR(MATCH(1,INDEX((Calc!$A$2:$A$2001&lt;&gt;"")*(Calc!$E$2:$E$2001&gt;0)*(ROW(Calc!$A$2:$A$2001)&gt;$S349),0),0)+1,"")))</f>
        <v>0</v>
      </c>
      <c r="T350">
        <f>IF($S350="","",IF(AND($S350=$S349,$U349="paid",$V349=""),"",IF(AND($S350=$S349,$U349="paid",$V349&lt;&gt;""),$V349,IF($S350="","",IFERROR(MATCH(1,INDEX((Calc!$A$2:$A$2001=INDEX(Calc!$A:$A,$S350))*(Calc!$D$2:$D$2001&gt;0)*(Calc!$I$2:$I$2001&gt;INDEX(Calc!$J:$J,$S350))*(Calc!$T$2:$T$2001&lt;INDEX(Calc!$H:$H,$S350)),0),0)+1,"")))))</f>
        <v>0</v>
      </c>
      <c r="U350">
        <f>IF($S350="","",IF($T350&lt;&gt;"","paid","unpaid"))</f>
        <v>0</v>
      </c>
      <c r="V350">
        <f>IF(OR($S350="",$T350=""),"",IFERROR(MATCH(1,INDEX((Calc!$A$2:$A$2001=INDEX(Calc!$A:$A,$S350))*(Calc!$D$2:$D$2001&gt;0)*(Calc!$I$2:$I$2001&gt;INDEX(Calc!$J:$J,$S350))*(Calc!$T$2:$T$2001&lt;INDEX(Calc!$H:$H,$S350))*(ROW(Calc!$A$2:$A$2001)&gt;$T350),0),0)+1,""))</f>
        <v>0</v>
      </c>
      <c r="W350" s="8">
        <f>IF($S350="","",MAX(0,INDEX(Calc!$H:$H,$S350)-MAX(INDEX(Calc!$K:$K,$S350),INDEX(Calc!$J:$J,$S350))))</f>
        <v>0</v>
      </c>
      <c r="X350" s="8">
        <f>IF($S350="","",INDEX(Calc!$E:$E,$S350)-$W350)</f>
        <v>0</v>
      </c>
    </row>
    <row r="351" spans="1:24">
      <c r="A351">
        <f>IF($S351="","",INDEX(Calc!$A:$A,$S351))</f>
        <v>0</v>
      </c>
      <c r="B351">
        <f>IF($S351="","",INDEX(Calc!$U:$U,$S351))</f>
        <v>0</v>
      </c>
      <c r="C351" s="7">
        <f>IF($S351="","",INDEX(Calc!$B:$B,$S351))</f>
        <v>0</v>
      </c>
      <c r="D351">
        <f>IF($S351="","",INDEX(Calc!$C:$C,$S351))</f>
        <v>0</v>
      </c>
      <c r="E351" s="8">
        <f>IF($S351="","",INDEX(Calc!$E:$E,$S351))</f>
        <v>0</v>
      </c>
      <c r="F351" s="9">
        <f>IF($S351="","",INDEX(Calc!$G:$G,$S351))</f>
        <v>0</v>
      </c>
      <c r="G351" s="8">
        <f>IF($S351="","",INDEX(Calc!$L:$L,$S351))</f>
        <v>0</v>
      </c>
      <c r="H351" s="8">
        <f>IF($S351="","",INDEX(Calc!$M:$M,$S351))</f>
        <v>0</v>
      </c>
      <c r="I351" s="7">
        <f>IF($T351="","",INDEX(Calc!$B:$B,$T351))</f>
        <v>0</v>
      </c>
      <c r="J351" s="8">
        <f>IF($S351="","",IF($U351&lt;&gt;"paid",0,MAX(0,MIN(INDEX(Calc!$H:$H,$S351),INDEX(Calc!$I:$I,$T351))-MAX(INDEX(Calc!$J:$J,$S351),INDEX(Calc!$T:$T,$T351)))))</f>
        <v>0</v>
      </c>
      <c r="K351" s="8">
        <f>IF($S351="","",IF($U351&lt;&gt;"paid",0,$J351/(1+$F351)*$F351))</f>
        <v>0</v>
      </c>
      <c r="L351" s="8">
        <f>IF($S351="","",IF($U351="paid",MAX(0,$E351-MAX(0,MIN(INDEX(Calc!$H:$H,$S351),INDEX(Calc!$I:$I,$T351))-INDEX(Calc!$J:$J,$S351))),$W351))</f>
        <v>0</v>
      </c>
      <c r="M351" s="8">
        <f>IF($S351="","",IF($U351="paid",$L351/(1+$F351)*$F351,$Q351))</f>
        <v>0</v>
      </c>
      <c r="N351">
        <f>IF(OR($S351="",$U351&lt;&gt;"paid"),"",$I351-$C351)</f>
        <v>0</v>
      </c>
      <c r="O351" s="8">
        <f>IF($S351="","",IF(AND($U351="paid",$N351&gt;Settings!$B$4),$K351*Settings!$B$3*$N351/365,0))</f>
        <v>0</v>
      </c>
      <c r="P351" s="8">
        <f>IF($S351="","",IF($U351="unpaid",$W351,0))</f>
        <v>0</v>
      </c>
      <c r="Q351" s="8">
        <f>IF($S351="","",IF(AND($U351="unpaid",$C351&lt;=Settings!$B$2),$W351/(1+$F351)*$F351,0))</f>
        <v>0</v>
      </c>
      <c r="R351">
        <f>IF($S351="","","FY "&amp;IF(MONTH($C351)&gt;=4,YEAR($C351),YEAR($C351)-1)&amp;"-"&amp;TEXT(MOD(IF(MONTH($C351)&gt;=4,YEAR($C351)+1,YEAR($C351)),100),"00"))</f>
        <v>0</v>
      </c>
      <c r="S351">
        <f>IF($S350="","",IF($U350="paid",IF($V350&lt;&gt;"",$S350,IF(AND($W350&gt;0,OR(INDEX(Calc!$B:$B,$S350)&lt;=Settings!$B$2,$X350=0)),$S350,IFERROR(MATCH(1,INDEX((Calc!$A$2:$A$2001&lt;&gt;"")*(Calc!$E$2:$E$2001&gt;0)*(ROW(Calc!$A$2:$A$2001)&gt;$S350),0),0)+1,""))),IFERROR(MATCH(1,INDEX((Calc!$A$2:$A$2001&lt;&gt;"")*(Calc!$E$2:$E$2001&gt;0)*(ROW(Calc!$A$2:$A$2001)&gt;$S350),0),0)+1,"")))</f>
        <v>0</v>
      </c>
      <c r="T351">
        <f>IF($S351="","",IF(AND($S351=$S350,$U350="paid",$V350=""),"",IF(AND($S351=$S350,$U350="paid",$V350&lt;&gt;""),$V350,IF($S351="","",IFERROR(MATCH(1,INDEX((Calc!$A$2:$A$2001=INDEX(Calc!$A:$A,$S351))*(Calc!$D$2:$D$2001&gt;0)*(Calc!$I$2:$I$2001&gt;INDEX(Calc!$J:$J,$S351))*(Calc!$T$2:$T$2001&lt;INDEX(Calc!$H:$H,$S351)),0),0)+1,"")))))</f>
        <v>0</v>
      </c>
      <c r="U351">
        <f>IF($S351="","",IF($T351&lt;&gt;"","paid","unpaid"))</f>
        <v>0</v>
      </c>
      <c r="V351">
        <f>IF(OR($S351="",$T351=""),"",IFERROR(MATCH(1,INDEX((Calc!$A$2:$A$2001=INDEX(Calc!$A:$A,$S351))*(Calc!$D$2:$D$2001&gt;0)*(Calc!$I$2:$I$2001&gt;INDEX(Calc!$J:$J,$S351))*(Calc!$T$2:$T$2001&lt;INDEX(Calc!$H:$H,$S351))*(ROW(Calc!$A$2:$A$2001)&gt;$T351),0),0)+1,""))</f>
        <v>0</v>
      </c>
      <c r="W351" s="8">
        <f>IF($S351="","",MAX(0,INDEX(Calc!$H:$H,$S351)-MAX(INDEX(Calc!$K:$K,$S351),INDEX(Calc!$J:$J,$S351))))</f>
        <v>0</v>
      </c>
      <c r="X351" s="8">
        <f>IF($S351="","",INDEX(Calc!$E:$E,$S351)-$W351)</f>
        <v>0</v>
      </c>
    </row>
    <row r="352" spans="1:24">
      <c r="A352">
        <f>IF($S352="","",INDEX(Calc!$A:$A,$S352))</f>
        <v>0</v>
      </c>
      <c r="B352">
        <f>IF($S352="","",INDEX(Calc!$U:$U,$S352))</f>
        <v>0</v>
      </c>
      <c r="C352" s="7">
        <f>IF($S352="","",INDEX(Calc!$B:$B,$S352))</f>
        <v>0</v>
      </c>
      <c r="D352">
        <f>IF($S352="","",INDEX(Calc!$C:$C,$S352))</f>
        <v>0</v>
      </c>
      <c r="E352" s="8">
        <f>IF($S352="","",INDEX(Calc!$E:$E,$S352))</f>
        <v>0</v>
      </c>
      <c r="F352" s="9">
        <f>IF($S352="","",INDEX(Calc!$G:$G,$S352))</f>
        <v>0</v>
      </c>
      <c r="G352" s="8">
        <f>IF($S352="","",INDEX(Calc!$L:$L,$S352))</f>
        <v>0</v>
      </c>
      <c r="H352" s="8">
        <f>IF($S352="","",INDEX(Calc!$M:$M,$S352))</f>
        <v>0</v>
      </c>
      <c r="I352" s="7">
        <f>IF($T352="","",INDEX(Calc!$B:$B,$T352))</f>
        <v>0</v>
      </c>
      <c r="J352" s="8">
        <f>IF($S352="","",IF($U352&lt;&gt;"paid",0,MAX(0,MIN(INDEX(Calc!$H:$H,$S352),INDEX(Calc!$I:$I,$T352))-MAX(INDEX(Calc!$J:$J,$S352),INDEX(Calc!$T:$T,$T352)))))</f>
        <v>0</v>
      </c>
      <c r="K352" s="8">
        <f>IF($S352="","",IF($U352&lt;&gt;"paid",0,$J352/(1+$F352)*$F352))</f>
        <v>0</v>
      </c>
      <c r="L352" s="8">
        <f>IF($S352="","",IF($U352="paid",MAX(0,$E352-MAX(0,MIN(INDEX(Calc!$H:$H,$S352),INDEX(Calc!$I:$I,$T352))-INDEX(Calc!$J:$J,$S352))),$W352))</f>
        <v>0</v>
      </c>
      <c r="M352" s="8">
        <f>IF($S352="","",IF($U352="paid",$L352/(1+$F352)*$F352,$Q352))</f>
        <v>0</v>
      </c>
      <c r="N352">
        <f>IF(OR($S352="",$U352&lt;&gt;"paid"),"",$I352-$C352)</f>
        <v>0</v>
      </c>
      <c r="O352" s="8">
        <f>IF($S352="","",IF(AND($U352="paid",$N352&gt;Settings!$B$4),$K352*Settings!$B$3*$N352/365,0))</f>
        <v>0</v>
      </c>
      <c r="P352" s="8">
        <f>IF($S352="","",IF($U352="unpaid",$W352,0))</f>
        <v>0</v>
      </c>
      <c r="Q352" s="8">
        <f>IF($S352="","",IF(AND($U352="unpaid",$C352&lt;=Settings!$B$2),$W352/(1+$F352)*$F352,0))</f>
        <v>0</v>
      </c>
      <c r="R352">
        <f>IF($S352="","","FY "&amp;IF(MONTH($C352)&gt;=4,YEAR($C352),YEAR($C352)-1)&amp;"-"&amp;TEXT(MOD(IF(MONTH($C352)&gt;=4,YEAR($C352)+1,YEAR($C352)),100),"00"))</f>
        <v>0</v>
      </c>
      <c r="S352">
        <f>IF($S351="","",IF($U351="paid",IF($V351&lt;&gt;"",$S351,IF(AND($W351&gt;0,OR(INDEX(Calc!$B:$B,$S351)&lt;=Settings!$B$2,$X351=0)),$S351,IFERROR(MATCH(1,INDEX((Calc!$A$2:$A$2001&lt;&gt;"")*(Calc!$E$2:$E$2001&gt;0)*(ROW(Calc!$A$2:$A$2001)&gt;$S351),0),0)+1,""))),IFERROR(MATCH(1,INDEX((Calc!$A$2:$A$2001&lt;&gt;"")*(Calc!$E$2:$E$2001&gt;0)*(ROW(Calc!$A$2:$A$2001)&gt;$S351),0),0)+1,"")))</f>
        <v>0</v>
      </c>
      <c r="T352">
        <f>IF($S352="","",IF(AND($S352=$S351,$U351="paid",$V351=""),"",IF(AND($S352=$S351,$U351="paid",$V351&lt;&gt;""),$V351,IF($S352="","",IFERROR(MATCH(1,INDEX((Calc!$A$2:$A$2001=INDEX(Calc!$A:$A,$S352))*(Calc!$D$2:$D$2001&gt;0)*(Calc!$I$2:$I$2001&gt;INDEX(Calc!$J:$J,$S352))*(Calc!$T$2:$T$2001&lt;INDEX(Calc!$H:$H,$S352)),0),0)+1,"")))))</f>
        <v>0</v>
      </c>
      <c r="U352">
        <f>IF($S352="","",IF($T352&lt;&gt;"","paid","unpaid"))</f>
        <v>0</v>
      </c>
      <c r="V352">
        <f>IF(OR($S352="",$T352=""),"",IFERROR(MATCH(1,INDEX((Calc!$A$2:$A$2001=INDEX(Calc!$A:$A,$S352))*(Calc!$D$2:$D$2001&gt;0)*(Calc!$I$2:$I$2001&gt;INDEX(Calc!$J:$J,$S352))*(Calc!$T$2:$T$2001&lt;INDEX(Calc!$H:$H,$S352))*(ROW(Calc!$A$2:$A$2001)&gt;$T352),0),0)+1,""))</f>
        <v>0</v>
      </c>
      <c r="W352" s="8">
        <f>IF($S352="","",MAX(0,INDEX(Calc!$H:$H,$S352)-MAX(INDEX(Calc!$K:$K,$S352),INDEX(Calc!$J:$J,$S352))))</f>
        <v>0</v>
      </c>
      <c r="X352" s="8">
        <f>IF($S352="","",INDEX(Calc!$E:$E,$S352)-$W352)</f>
        <v>0</v>
      </c>
    </row>
    <row r="353" spans="1:24">
      <c r="A353">
        <f>IF($S353="","",INDEX(Calc!$A:$A,$S353))</f>
        <v>0</v>
      </c>
      <c r="B353">
        <f>IF($S353="","",INDEX(Calc!$U:$U,$S353))</f>
        <v>0</v>
      </c>
      <c r="C353" s="7">
        <f>IF($S353="","",INDEX(Calc!$B:$B,$S353))</f>
        <v>0</v>
      </c>
      <c r="D353">
        <f>IF($S353="","",INDEX(Calc!$C:$C,$S353))</f>
        <v>0</v>
      </c>
      <c r="E353" s="8">
        <f>IF($S353="","",INDEX(Calc!$E:$E,$S353))</f>
        <v>0</v>
      </c>
      <c r="F353" s="9">
        <f>IF($S353="","",INDEX(Calc!$G:$G,$S353))</f>
        <v>0</v>
      </c>
      <c r="G353" s="8">
        <f>IF($S353="","",INDEX(Calc!$L:$L,$S353))</f>
        <v>0</v>
      </c>
      <c r="H353" s="8">
        <f>IF($S353="","",INDEX(Calc!$M:$M,$S353))</f>
        <v>0</v>
      </c>
      <c r="I353" s="7">
        <f>IF($T353="","",INDEX(Calc!$B:$B,$T353))</f>
        <v>0</v>
      </c>
      <c r="J353" s="8">
        <f>IF($S353="","",IF($U353&lt;&gt;"paid",0,MAX(0,MIN(INDEX(Calc!$H:$H,$S353),INDEX(Calc!$I:$I,$T353))-MAX(INDEX(Calc!$J:$J,$S353),INDEX(Calc!$T:$T,$T353)))))</f>
        <v>0</v>
      </c>
      <c r="K353" s="8">
        <f>IF($S353="","",IF($U353&lt;&gt;"paid",0,$J353/(1+$F353)*$F353))</f>
        <v>0</v>
      </c>
      <c r="L353" s="8">
        <f>IF($S353="","",IF($U353="paid",MAX(0,$E353-MAX(0,MIN(INDEX(Calc!$H:$H,$S353),INDEX(Calc!$I:$I,$T353))-INDEX(Calc!$J:$J,$S353))),$W353))</f>
        <v>0</v>
      </c>
      <c r="M353" s="8">
        <f>IF($S353="","",IF($U353="paid",$L353/(1+$F353)*$F353,$Q353))</f>
        <v>0</v>
      </c>
      <c r="N353">
        <f>IF(OR($S353="",$U353&lt;&gt;"paid"),"",$I353-$C353)</f>
        <v>0</v>
      </c>
      <c r="O353" s="8">
        <f>IF($S353="","",IF(AND($U353="paid",$N353&gt;Settings!$B$4),$K353*Settings!$B$3*$N353/365,0))</f>
        <v>0</v>
      </c>
      <c r="P353" s="8">
        <f>IF($S353="","",IF($U353="unpaid",$W353,0))</f>
        <v>0</v>
      </c>
      <c r="Q353" s="8">
        <f>IF($S353="","",IF(AND($U353="unpaid",$C353&lt;=Settings!$B$2),$W353/(1+$F353)*$F353,0))</f>
        <v>0</v>
      </c>
      <c r="R353">
        <f>IF($S353="","","FY "&amp;IF(MONTH($C353)&gt;=4,YEAR($C353),YEAR($C353)-1)&amp;"-"&amp;TEXT(MOD(IF(MONTH($C353)&gt;=4,YEAR($C353)+1,YEAR($C353)),100),"00"))</f>
        <v>0</v>
      </c>
      <c r="S353">
        <f>IF($S352="","",IF($U352="paid",IF($V352&lt;&gt;"",$S352,IF(AND($W352&gt;0,OR(INDEX(Calc!$B:$B,$S352)&lt;=Settings!$B$2,$X352=0)),$S352,IFERROR(MATCH(1,INDEX((Calc!$A$2:$A$2001&lt;&gt;"")*(Calc!$E$2:$E$2001&gt;0)*(ROW(Calc!$A$2:$A$2001)&gt;$S352),0),0)+1,""))),IFERROR(MATCH(1,INDEX((Calc!$A$2:$A$2001&lt;&gt;"")*(Calc!$E$2:$E$2001&gt;0)*(ROW(Calc!$A$2:$A$2001)&gt;$S352),0),0)+1,"")))</f>
        <v>0</v>
      </c>
      <c r="T353">
        <f>IF($S353="","",IF(AND($S353=$S352,$U352="paid",$V352=""),"",IF(AND($S353=$S352,$U352="paid",$V352&lt;&gt;""),$V352,IF($S353="","",IFERROR(MATCH(1,INDEX((Calc!$A$2:$A$2001=INDEX(Calc!$A:$A,$S353))*(Calc!$D$2:$D$2001&gt;0)*(Calc!$I$2:$I$2001&gt;INDEX(Calc!$J:$J,$S353))*(Calc!$T$2:$T$2001&lt;INDEX(Calc!$H:$H,$S353)),0),0)+1,"")))))</f>
        <v>0</v>
      </c>
      <c r="U353">
        <f>IF($S353="","",IF($T353&lt;&gt;"","paid","unpaid"))</f>
        <v>0</v>
      </c>
      <c r="V353">
        <f>IF(OR($S353="",$T353=""),"",IFERROR(MATCH(1,INDEX((Calc!$A$2:$A$2001=INDEX(Calc!$A:$A,$S353))*(Calc!$D$2:$D$2001&gt;0)*(Calc!$I$2:$I$2001&gt;INDEX(Calc!$J:$J,$S353))*(Calc!$T$2:$T$2001&lt;INDEX(Calc!$H:$H,$S353))*(ROW(Calc!$A$2:$A$2001)&gt;$T353),0),0)+1,""))</f>
        <v>0</v>
      </c>
      <c r="W353" s="8">
        <f>IF($S353="","",MAX(0,INDEX(Calc!$H:$H,$S353)-MAX(INDEX(Calc!$K:$K,$S353),INDEX(Calc!$J:$J,$S353))))</f>
        <v>0</v>
      </c>
      <c r="X353" s="8">
        <f>IF($S353="","",INDEX(Calc!$E:$E,$S353)-$W353)</f>
        <v>0</v>
      </c>
    </row>
    <row r="354" spans="1:24">
      <c r="A354">
        <f>IF($S354="","",INDEX(Calc!$A:$A,$S354))</f>
        <v>0</v>
      </c>
      <c r="B354">
        <f>IF($S354="","",INDEX(Calc!$U:$U,$S354))</f>
        <v>0</v>
      </c>
      <c r="C354" s="7">
        <f>IF($S354="","",INDEX(Calc!$B:$B,$S354))</f>
        <v>0</v>
      </c>
      <c r="D354">
        <f>IF($S354="","",INDEX(Calc!$C:$C,$S354))</f>
        <v>0</v>
      </c>
      <c r="E354" s="8">
        <f>IF($S354="","",INDEX(Calc!$E:$E,$S354))</f>
        <v>0</v>
      </c>
      <c r="F354" s="9">
        <f>IF($S354="","",INDEX(Calc!$G:$G,$S354))</f>
        <v>0</v>
      </c>
      <c r="G354" s="8">
        <f>IF($S354="","",INDEX(Calc!$L:$L,$S354))</f>
        <v>0</v>
      </c>
      <c r="H354" s="8">
        <f>IF($S354="","",INDEX(Calc!$M:$M,$S354))</f>
        <v>0</v>
      </c>
      <c r="I354" s="7">
        <f>IF($T354="","",INDEX(Calc!$B:$B,$T354))</f>
        <v>0</v>
      </c>
      <c r="J354" s="8">
        <f>IF($S354="","",IF($U354&lt;&gt;"paid",0,MAX(0,MIN(INDEX(Calc!$H:$H,$S354),INDEX(Calc!$I:$I,$T354))-MAX(INDEX(Calc!$J:$J,$S354),INDEX(Calc!$T:$T,$T354)))))</f>
        <v>0</v>
      </c>
      <c r="K354" s="8">
        <f>IF($S354="","",IF($U354&lt;&gt;"paid",0,$J354/(1+$F354)*$F354))</f>
        <v>0</v>
      </c>
      <c r="L354" s="8">
        <f>IF($S354="","",IF($U354="paid",MAX(0,$E354-MAX(0,MIN(INDEX(Calc!$H:$H,$S354),INDEX(Calc!$I:$I,$T354))-INDEX(Calc!$J:$J,$S354))),$W354))</f>
        <v>0</v>
      </c>
      <c r="M354" s="8">
        <f>IF($S354="","",IF($U354="paid",$L354/(1+$F354)*$F354,$Q354))</f>
        <v>0</v>
      </c>
      <c r="N354">
        <f>IF(OR($S354="",$U354&lt;&gt;"paid"),"",$I354-$C354)</f>
        <v>0</v>
      </c>
      <c r="O354" s="8">
        <f>IF($S354="","",IF(AND($U354="paid",$N354&gt;Settings!$B$4),$K354*Settings!$B$3*$N354/365,0))</f>
        <v>0</v>
      </c>
      <c r="P354" s="8">
        <f>IF($S354="","",IF($U354="unpaid",$W354,0))</f>
        <v>0</v>
      </c>
      <c r="Q354" s="8">
        <f>IF($S354="","",IF(AND($U354="unpaid",$C354&lt;=Settings!$B$2),$W354/(1+$F354)*$F354,0))</f>
        <v>0</v>
      </c>
      <c r="R354">
        <f>IF($S354="","","FY "&amp;IF(MONTH($C354)&gt;=4,YEAR($C354),YEAR($C354)-1)&amp;"-"&amp;TEXT(MOD(IF(MONTH($C354)&gt;=4,YEAR($C354)+1,YEAR($C354)),100),"00"))</f>
        <v>0</v>
      </c>
      <c r="S354">
        <f>IF($S353="","",IF($U353="paid",IF($V353&lt;&gt;"",$S353,IF(AND($W353&gt;0,OR(INDEX(Calc!$B:$B,$S353)&lt;=Settings!$B$2,$X353=0)),$S353,IFERROR(MATCH(1,INDEX((Calc!$A$2:$A$2001&lt;&gt;"")*(Calc!$E$2:$E$2001&gt;0)*(ROW(Calc!$A$2:$A$2001)&gt;$S353),0),0)+1,""))),IFERROR(MATCH(1,INDEX((Calc!$A$2:$A$2001&lt;&gt;"")*(Calc!$E$2:$E$2001&gt;0)*(ROW(Calc!$A$2:$A$2001)&gt;$S353),0),0)+1,"")))</f>
        <v>0</v>
      </c>
      <c r="T354">
        <f>IF($S354="","",IF(AND($S354=$S353,$U353="paid",$V353=""),"",IF(AND($S354=$S353,$U353="paid",$V353&lt;&gt;""),$V353,IF($S354="","",IFERROR(MATCH(1,INDEX((Calc!$A$2:$A$2001=INDEX(Calc!$A:$A,$S354))*(Calc!$D$2:$D$2001&gt;0)*(Calc!$I$2:$I$2001&gt;INDEX(Calc!$J:$J,$S354))*(Calc!$T$2:$T$2001&lt;INDEX(Calc!$H:$H,$S354)),0),0)+1,"")))))</f>
        <v>0</v>
      </c>
      <c r="U354">
        <f>IF($S354="","",IF($T354&lt;&gt;"","paid","unpaid"))</f>
        <v>0</v>
      </c>
      <c r="V354">
        <f>IF(OR($S354="",$T354=""),"",IFERROR(MATCH(1,INDEX((Calc!$A$2:$A$2001=INDEX(Calc!$A:$A,$S354))*(Calc!$D$2:$D$2001&gt;0)*(Calc!$I$2:$I$2001&gt;INDEX(Calc!$J:$J,$S354))*(Calc!$T$2:$T$2001&lt;INDEX(Calc!$H:$H,$S354))*(ROW(Calc!$A$2:$A$2001)&gt;$T354),0),0)+1,""))</f>
        <v>0</v>
      </c>
      <c r="W354" s="8">
        <f>IF($S354="","",MAX(0,INDEX(Calc!$H:$H,$S354)-MAX(INDEX(Calc!$K:$K,$S354),INDEX(Calc!$J:$J,$S354))))</f>
        <v>0</v>
      </c>
      <c r="X354" s="8">
        <f>IF($S354="","",INDEX(Calc!$E:$E,$S354)-$W354)</f>
        <v>0</v>
      </c>
    </row>
    <row r="355" spans="1:24">
      <c r="A355">
        <f>IF($S355="","",INDEX(Calc!$A:$A,$S355))</f>
        <v>0</v>
      </c>
      <c r="B355">
        <f>IF($S355="","",INDEX(Calc!$U:$U,$S355))</f>
        <v>0</v>
      </c>
      <c r="C355" s="7">
        <f>IF($S355="","",INDEX(Calc!$B:$B,$S355))</f>
        <v>0</v>
      </c>
      <c r="D355">
        <f>IF($S355="","",INDEX(Calc!$C:$C,$S355))</f>
        <v>0</v>
      </c>
      <c r="E355" s="8">
        <f>IF($S355="","",INDEX(Calc!$E:$E,$S355))</f>
        <v>0</v>
      </c>
      <c r="F355" s="9">
        <f>IF($S355="","",INDEX(Calc!$G:$G,$S355))</f>
        <v>0</v>
      </c>
      <c r="G355" s="8">
        <f>IF($S355="","",INDEX(Calc!$L:$L,$S355))</f>
        <v>0</v>
      </c>
      <c r="H355" s="8">
        <f>IF($S355="","",INDEX(Calc!$M:$M,$S355))</f>
        <v>0</v>
      </c>
      <c r="I355" s="7">
        <f>IF($T355="","",INDEX(Calc!$B:$B,$T355))</f>
        <v>0</v>
      </c>
      <c r="J355" s="8">
        <f>IF($S355="","",IF($U355&lt;&gt;"paid",0,MAX(0,MIN(INDEX(Calc!$H:$H,$S355),INDEX(Calc!$I:$I,$T355))-MAX(INDEX(Calc!$J:$J,$S355),INDEX(Calc!$T:$T,$T355)))))</f>
        <v>0</v>
      </c>
      <c r="K355" s="8">
        <f>IF($S355="","",IF($U355&lt;&gt;"paid",0,$J355/(1+$F355)*$F355))</f>
        <v>0</v>
      </c>
      <c r="L355" s="8">
        <f>IF($S355="","",IF($U355="paid",MAX(0,$E355-MAX(0,MIN(INDEX(Calc!$H:$H,$S355),INDEX(Calc!$I:$I,$T355))-INDEX(Calc!$J:$J,$S355))),$W355))</f>
        <v>0</v>
      </c>
      <c r="M355" s="8">
        <f>IF($S355="","",IF($U355="paid",$L355/(1+$F355)*$F355,$Q355))</f>
        <v>0</v>
      </c>
      <c r="N355">
        <f>IF(OR($S355="",$U355&lt;&gt;"paid"),"",$I355-$C355)</f>
        <v>0</v>
      </c>
      <c r="O355" s="8">
        <f>IF($S355="","",IF(AND($U355="paid",$N355&gt;Settings!$B$4),$K355*Settings!$B$3*$N355/365,0))</f>
        <v>0</v>
      </c>
      <c r="P355" s="8">
        <f>IF($S355="","",IF($U355="unpaid",$W355,0))</f>
        <v>0</v>
      </c>
      <c r="Q355" s="8">
        <f>IF($S355="","",IF(AND($U355="unpaid",$C355&lt;=Settings!$B$2),$W355/(1+$F355)*$F355,0))</f>
        <v>0</v>
      </c>
      <c r="R355">
        <f>IF($S355="","","FY "&amp;IF(MONTH($C355)&gt;=4,YEAR($C355),YEAR($C355)-1)&amp;"-"&amp;TEXT(MOD(IF(MONTH($C355)&gt;=4,YEAR($C355)+1,YEAR($C355)),100),"00"))</f>
        <v>0</v>
      </c>
      <c r="S355">
        <f>IF($S354="","",IF($U354="paid",IF($V354&lt;&gt;"",$S354,IF(AND($W354&gt;0,OR(INDEX(Calc!$B:$B,$S354)&lt;=Settings!$B$2,$X354=0)),$S354,IFERROR(MATCH(1,INDEX((Calc!$A$2:$A$2001&lt;&gt;"")*(Calc!$E$2:$E$2001&gt;0)*(ROW(Calc!$A$2:$A$2001)&gt;$S354),0),0)+1,""))),IFERROR(MATCH(1,INDEX((Calc!$A$2:$A$2001&lt;&gt;"")*(Calc!$E$2:$E$2001&gt;0)*(ROW(Calc!$A$2:$A$2001)&gt;$S354),0),0)+1,"")))</f>
        <v>0</v>
      </c>
      <c r="T355">
        <f>IF($S355="","",IF(AND($S355=$S354,$U354="paid",$V354=""),"",IF(AND($S355=$S354,$U354="paid",$V354&lt;&gt;""),$V354,IF($S355="","",IFERROR(MATCH(1,INDEX((Calc!$A$2:$A$2001=INDEX(Calc!$A:$A,$S355))*(Calc!$D$2:$D$2001&gt;0)*(Calc!$I$2:$I$2001&gt;INDEX(Calc!$J:$J,$S355))*(Calc!$T$2:$T$2001&lt;INDEX(Calc!$H:$H,$S355)),0),0)+1,"")))))</f>
        <v>0</v>
      </c>
      <c r="U355">
        <f>IF($S355="","",IF($T355&lt;&gt;"","paid","unpaid"))</f>
        <v>0</v>
      </c>
      <c r="V355">
        <f>IF(OR($S355="",$T355=""),"",IFERROR(MATCH(1,INDEX((Calc!$A$2:$A$2001=INDEX(Calc!$A:$A,$S355))*(Calc!$D$2:$D$2001&gt;0)*(Calc!$I$2:$I$2001&gt;INDEX(Calc!$J:$J,$S355))*(Calc!$T$2:$T$2001&lt;INDEX(Calc!$H:$H,$S355))*(ROW(Calc!$A$2:$A$2001)&gt;$T355),0),0)+1,""))</f>
        <v>0</v>
      </c>
      <c r="W355" s="8">
        <f>IF($S355="","",MAX(0,INDEX(Calc!$H:$H,$S355)-MAX(INDEX(Calc!$K:$K,$S355),INDEX(Calc!$J:$J,$S355))))</f>
        <v>0</v>
      </c>
      <c r="X355" s="8">
        <f>IF($S355="","",INDEX(Calc!$E:$E,$S355)-$W355)</f>
        <v>0</v>
      </c>
    </row>
    <row r="356" spans="1:24">
      <c r="A356">
        <f>IF($S356="","",INDEX(Calc!$A:$A,$S356))</f>
        <v>0</v>
      </c>
      <c r="B356">
        <f>IF($S356="","",INDEX(Calc!$U:$U,$S356))</f>
        <v>0</v>
      </c>
      <c r="C356" s="7">
        <f>IF($S356="","",INDEX(Calc!$B:$B,$S356))</f>
        <v>0</v>
      </c>
      <c r="D356">
        <f>IF($S356="","",INDEX(Calc!$C:$C,$S356))</f>
        <v>0</v>
      </c>
      <c r="E356" s="8">
        <f>IF($S356="","",INDEX(Calc!$E:$E,$S356))</f>
        <v>0</v>
      </c>
      <c r="F356" s="9">
        <f>IF($S356="","",INDEX(Calc!$G:$G,$S356))</f>
        <v>0</v>
      </c>
      <c r="G356" s="8">
        <f>IF($S356="","",INDEX(Calc!$L:$L,$S356))</f>
        <v>0</v>
      </c>
      <c r="H356" s="8">
        <f>IF($S356="","",INDEX(Calc!$M:$M,$S356))</f>
        <v>0</v>
      </c>
      <c r="I356" s="7">
        <f>IF($T356="","",INDEX(Calc!$B:$B,$T356))</f>
        <v>0</v>
      </c>
      <c r="J356" s="8">
        <f>IF($S356="","",IF($U356&lt;&gt;"paid",0,MAX(0,MIN(INDEX(Calc!$H:$H,$S356),INDEX(Calc!$I:$I,$T356))-MAX(INDEX(Calc!$J:$J,$S356),INDEX(Calc!$T:$T,$T356)))))</f>
        <v>0</v>
      </c>
      <c r="K356" s="8">
        <f>IF($S356="","",IF($U356&lt;&gt;"paid",0,$J356/(1+$F356)*$F356))</f>
        <v>0</v>
      </c>
      <c r="L356" s="8">
        <f>IF($S356="","",IF($U356="paid",MAX(0,$E356-MAX(0,MIN(INDEX(Calc!$H:$H,$S356),INDEX(Calc!$I:$I,$T356))-INDEX(Calc!$J:$J,$S356))),$W356))</f>
        <v>0</v>
      </c>
      <c r="M356" s="8">
        <f>IF($S356="","",IF($U356="paid",$L356/(1+$F356)*$F356,$Q356))</f>
        <v>0</v>
      </c>
      <c r="N356">
        <f>IF(OR($S356="",$U356&lt;&gt;"paid"),"",$I356-$C356)</f>
        <v>0</v>
      </c>
      <c r="O356" s="8">
        <f>IF($S356="","",IF(AND($U356="paid",$N356&gt;Settings!$B$4),$K356*Settings!$B$3*$N356/365,0))</f>
        <v>0</v>
      </c>
      <c r="P356" s="8">
        <f>IF($S356="","",IF($U356="unpaid",$W356,0))</f>
        <v>0</v>
      </c>
      <c r="Q356" s="8">
        <f>IF($S356="","",IF(AND($U356="unpaid",$C356&lt;=Settings!$B$2),$W356/(1+$F356)*$F356,0))</f>
        <v>0</v>
      </c>
      <c r="R356">
        <f>IF($S356="","","FY "&amp;IF(MONTH($C356)&gt;=4,YEAR($C356),YEAR($C356)-1)&amp;"-"&amp;TEXT(MOD(IF(MONTH($C356)&gt;=4,YEAR($C356)+1,YEAR($C356)),100),"00"))</f>
        <v>0</v>
      </c>
      <c r="S356">
        <f>IF($S355="","",IF($U355="paid",IF($V355&lt;&gt;"",$S355,IF(AND($W355&gt;0,OR(INDEX(Calc!$B:$B,$S355)&lt;=Settings!$B$2,$X355=0)),$S355,IFERROR(MATCH(1,INDEX((Calc!$A$2:$A$2001&lt;&gt;"")*(Calc!$E$2:$E$2001&gt;0)*(ROW(Calc!$A$2:$A$2001)&gt;$S355),0),0)+1,""))),IFERROR(MATCH(1,INDEX((Calc!$A$2:$A$2001&lt;&gt;"")*(Calc!$E$2:$E$2001&gt;0)*(ROW(Calc!$A$2:$A$2001)&gt;$S355),0),0)+1,"")))</f>
        <v>0</v>
      </c>
      <c r="T356">
        <f>IF($S356="","",IF(AND($S356=$S355,$U355="paid",$V355=""),"",IF(AND($S356=$S355,$U355="paid",$V355&lt;&gt;""),$V355,IF($S356="","",IFERROR(MATCH(1,INDEX((Calc!$A$2:$A$2001=INDEX(Calc!$A:$A,$S356))*(Calc!$D$2:$D$2001&gt;0)*(Calc!$I$2:$I$2001&gt;INDEX(Calc!$J:$J,$S356))*(Calc!$T$2:$T$2001&lt;INDEX(Calc!$H:$H,$S356)),0),0)+1,"")))))</f>
        <v>0</v>
      </c>
      <c r="U356">
        <f>IF($S356="","",IF($T356&lt;&gt;"","paid","unpaid"))</f>
        <v>0</v>
      </c>
      <c r="V356">
        <f>IF(OR($S356="",$T356=""),"",IFERROR(MATCH(1,INDEX((Calc!$A$2:$A$2001=INDEX(Calc!$A:$A,$S356))*(Calc!$D$2:$D$2001&gt;0)*(Calc!$I$2:$I$2001&gt;INDEX(Calc!$J:$J,$S356))*(Calc!$T$2:$T$2001&lt;INDEX(Calc!$H:$H,$S356))*(ROW(Calc!$A$2:$A$2001)&gt;$T356),0),0)+1,""))</f>
        <v>0</v>
      </c>
      <c r="W356" s="8">
        <f>IF($S356="","",MAX(0,INDEX(Calc!$H:$H,$S356)-MAX(INDEX(Calc!$K:$K,$S356),INDEX(Calc!$J:$J,$S356))))</f>
        <v>0</v>
      </c>
      <c r="X356" s="8">
        <f>IF($S356="","",INDEX(Calc!$E:$E,$S356)-$W356)</f>
        <v>0</v>
      </c>
    </row>
    <row r="357" spans="1:24">
      <c r="A357">
        <f>IF($S357="","",INDEX(Calc!$A:$A,$S357))</f>
        <v>0</v>
      </c>
      <c r="B357">
        <f>IF($S357="","",INDEX(Calc!$U:$U,$S357))</f>
        <v>0</v>
      </c>
      <c r="C357" s="7">
        <f>IF($S357="","",INDEX(Calc!$B:$B,$S357))</f>
        <v>0</v>
      </c>
      <c r="D357">
        <f>IF($S357="","",INDEX(Calc!$C:$C,$S357))</f>
        <v>0</v>
      </c>
      <c r="E357" s="8">
        <f>IF($S357="","",INDEX(Calc!$E:$E,$S357))</f>
        <v>0</v>
      </c>
      <c r="F357" s="9">
        <f>IF($S357="","",INDEX(Calc!$G:$G,$S357))</f>
        <v>0</v>
      </c>
      <c r="G357" s="8">
        <f>IF($S357="","",INDEX(Calc!$L:$L,$S357))</f>
        <v>0</v>
      </c>
      <c r="H357" s="8">
        <f>IF($S357="","",INDEX(Calc!$M:$M,$S357))</f>
        <v>0</v>
      </c>
      <c r="I357" s="7">
        <f>IF($T357="","",INDEX(Calc!$B:$B,$T357))</f>
        <v>0</v>
      </c>
      <c r="J357" s="8">
        <f>IF($S357="","",IF($U357&lt;&gt;"paid",0,MAX(0,MIN(INDEX(Calc!$H:$H,$S357),INDEX(Calc!$I:$I,$T357))-MAX(INDEX(Calc!$J:$J,$S357),INDEX(Calc!$T:$T,$T357)))))</f>
        <v>0</v>
      </c>
      <c r="K357" s="8">
        <f>IF($S357="","",IF($U357&lt;&gt;"paid",0,$J357/(1+$F357)*$F357))</f>
        <v>0</v>
      </c>
      <c r="L357" s="8">
        <f>IF($S357="","",IF($U357="paid",MAX(0,$E357-MAX(0,MIN(INDEX(Calc!$H:$H,$S357),INDEX(Calc!$I:$I,$T357))-INDEX(Calc!$J:$J,$S357))),$W357))</f>
        <v>0</v>
      </c>
      <c r="M357" s="8">
        <f>IF($S357="","",IF($U357="paid",$L357/(1+$F357)*$F357,$Q357))</f>
        <v>0</v>
      </c>
      <c r="N357">
        <f>IF(OR($S357="",$U357&lt;&gt;"paid"),"",$I357-$C357)</f>
        <v>0</v>
      </c>
      <c r="O357" s="8">
        <f>IF($S357="","",IF(AND($U357="paid",$N357&gt;Settings!$B$4),$K357*Settings!$B$3*$N357/365,0))</f>
        <v>0</v>
      </c>
      <c r="P357" s="8">
        <f>IF($S357="","",IF($U357="unpaid",$W357,0))</f>
        <v>0</v>
      </c>
      <c r="Q357" s="8">
        <f>IF($S357="","",IF(AND($U357="unpaid",$C357&lt;=Settings!$B$2),$W357/(1+$F357)*$F357,0))</f>
        <v>0</v>
      </c>
      <c r="R357">
        <f>IF($S357="","","FY "&amp;IF(MONTH($C357)&gt;=4,YEAR($C357),YEAR($C357)-1)&amp;"-"&amp;TEXT(MOD(IF(MONTH($C357)&gt;=4,YEAR($C357)+1,YEAR($C357)),100),"00"))</f>
        <v>0</v>
      </c>
      <c r="S357">
        <f>IF($S356="","",IF($U356="paid",IF($V356&lt;&gt;"",$S356,IF(AND($W356&gt;0,OR(INDEX(Calc!$B:$B,$S356)&lt;=Settings!$B$2,$X356=0)),$S356,IFERROR(MATCH(1,INDEX((Calc!$A$2:$A$2001&lt;&gt;"")*(Calc!$E$2:$E$2001&gt;0)*(ROW(Calc!$A$2:$A$2001)&gt;$S356),0),0)+1,""))),IFERROR(MATCH(1,INDEX((Calc!$A$2:$A$2001&lt;&gt;"")*(Calc!$E$2:$E$2001&gt;0)*(ROW(Calc!$A$2:$A$2001)&gt;$S356),0),0)+1,"")))</f>
        <v>0</v>
      </c>
      <c r="T357">
        <f>IF($S357="","",IF(AND($S357=$S356,$U356="paid",$V356=""),"",IF(AND($S357=$S356,$U356="paid",$V356&lt;&gt;""),$V356,IF($S357="","",IFERROR(MATCH(1,INDEX((Calc!$A$2:$A$2001=INDEX(Calc!$A:$A,$S357))*(Calc!$D$2:$D$2001&gt;0)*(Calc!$I$2:$I$2001&gt;INDEX(Calc!$J:$J,$S357))*(Calc!$T$2:$T$2001&lt;INDEX(Calc!$H:$H,$S357)),0),0)+1,"")))))</f>
        <v>0</v>
      </c>
      <c r="U357">
        <f>IF($S357="","",IF($T357&lt;&gt;"","paid","unpaid"))</f>
        <v>0</v>
      </c>
      <c r="V357">
        <f>IF(OR($S357="",$T357=""),"",IFERROR(MATCH(1,INDEX((Calc!$A$2:$A$2001=INDEX(Calc!$A:$A,$S357))*(Calc!$D$2:$D$2001&gt;0)*(Calc!$I$2:$I$2001&gt;INDEX(Calc!$J:$J,$S357))*(Calc!$T$2:$T$2001&lt;INDEX(Calc!$H:$H,$S357))*(ROW(Calc!$A$2:$A$2001)&gt;$T357),0),0)+1,""))</f>
        <v>0</v>
      </c>
      <c r="W357" s="8">
        <f>IF($S357="","",MAX(0,INDEX(Calc!$H:$H,$S357)-MAX(INDEX(Calc!$K:$K,$S357),INDEX(Calc!$J:$J,$S357))))</f>
        <v>0</v>
      </c>
      <c r="X357" s="8">
        <f>IF($S357="","",INDEX(Calc!$E:$E,$S357)-$W357)</f>
        <v>0</v>
      </c>
    </row>
    <row r="358" spans="1:24">
      <c r="A358">
        <f>IF($S358="","",INDEX(Calc!$A:$A,$S358))</f>
        <v>0</v>
      </c>
      <c r="B358">
        <f>IF($S358="","",INDEX(Calc!$U:$U,$S358))</f>
        <v>0</v>
      </c>
      <c r="C358" s="7">
        <f>IF($S358="","",INDEX(Calc!$B:$B,$S358))</f>
        <v>0</v>
      </c>
      <c r="D358">
        <f>IF($S358="","",INDEX(Calc!$C:$C,$S358))</f>
        <v>0</v>
      </c>
      <c r="E358" s="8">
        <f>IF($S358="","",INDEX(Calc!$E:$E,$S358))</f>
        <v>0</v>
      </c>
      <c r="F358" s="9">
        <f>IF($S358="","",INDEX(Calc!$G:$G,$S358))</f>
        <v>0</v>
      </c>
      <c r="G358" s="8">
        <f>IF($S358="","",INDEX(Calc!$L:$L,$S358))</f>
        <v>0</v>
      </c>
      <c r="H358" s="8">
        <f>IF($S358="","",INDEX(Calc!$M:$M,$S358))</f>
        <v>0</v>
      </c>
      <c r="I358" s="7">
        <f>IF($T358="","",INDEX(Calc!$B:$B,$T358))</f>
        <v>0</v>
      </c>
      <c r="J358" s="8">
        <f>IF($S358="","",IF($U358&lt;&gt;"paid",0,MAX(0,MIN(INDEX(Calc!$H:$H,$S358),INDEX(Calc!$I:$I,$T358))-MAX(INDEX(Calc!$J:$J,$S358),INDEX(Calc!$T:$T,$T358)))))</f>
        <v>0</v>
      </c>
      <c r="K358" s="8">
        <f>IF($S358="","",IF($U358&lt;&gt;"paid",0,$J358/(1+$F358)*$F358))</f>
        <v>0</v>
      </c>
      <c r="L358" s="8">
        <f>IF($S358="","",IF($U358="paid",MAX(0,$E358-MAX(0,MIN(INDEX(Calc!$H:$H,$S358),INDEX(Calc!$I:$I,$T358))-INDEX(Calc!$J:$J,$S358))),$W358))</f>
        <v>0</v>
      </c>
      <c r="M358" s="8">
        <f>IF($S358="","",IF($U358="paid",$L358/(1+$F358)*$F358,$Q358))</f>
        <v>0</v>
      </c>
      <c r="N358">
        <f>IF(OR($S358="",$U358&lt;&gt;"paid"),"",$I358-$C358)</f>
        <v>0</v>
      </c>
      <c r="O358" s="8">
        <f>IF($S358="","",IF(AND($U358="paid",$N358&gt;Settings!$B$4),$K358*Settings!$B$3*$N358/365,0))</f>
        <v>0</v>
      </c>
      <c r="P358" s="8">
        <f>IF($S358="","",IF($U358="unpaid",$W358,0))</f>
        <v>0</v>
      </c>
      <c r="Q358" s="8">
        <f>IF($S358="","",IF(AND($U358="unpaid",$C358&lt;=Settings!$B$2),$W358/(1+$F358)*$F358,0))</f>
        <v>0</v>
      </c>
      <c r="R358">
        <f>IF($S358="","","FY "&amp;IF(MONTH($C358)&gt;=4,YEAR($C358),YEAR($C358)-1)&amp;"-"&amp;TEXT(MOD(IF(MONTH($C358)&gt;=4,YEAR($C358)+1,YEAR($C358)),100),"00"))</f>
        <v>0</v>
      </c>
      <c r="S358">
        <f>IF($S357="","",IF($U357="paid",IF($V357&lt;&gt;"",$S357,IF(AND($W357&gt;0,OR(INDEX(Calc!$B:$B,$S357)&lt;=Settings!$B$2,$X357=0)),$S357,IFERROR(MATCH(1,INDEX((Calc!$A$2:$A$2001&lt;&gt;"")*(Calc!$E$2:$E$2001&gt;0)*(ROW(Calc!$A$2:$A$2001)&gt;$S357),0),0)+1,""))),IFERROR(MATCH(1,INDEX((Calc!$A$2:$A$2001&lt;&gt;"")*(Calc!$E$2:$E$2001&gt;0)*(ROW(Calc!$A$2:$A$2001)&gt;$S357),0),0)+1,"")))</f>
        <v>0</v>
      </c>
      <c r="T358">
        <f>IF($S358="","",IF(AND($S358=$S357,$U357="paid",$V357=""),"",IF(AND($S358=$S357,$U357="paid",$V357&lt;&gt;""),$V357,IF($S358="","",IFERROR(MATCH(1,INDEX((Calc!$A$2:$A$2001=INDEX(Calc!$A:$A,$S358))*(Calc!$D$2:$D$2001&gt;0)*(Calc!$I$2:$I$2001&gt;INDEX(Calc!$J:$J,$S358))*(Calc!$T$2:$T$2001&lt;INDEX(Calc!$H:$H,$S358)),0),0)+1,"")))))</f>
        <v>0</v>
      </c>
      <c r="U358">
        <f>IF($S358="","",IF($T358&lt;&gt;"","paid","unpaid"))</f>
        <v>0</v>
      </c>
      <c r="V358">
        <f>IF(OR($S358="",$T358=""),"",IFERROR(MATCH(1,INDEX((Calc!$A$2:$A$2001=INDEX(Calc!$A:$A,$S358))*(Calc!$D$2:$D$2001&gt;0)*(Calc!$I$2:$I$2001&gt;INDEX(Calc!$J:$J,$S358))*(Calc!$T$2:$T$2001&lt;INDEX(Calc!$H:$H,$S358))*(ROW(Calc!$A$2:$A$2001)&gt;$T358),0),0)+1,""))</f>
        <v>0</v>
      </c>
      <c r="W358" s="8">
        <f>IF($S358="","",MAX(0,INDEX(Calc!$H:$H,$S358)-MAX(INDEX(Calc!$K:$K,$S358),INDEX(Calc!$J:$J,$S358))))</f>
        <v>0</v>
      </c>
      <c r="X358" s="8">
        <f>IF($S358="","",INDEX(Calc!$E:$E,$S358)-$W358)</f>
        <v>0</v>
      </c>
    </row>
    <row r="359" spans="1:24">
      <c r="A359">
        <f>IF($S359="","",INDEX(Calc!$A:$A,$S359))</f>
        <v>0</v>
      </c>
      <c r="B359">
        <f>IF($S359="","",INDEX(Calc!$U:$U,$S359))</f>
        <v>0</v>
      </c>
      <c r="C359" s="7">
        <f>IF($S359="","",INDEX(Calc!$B:$B,$S359))</f>
        <v>0</v>
      </c>
      <c r="D359">
        <f>IF($S359="","",INDEX(Calc!$C:$C,$S359))</f>
        <v>0</v>
      </c>
      <c r="E359" s="8">
        <f>IF($S359="","",INDEX(Calc!$E:$E,$S359))</f>
        <v>0</v>
      </c>
      <c r="F359" s="9">
        <f>IF($S359="","",INDEX(Calc!$G:$G,$S359))</f>
        <v>0</v>
      </c>
      <c r="G359" s="8">
        <f>IF($S359="","",INDEX(Calc!$L:$L,$S359))</f>
        <v>0</v>
      </c>
      <c r="H359" s="8">
        <f>IF($S359="","",INDEX(Calc!$M:$M,$S359))</f>
        <v>0</v>
      </c>
      <c r="I359" s="7">
        <f>IF($T359="","",INDEX(Calc!$B:$B,$T359))</f>
        <v>0</v>
      </c>
      <c r="J359" s="8">
        <f>IF($S359="","",IF($U359&lt;&gt;"paid",0,MAX(0,MIN(INDEX(Calc!$H:$H,$S359),INDEX(Calc!$I:$I,$T359))-MAX(INDEX(Calc!$J:$J,$S359),INDEX(Calc!$T:$T,$T359)))))</f>
        <v>0</v>
      </c>
      <c r="K359" s="8">
        <f>IF($S359="","",IF($U359&lt;&gt;"paid",0,$J359/(1+$F359)*$F359))</f>
        <v>0</v>
      </c>
      <c r="L359" s="8">
        <f>IF($S359="","",IF($U359="paid",MAX(0,$E359-MAX(0,MIN(INDEX(Calc!$H:$H,$S359),INDEX(Calc!$I:$I,$T359))-INDEX(Calc!$J:$J,$S359))),$W359))</f>
        <v>0</v>
      </c>
      <c r="M359" s="8">
        <f>IF($S359="","",IF($U359="paid",$L359/(1+$F359)*$F359,$Q359))</f>
        <v>0</v>
      </c>
      <c r="N359">
        <f>IF(OR($S359="",$U359&lt;&gt;"paid"),"",$I359-$C359)</f>
        <v>0</v>
      </c>
      <c r="O359" s="8">
        <f>IF($S359="","",IF(AND($U359="paid",$N359&gt;Settings!$B$4),$K359*Settings!$B$3*$N359/365,0))</f>
        <v>0</v>
      </c>
      <c r="P359" s="8">
        <f>IF($S359="","",IF($U359="unpaid",$W359,0))</f>
        <v>0</v>
      </c>
      <c r="Q359" s="8">
        <f>IF($S359="","",IF(AND($U359="unpaid",$C359&lt;=Settings!$B$2),$W359/(1+$F359)*$F359,0))</f>
        <v>0</v>
      </c>
      <c r="R359">
        <f>IF($S359="","","FY "&amp;IF(MONTH($C359)&gt;=4,YEAR($C359),YEAR($C359)-1)&amp;"-"&amp;TEXT(MOD(IF(MONTH($C359)&gt;=4,YEAR($C359)+1,YEAR($C359)),100),"00"))</f>
        <v>0</v>
      </c>
      <c r="S359">
        <f>IF($S358="","",IF($U358="paid",IF($V358&lt;&gt;"",$S358,IF(AND($W358&gt;0,OR(INDEX(Calc!$B:$B,$S358)&lt;=Settings!$B$2,$X358=0)),$S358,IFERROR(MATCH(1,INDEX((Calc!$A$2:$A$2001&lt;&gt;"")*(Calc!$E$2:$E$2001&gt;0)*(ROW(Calc!$A$2:$A$2001)&gt;$S358),0),0)+1,""))),IFERROR(MATCH(1,INDEX((Calc!$A$2:$A$2001&lt;&gt;"")*(Calc!$E$2:$E$2001&gt;0)*(ROW(Calc!$A$2:$A$2001)&gt;$S358),0),0)+1,"")))</f>
        <v>0</v>
      </c>
      <c r="T359">
        <f>IF($S359="","",IF(AND($S359=$S358,$U358="paid",$V358=""),"",IF(AND($S359=$S358,$U358="paid",$V358&lt;&gt;""),$V358,IF($S359="","",IFERROR(MATCH(1,INDEX((Calc!$A$2:$A$2001=INDEX(Calc!$A:$A,$S359))*(Calc!$D$2:$D$2001&gt;0)*(Calc!$I$2:$I$2001&gt;INDEX(Calc!$J:$J,$S359))*(Calc!$T$2:$T$2001&lt;INDEX(Calc!$H:$H,$S359)),0),0)+1,"")))))</f>
        <v>0</v>
      </c>
      <c r="U359">
        <f>IF($S359="","",IF($T359&lt;&gt;"","paid","unpaid"))</f>
        <v>0</v>
      </c>
      <c r="V359">
        <f>IF(OR($S359="",$T359=""),"",IFERROR(MATCH(1,INDEX((Calc!$A$2:$A$2001=INDEX(Calc!$A:$A,$S359))*(Calc!$D$2:$D$2001&gt;0)*(Calc!$I$2:$I$2001&gt;INDEX(Calc!$J:$J,$S359))*(Calc!$T$2:$T$2001&lt;INDEX(Calc!$H:$H,$S359))*(ROW(Calc!$A$2:$A$2001)&gt;$T359),0),0)+1,""))</f>
        <v>0</v>
      </c>
      <c r="W359" s="8">
        <f>IF($S359="","",MAX(0,INDEX(Calc!$H:$H,$S359)-MAX(INDEX(Calc!$K:$K,$S359),INDEX(Calc!$J:$J,$S359))))</f>
        <v>0</v>
      </c>
      <c r="X359" s="8">
        <f>IF($S359="","",INDEX(Calc!$E:$E,$S359)-$W359)</f>
        <v>0</v>
      </c>
    </row>
    <row r="360" spans="1:24">
      <c r="A360">
        <f>IF($S360="","",INDEX(Calc!$A:$A,$S360))</f>
        <v>0</v>
      </c>
      <c r="B360">
        <f>IF($S360="","",INDEX(Calc!$U:$U,$S360))</f>
        <v>0</v>
      </c>
      <c r="C360" s="7">
        <f>IF($S360="","",INDEX(Calc!$B:$B,$S360))</f>
        <v>0</v>
      </c>
      <c r="D360">
        <f>IF($S360="","",INDEX(Calc!$C:$C,$S360))</f>
        <v>0</v>
      </c>
      <c r="E360" s="8">
        <f>IF($S360="","",INDEX(Calc!$E:$E,$S360))</f>
        <v>0</v>
      </c>
      <c r="F360" s="9">
        <f>IF($S360="","",INDEX(Calc!$G:$G,$S360))</f>
        <v>0</v>
      </c>
      <c r="G360" s="8">
        <f>IF($S360="","",INDEX(Calc!$L:$L,$S360))</f>
        <v>0</v>
      </c>
      <c r="H360" s="8">
        <f>IF($S360="","",INDEX(Calc!$M:$M,$S360))</f>
        <v>0</v>
      </c>
      <c r="I360" s="7">
        <f>IF($T360="","",INDEX(Calc!$B:$B,$T360))</f>
        <v>0</v>
      </c>
      <c r="J360" s="8">
        <f>IF($S360="","",IF($U360&lt;&gt;"paid",0,MAX(0,MIN(INDEX(Calc!$H:$H,$S360),INDEX(Calc!$I:$I,$T360))-MAX(INDEX(Calc!$J:$J,$S360),INDEX(Calc!$T:$T,$T360)))))</f>
        <v>0</v>
      </c>
      <c r="K360" s="8">
        <f>IF($S360="","",IF($U360&lt;&gt;"paid",0,$J360/(1+$F360)*$F360))</f>
        <v>0</v>
      </c>
      <c r="L360" s="8">
        <f>IF($S360="","",IF($U360="paid",MAX(0,$E360-MAX(0,MIN(INDEX(Calc!$H:$H,$S360),INDEX(Calc!$I:$I,$T360))-INDEX(Calc!$J:$J,$S360))),$W360))</f>
        <v>0</v>
      </c>
      <c r="M360" s="8">
        <f>IF($S360="","",IF($U360="paid",$L360/(1+$F360)*$F360,$Q360))</f>
        <v>0</v>
      </c>
      <c r="N360">
        <f>IF(OR($S360="",$U360&lt;&gt;"paid"),"",$I360-$C360)</f>
        <v>0</v>
      </c>
      <c r="O360" s="8">
        <f>IF($S360="","",IF(AND($U360="paid",$N360&gt;Settings!$B$4),$K360*Settings!$B$3*$N360/365,0))</f>
        <v>0</v>
      </c>
      <c r="P360" s="8">
        <f>IF($S360="","",IF($U360="unpaid",$W360,0))</f>
        <v>0</v>
      </c>
      <c r="Q360" s="8">
        <f>IF($S360="","",IF(AND($U360="unpaid",$C360&lt;=Settings!$B$2),$W360/(1+$F360)*$F360,0))</f>
        <v>0</v>
      </c>
      <c r="R360">
        <f>IF($S360="","","FY "&amp;IF(MONTH($C360)&gt;=4,YEAR($C360),YEAR($C360)-1)&amp;"-"&amp;TEXT(MOD(IF(MONTH($C360)&gt;=4,YEAR($C360)+1,YEAR($C360)),100),"00"))</f>
        <v>0</v>
      </c>
      <c r="S360">
        <f>IF($S359="","",IF($U359="paid",IF($V359&lt;&gt;"",$S359,IF(AND($W359&gt;0,OR(INDEX(Calc!$B:$B,$S359)&lt;=Settings!$B$2,$X359=0)),$S359,IFERROR(MATCH(1,INDEX((Calc!$A$2:$A$2001&lt;&gt;"")*(Calc!$E$2:$E$2001&gt;0)*(ROW(Calc!$A$2:$A$2001)&gt;$S359),0),0)+1,""))),IFERROR(MATCH(1,INDEX((Calc!$A$2:$A$2001&lt;&gt;"")*(Calc!$E$2:$E$2001&gt;0)*(ROW(Calc!$A$2:$A$2001)&gt;$S359),0),0)+1,"")))</f>
        <v>0</v>
      </c>
      <c r="T360">
        <f>IF($S360="","",IF(AND($S360=$S359,$U359="paid",$V359=""),"",IF(AND($S360=$S359,$U359="paid",$V359&lt;&gt;""),$V359,IF($S360="","",IFERROR(MATCH(1,INDEX((Calc!$A$2:$A$2001=INDEX(Calc!$A:$A,$S360))*(Calc!$D$2:$D$2001&gt;0)*(Calc!$I$2:$I$2001&gt;INDEX(Calc!$J:$J,$S360))*(Calc!$T$2:$T$2001&lt;INDEX(Calc!$H:$H,$S360)),0),0)+1,"")))))</f>
        <v>0</v>
      </c>
      <c r="U360">
        <f>IF($S360="","",IF($T360&lt;&gt;"","paid","unpaid"))</f>
        <v>0</v>
      </c>
      <c r="V360">
        <f>IF(OR($S360="",$T360=""),"",IFERROR(MATCH(1,INDEX((Calc!$A$2:$A$2001=INDEX(Calc!$A:$A,$S360))*(Calc!$D$2:$D$2001&gt;0)*(Calc!$I$2:$I$2001&gt;INDEX(Calc!$J:$J,$S360))*(Calc!$T$2:$T$2001&lt;INDEX(Calc!$H:$H,$S360))*(ROW(Calc!$A$2:$A$2001)&gt;$T360),0),0)+1,""))</f>
        <v>0</v>
      </c>
      <c r="W360" s="8">
        <f>IF($S360="","",MAX(0,INDEX(Calc!$H:$H,$S360)-MAX(INDEX(Calc!$K:$K,$S360),INDEX(Calc!$J:$J,$S360))))</f>
        <v>0</v>
      </c>
      <c r="X360" s="8">
        <f>IF($S360="","",INDEX(Calc!$E:$E,$S360)-$W360)</f>
        <v>0</v>
      </c>
    </row>
    <row r="361" spans="1:24">
      <c r="A361">
        <f>IF($S361="","",INDEX(Calc!$A:$A,$S361))</f>
        <v>0</v>
      </c>
      <c r="B361">
        <f>IF($S361="","",INDEX(Calc!$U:$U,$S361))</f>
        <v>0</v>
      </c>
      <c r="C361" s="7">
        <f>IF($S361="","",INDEX(Calc!$B:$B,$S361))</f>
        <v>0</v>
      </c>
      <c r="D361">
        <f>IF($S361="","",INDEX(Calc!$C:$C,$S361))</f>
        <v>0</v>
      </c>
      <c r="E361" s="8">
        <f>IF($S361="","",INDEX(Calc!$E:$E,$S361))</f>
        <v>0</v>
      </c>
      <c r="F361" s="9">
        <f>IF($S361="","",INDEX(Calc!$G:$G,$S361))</f>
        <v>0</v>
      </c>
      <c r="G361" s="8">
        <f>IF($S361="","",INDEX(Calc!$L:$L,$S361))</f>
        <v>0</v>
      </c>
      <c r="H361" s="8">
        <f>IF($S361="","",INDEX(Calc!$M:$M,$S361))</f>
        <v>0</v>
      </c>
      <c r="I361" s="7">
        <f>IF($T361="","",INDEX(Calc!$B:$B,$T361))</f>
        <v>0</v>
      </c>
      <c r="J361" s="8">
        <f>IF($S361="","",IF($U361&lt;&gt;"paid",0,MAX(0,MIN(INDEX(Calc!$H:$H,$S361),INDEX(Calc!$I:$I,$T361))-MAX(INDEX(Calc!$J:$J,$S361),INDEX(Calc!$T:$T,$T361)))))</f>
        <v>0</v>
      </c>
      <c r="K361" s="8">
        <f>IF($S361="","",IF($U361&lt;&gt;"paid",0,$J361/(1+$F361)*$F361))</f>
        <v>0</v>
      </c>
      <c r="L361" s="8">
        <f>IF($S361="","",IF($U361="paid",MAX(0,$E361-MAX(0,MIN(INDEX(Calc!$H:$H,$S361),INDEX(Calc!$I:$I,$T361))-INDEX(Calc!$J:$J,$S361))),$W361))</f>
        <v>0</v>
      </c>
      <c r="M361" s="8">
        <f>IF($S361="","",IF($U361="paid",$L361/(1+$F361)*$F361,$Q361))</f>
        <v>0</v>
      </c>
      <c r="N361">
        <f>IF(OR($S361="",$U361&lt;&gt;"paid"),"",$I361-$C361)</f>
        <v>0</v>
      </c>
      <c r="O361" s="8">
        <f>IF($S361="","",IF(AND($U361="paid",$N361&gt;Settings!$B$4),$K361*Settings!$B$3*$N361/365,0))</f>
        <v>0</v>
      </c>
      <c r="P361" s="8">
        <f>IF($S361="","",IF($U361="unpaid",$W361,0))</f>
        <v>0</v>
      </c>
      <c r="Q361" s="8">
        <f>IF($S361="","",IF(AND($U361="unpaid",$C361&lt;=Settings!$B$2),$W361/(1+$F361)*$F361,0))</f>
        <v>0</v>
      </c>
      <c r="R361">
        <f>IF($S361="","","FY "&amp;IF(MONTH($C361)&gt;=4,YEAR($C361),YEAR($C361)-1)&amp;"-"&amp;TEXT(MOD(IF(MONTH($C361)&gt;=4,YEAR($C361)+1,YEAR($C361)),100),"00"))</f>
        <v>0</v>
      </c>
      <c r="S361">
        <f>IF($S360="","",IF($U360="paid",IF($V360&lt;&gt;"",$S360,IF(AND($W360&gt;0,OR(INDEX(Calc!$B:$B,$S360)&lt;=Settings!$B$2,$X360=0)),$S360,IFERROR(MATCH(1,INDEX((Calc!$A$2:$A$2001&lt;&gt;"")*(Calc!$E$2:$E$2001&gt;0)*(ROW(Calc!$A$2:$A$2001)&gt;$S360),0),0)+1,""))),IFERROR(MATCH(1,INDEX((Calc!$A$2:$A$2001&lt;&gt;"")*(Calc!$E$2:$E$2001&gt;0)*(ROW(Calc!$A$2:$A$2001)&gt;$S360),0),0)+1,"")))</f>
        <v>0</v>
      </c>
      <c r="T361">
        <f>IF($S361="","",IF(AND($S361=$S360,$U360="paid",$V360=""),"",IF(AND($S361=$S360,$U360="paid",$V360&lt;&gt;""),$V360,IF($S361="","",IFERROR(MATCH(1,INDEX((Calc!$A$2:$A$2001=INDEX(Calc!$A:$A,$S361))*(Calc!$D$2:$D$2001&gt;0)*(Calc!$I$2:$I$2001&gt;INDEX(Calc!$J:$J,$S361))*(Calc!$T$2:$T$2001&lt;INDEX(Calc!$H:$H,$S361)),0),0)+1,"")))))</f>
        <v>0</v>
      </c>
      <c r="U361">
        <f>IF($S361="","",IF($T361&lt;&gt;"","paid","unpaid"))</f>
        <v>0</v>
      </c>
      <c r="V361">
        <f>IF(OR($S361="",$T361=""),"",IFERROR(MATCH(1,INDEX((Calc!$A$2:$A$2001=INDEX(Calc!$A:$A,$S361))*(Calc!$D$2:$D$2001&gt;0)*(Calc!$I$2:$I$2001&gt;INDEX(Calc!$J:$J,$S361))*(Calc!$T$2:$T$2001&lt;INDEX(Calc!$H:$H,$S361))*(ROW(Calc!$A$2:$A$2001)&gt;$T361),0),0)+1,""))</f>
        <v>0</v>
      </c>
      <c r="W361" s="8">
        <f>IF($S361="","",MAX(0,INDEX(Calc!$H:$H,$S361)-MAX(INDEX(Calc!$K:$K,$S361),INDEX(Calc!$J:$J,$S361))))</f>
        <v>0</v>
      </c>
      <c r="X361" s="8">
        <f>IF($S361="","",INDEX(Calc!$E:$E,$S361)-$W361)</f>
        <v>0</v>
      </c>
    </row>
    <row r="362" spans="1:24">
      <c r="A362">
        <f>IF($S362="","",INDEX(Calc!$A:$A,$S362))</f>
        <v>0</v>
      </c>
      <c r="B362">
        <f>IF($S362="","",INDEX(Calc!$U:$U,$S362))</f>
        <v>0</v>
      </c>
      <c r="C362" s="7">
        <f>IF($S362="","",INDEX(Calc!$B:$B,$S362))</f>
        <v>0</v>
      </c>
      <c r="D362">
        <f>IF($S362="","",INDEX(Calc!$C:$C,$S362))</f>
        <v>0</v>
      </c>
      <c r="E362" s="8">
        <f>IF($S362="","",INDEX(Calc!$E:$E,$S362))</f>
        <v>0</v>
      </c>
      <c r="F362" s="9">
        <f>IF($S362="","",INDEX(Calc!$G:$G,$S362))</f>
        <v>0</v>
      </c>
      <c r="G362" s="8">
        <f>IF($S362="","",INDEX(Calc!$L:$L,$S362))</f>
        <v>0</v>
      </c>
      <c r="H362" s="8">
        <f>IF($S362="","",INDEX(Calc!$M:$M,$S362))</f>
        <v>0</v>
      </c>
      <c r="I362" s="7">
        <f>IF($T362="","",INDEX(Calc!$B:$B,$T362))</f>
        <v>0</v>
      </c>
      <c r="J362" s="8">
        <f>IF($S362="","",IF($U362&lt;&gt;"paid",0,MAX(0,MIN(INDEX(Calc!$H:$H,$S362),INDEX(Calc!$I:$I,$T362))-MAX(INDEX(Calc!$J:$J,$S362),INDEX(Calc!$T:$T,$T362)))))</f>
        <v>0</v>
      </c>
      <c r="K362" s="8">
        <f>IF($S362="","",IF($U362&lt;&gt;"paid",0,$J362/(1+$F362)*$F362))</f>
        <v>0</v>
      </c>
      <c r="L362" s="8">
        <f>IF($S362="","",IF($U362="paid",MAX(0,$E362-MAX(0,MIN(INDEX(Calc!$H:$H,$S362),INDEX(Calc!$I:$I,$T362))-INDEX(Calc!$J:$J,$S362))),$W362))</f>
        <v>0</v>
      </c>
      <c r="M362" s="8">
        <f>IF($S362="","",IF($U362="paid",$L362/(1+$F362)*$F362,$Q362))</f>
        <v>0</v>
      </c>
      <c r="N362">
        <f>IF(OR($S362="",$U362&lt;&gt;"paid"),"",$I362-$C362)</f>
        <v>0</v>
      </c>
      <c r="O362" s="8">
        <f>IF($S362="","",IF(AND($U362="paid",$N362&gt;Settings!$B$4),$K362*Settings!$B$3*$N362/365,0))</f>
        <v>0</v>
      </c>
      <c r="P362" s="8">
        <f>IF($S362="","",IF($U362="unpaid",$W362,0))</f>
        <v>0</v>
      </c>
      <c r="Q362" s="8">
        <f>IF($S362="","",IF(AND($U362="unpaid",$C362&lt;=Settings!$B$2),$W362/(1+$F362)*$F362,0))</f>
        <v>0</v>
      </c>
      <c r="R362">
        <f>IF($S362="","","FY "&amp;IF(MONTH($C362)&gt;=4,YEAR($C362),YEAR($C362)-1)&amp;"-"&amp;TEXT(MOD(IF(MONTH($C362)&gt;=4,YEAR($C362)+1,YEAR($C362)),100),"00"))</f>
        <v>0</v>
      </c>
      <c r="S362">
        <f>IF($S361="","",IF($U361="paid",IF($V361&lt;&gt;"",$S361,IF(AND($W361&gt;0,OR(INDEX(Calc!$B:$B,$S361)&lt;=Settings!$B$2,$X361=0)),$S361,IFERROR(MATCH(1,INDEX((Calc!$A$2:$A$2001&lt;&gt;"")*(Calc!$E$2:$E$2001&gt;0)*(ROW(Calc!$A$2:$A$2001)&gt;$S361),0),0)+1,""))),IFERROR(MATCH(1,INDEX((Calc!$A$2:$A$2001&lt;&gt;"")*(Calc!$E$2:$E$2001&gt;0)*(ROW(Calc!$A$2:$A$2001)&gt;$S361),0),0)+1,"")))</f>
        <v>0</v>
      </c>
      <c r="T362">
        <f>IF($S362="","",IF(AND($S362=$S361,$U361="paid",$V361=""),"",IF(AND($S362=$S361,$U361="paid",$V361&lt;&gt;""),$V361,IF($S362="","",IFERROR(MATCH(1,INDEX((Calc!$A$2:$A$2001=INDEX(Calc!$A:$A,$S362))*(Calc!$D$2:$D$2001&gt;0)*(Calc!$I$2:$I$2001&gt;INDEX(Calc!$J:$J,$S362))*(Calc!$T$2:$T$2001&lt;INDEX(Calc!$H:$H,$S362)),0),0)+1,"")))))</f>
        <v>0</v>
      </c>
      <c r="U362">
        <f>IF($S362="","",IF($T362&lt;&gt;"","paid","unpaid"))</f>
        <v>0</v>
      </c>
      <c r="V362">
        <f>IF(OR($S362="",$T362=""),"",IFERROR(MATCH(1,INDEX((Calc!$A$2:$A$2001=INDEX(Calc!$A:$A,$S362))*(Calc!$D$2:$D$2001&gt;0)*(Calc!$I$2:$I$2001&gt;INDEX(Calc!$J:$J,$S362))*(Calc!$T$2:$T$2001&lt;INDEX(Calc!$H:$H,$S362))*(ROW(Calc!$A$2:$A$2001)&gt;$T362),0),0)+1,""))</f>
        <v>0</v>
      </c>
      <c r="W362" s="8">
        <f>IF($S362="","",MAX(0,INDEX(Calc!$H:$H,$S362)-MAX(INDEX(Calc!$K:$K,$S362),INDEX(Calc!$J:$J,$S362))))</f>
        <v>0</v>
      </c>
      <c r="X362" s="8">
        <f>IF($S362="","",INDEX(Calc!$E:$E,$S362)-$W362)</f>
        <v>0</v>
      </c>
    </row>
    <row r="363" spans="1:24">
      <c r="A363">
        <f>IF($S363="","",INDEX(Calc!$A:$A,$S363))</f>
        <v>0</v>
      </c>
      <c r="B363">
        <f>IF($S363="","",INDEX(Calc!$U:$U,$S363))</f>
        <v>0</v>
      </c>
      <c r="C363" s="7">
        <f>IF($S363="","",INDEX(Calc!$B:$B,$S363))</f>
        <v>0</v>
      </c>
      <c r="D363">
        <f>IF($S363="","",INDEX(Calc!$C:$C,$S363))</f>
        <v>0</v>
      </c>
      <c r="E363" s="8">
        <f>IF($S363="","",INDEX(Calc!$E:$E,$S363))</f>
        <v>0</v>
      </c>
      <c r="F363" s="9">
        <f>IF($S363="","",INDEX(Calc!$G:$G,$S363))</f>
        <v>0</v>
      </c>
      <c r="G363" s="8">
        <f>IF($S363="","",INDEX(Calc!$L:$L,$S363))</f>
        <v>0</v>
      </c>
      <c r="H363" s="8">
        <f>IF($S363="","",INDEX(Calc!$M:$M,$S363))</f>
        <v>0</v>
      </c>
      <c r="I363" s="7">
        <f>IF($T363="","",INDEX(Calc!$B:$B,$T363))</f>
        <v>0</v>
      </c>
      <c r="J363" s="8">
        <f>IF($S363="","",IF($U363&lt;&gt;"paid",0,MAX(0,MIN(INDEX(Calc!$H:$H,$S363),INDEX(Calc!$I:$I,$T363))-MAX(INDEX(Calc!$J:$J,$S363),INDEX(Calc!$T:$T,$T363)))))</f>
        <v>0</v>
      </c>
      <c r="K363" s="8">
        <f>IF($S363="","",IF($U363&lt;&gt;"paid",0,$J363/(1+$F363)*$F363))</f>
        <v>0</v>
      </c>
      <c r="L363" s="8">
        <f>IF($S363="","",IF($U363="paid",MAX(0,$E363-MAX(0,MIN(INDEX(Calc!$H:$H,$S363),INDEX(Calc!$I:$I,$T363))-INDEX(Calc!$J:$J,$S363))),$W363))</f>
        <v>0</v>
      </c>
      <c r="M363" s="8">
        <f>IF($S363="","",IF($U363="paid",$L363/(1+$F363)*$F363,$Q363))</f>
        <v>0</v>
      </c>
      <c r="N363">
        <f>IF(OR($S363="",$U363&lt;&gt;"paid"),"",$I363-$C363)</f>
        <v>0</v>
      </c>
      <c r="O363" s="8">
        <f>IF($S363="","",IF(AND($U363="paid",$N363&gt;Settings!$B$4),$K363*Settings!$B$3*$N363/365,0))</f>
        <v>0</v>
      </c>
      <c r="P363" s="8">
        <f>IF($S363="","",IF($U363="unpaid",$W363,0))</f>
        <v>0</v>
      </c>
      <c r="Q363" s="8">
        <f>IF($S363="","",IF(AND($U363="unpaid",$C363&lt;=Settings!$B$2),$W363/(1+$F363)*$F363,0))</f>
        <v>0</v>
      </c>
      <c r="R363">
        <f>IF($S363="","","FY "&amp;IF(MONTH($C363)&gt;=4,YEAR($C363),YEAR($C363)-1)&amp;"-"&amp;TEXT(MOD(IF(MONTH($C363)&gt;=4,YEAR($C363)+1,YEAR($C363)),100),"00"))</f>
        <v>0</v>
      </c>
      <c r="S363">
        <f>IF($S362="","",IF($U362="paid",IF($V362&lt;&gt;"",$S362,IF(AND($W362&gt;0,OR(INDEX(Calc!$B:$B,$S362)&lt;=Settings!$B$2,$X362=0)),$S362,IFERROR(MATCH(1,INDEX((Calc!$A$2:$A$2001&lt;&gt;"")*(Calc!$E$2:$E$2001&gt;0)*(ROW(Calc!$A$2:$A$2001)&gt;$S362),0),0)+1,""))),IFERROR(MATCH(1,INDEX((Calc!$A$2:$A$2001&lt;&gt;"")*(Calc!$E$2:$E$2001&gt;0)*(ROW(Calc!$A$2:$A$2001)&gt;$S362),0),0)+1,"")))</f>
        <v>0</v>
      </c>
      <c r="T363">
        <f>IF($S363="","",IF(AND($S363=$S362,$U362="paid",$V362=""),"",IF(AND($S363=$S362,$U362="paid",$V362&lt;&gt;""),$V362,IF($S363="","",IFERROR(MATCH(1,INDEX((Calc!$A$2:$A$2001=INDEX(Calc!$A:$A,$S363))*(Calc!$D$2:$D$2001&gt;0)*(Calc!$I$2:$I$2001&gt;INDEX(Calc!$J:$J,$S363))*(Calc!$T$2:$T$2001&lt;INDEX(Calc!$H:$H,$S363)),0),0)+1,"")))))</f>
        <v>0</v>
      </c>
      <c r="U363">
        <f>IF($S363="","",IF($T363&lt;&gt;"","paid","unpaid"))</f>
        <v>0</v>
      </c>
      <c r="V363">
        <f>IF(OR($S363="",$T363=""),"",IFERROR(MATCH(1,INDEX((Calc!$A$2:$A$2001=INDEX(Calc!$A:$A,$S363))*(Calc!$D$2:$D$2001&gt;0)*(Calc!$I$2:$I$2001&gt;INDEX(Calc!$J:$J,$S363))*(Calc!$T$2:$T$2001&lt;INDEX(Calc!$H:$H,$S363))*(ROW(Calc!$A$2:$A$2001)&gt;$T363),0),0)+1,""))</f>
        <v>0</v>
      </c>
      <c r="W363" s="8">
        <f>IF($S363="","",MAX(0,INDEX(Calc!$H:$H,$S363)-MAX(INDEX(Calc!$K:$K,$S363),INDEX(Calc!$J:$J,$S363))))</f>
        <v>0</v>
      </c>
      <c r="X363" s="8">
        <f>IF($S363="","",INDEX(Calc!$E:$E,$S363)-$W363)</f>
        <v>0</v>
      </c>
    </row>
    <row r="364" spans="1:24">
      <c r="A364">
        <f>IF($S364="","",INDEX(Calc!$A:$A,$S364))</f>
        <v>0</v>
      </c>
      <c r="B364">
        <f>IF($S364="","",INDEX(Calc!$U:$U,$S364))</f>
        <v>0</v>
      </c>
      <c r="C364" s="7">
        <f>IF($S364="","",INDEX(Calc!$B:$B,$S364))</f>
        <v>0</v>
      </c>
      <c r="D364">
        <f>IF($S364="","",INDEX(Calc!$C:$C,$S364))</f>
        <v>0</v>
      </c>
      <c r="E364" s="8">
        <f>IF($S364="","",INDEX(Calc!$E:$E,$S364))</f>
        <v>0</v>
      </c>
      <c r="F364" s="9">
        <f>IF($S364="","",INDEX(Calc!$G:$G,$S364))</f>
        <v>0</v>
      </c>
      <c r="G364" s="8">
        <f>IF($S364="","",INDEX(Calc!$L:$L,$S364))</f>
        <v>0</v>
      </c>
      <c r="H364" s="8">
        <f>IF($S364="","",INDEX(Calc!$M:$M,$S364))</f>
        <v>0</v>
      </c>
      <c r="I364" s="7">
        <f>IF($T364="","",INDEX(Calc!$B:$B,$T364))</f>
        <v>0</v>
      </c>
      <c r="J364" s="8">
        <f>IF($S364="","",IF($U364&lt;&gt;"paid",0,MAX(0,MIN(INDEX(Calc!$H:$H,$S364),INDEX(Calc!$I:$I,$T364))-MAX(INDEX(Calc!$J:$J,$S364),INDEX(Calc!$T:$T,$T364)))))</f>
        <v>0</v>
      </c>
      <c r="K364" s="8">
        <f>IF($S364="","",IF($U364&lt;&gt;"paid",0,$J364/(1+$F364)*$F364))</f>
        <v>0</v>
      </c>
      <c r="L364" s="8">
        <f>IF($S364="","",IF($U364="paid",MAX(0,$E364-MAX(0,MIN(INDEX(Calc!$H:$H,$S364),INDEX(Calc!$I:$I,$T364))-INDEX(Calc!$J:$J,$S364))),$W364))</f>
        <v>0</v>
      </c>
      <c r="M364" s="8">
        <f>IF($S364="","",IF($U364="paid",$L364/(1+$F364)*$F364,$Q364))</f>
        <v>0</v>
      </c>
      <c r="N364">
        <f>IF(OR($S364="",$U364&lt;&gt;"paid"),"",$I364-$C364)</f>
        <v>0</v>
      </c>
      <c r="O364" s="8">
        <f>IF($S364="","",IF(AND($U364="paid",$N364&gt;Settings!$B$4),$K364*Settings!$B$3*$N364/365,0))</f>
        <v>0</v>
      </c>
      <c r="P364" s="8">
        <f>IF($S364="","",IF($U364="unpaid",$W364,0))</f>
        <v>0</v>
      </c>
      <c r="Q364" s="8">
        <f>IF($S364="","",IF(AND($U364="unpaid",$C364&lt;=Settings!$B$2),$W364/(1+$F364)*$F364,0))</f>
        <v>0</v>
      </c>
      <c r="R364">
        <f>IF($S364="","","FY "&amp;IF(MONTH($C364)&gt;=4,YEAR($C364),YEAR($C364)-1)&amp;"-"&amp;TEXT(MOD(IF(MONTH($C364)&gt;=4,YEAR($C364)+1,YEAR($C364)),100),"00"))</f>
        <v>0</v>
      </c>
      <c r="S364">
        <f>IF($S363="","",IF($U363="paid",IF($V363&lt;&gt;"",$S363,IF(AND($W363&gt;0,OR(INDEX(Calc!$B:$B,$S363)&lt;=Settings!$B$2,$X363=0)),$S363,IFERROR(MATCH(1,INDEX((Calc!$A$2:$A$2001&lt;&gt;"")*(Calc!$E$2:$E$2001&gt;0)*(ROW(Calc!$A$2:$A$2001)&gt;$S363),0),0)+1,""))),IFERROR(MATCH(1,INDEX((Calc!$A$2:$A$2001&lt;&gt;"")*(Calc!$E$2:$E$2001&gt;0)*(ROW(Calc!$A$2:$A$2001)&gt;$S363),0),0)+1,"")))</f>
        <v>0</v>
      </c>
      <c r="T364">
        <f>IF($S364="","",IF(AND($S364=$S363,$U363="paid",$V363=""),"",IF(AND($S364=$S363,$U363="paid",$V363&lt;&gt;""),$V363,IF($S364="","",IFERROR(MATCH(1,INDEX((Calc!$A$2:$A$2001=INDEX(Calc!$A:$A,$S364))*(Calc!$D$2:$D$2001&gt;0)*(Calc!$I$2:$I$2001&gt;INDEX(Calc!$J:$J,$S364))*(Calc!$T$2:$T$2001&lt;INDEX(Calc!$H:$H,$S364)),0),0)+1,"")))))</f>
        <v>0</v>
      </c>
      <c r="U364">
        <f>IF($S364="","",IF($T364&lt;&gt;"","paid","unpaid"))</f>
        <v>0</v>
      </c>
      <c r="V364">
        <f>IF(OR($S364="",$T364=""),"",IFERROR(MATCH(1,INDEX((Calc!$A$2:$A$2001=INDEX(Calc!$A:$A,$S364))*(Calc!$D$2:$D$2001&gt;0)*(Calc!$I$2:$I$2001&gt;INDEX(Calc!$J:$J,$S364))*(Calc!$T$2:$T$2001&lt;INDEX(Calc!$H:$H,$S364))*(ROW(Calc!$A$2:$A$2001)&gt;$T364),0),0)+1,""))</f>
        <v>0</v>
      </c>
      <c r="W364" s="8">
        <f>IF($S364="","",MAX(0,INDEX(Calc!$H:$H,$S364)-MAX(INDEX(Calc!$K:$K,$S364),INDEX(Calc!$J:$J,$S364))))</f>
        <v>0</v>
      </c>
      <c r="X364" s="8">
        <f>IF($S364="","",INDEX(Calc!$E:$E,$S364)-$W364)</f>
        <v>0</v>
      </c>
    </row>
    <row r="365" spans="1:24">
      <c r="A365">
        <f>IF($S365="","",INDEX(Calc!$A:$A,$S365))</f>
        <v>0</v>
      </c>
      <c r="B365">
        <f>IF($S365="","",INDEX(Calc!$U:$U,$S365))</f>
        <v>0</v>
      </c>
      <c r="C365" s="7">
        <f>IF($S365="","",INDEX(Calc!$B:$B,$S365))</f>
        <v>0</v>
      </c>
      <c r="D365">
        <f>IF($S365="","",INDEX(Calc!$C:$C,$S365))</f>
        <v>0</v>
      </c>
      <c r="E365" s="8">
        <f>IF($S365="","",INDEX(Calc!$E:$E,$S365))</f>
        <v>0</v>
      </c>
      <c r="F365" s="9">
        <f>IF($S365="","",INDEX(Calc!$G:$G,$S365))</f>
        <v>0</v>
      </c>
      <c r="G365" s="8">
        <f>IF($S365="","",INDEX(Calc!$L:$L,$S365))</f>
        <v>0</v>
      </c>
      <c r="H365" s="8">
        <f>IF($S365="","",INDEX(Calc!$M:$M,$S365))</f>
        <v>0</v>
      </c>
      <c r="I365" s="7">
        <f>IF($T365="","",INDEX(Calc!$B:$B,$T365))</f>
        <v>0</v>
      </c>
      <c r="J365" s="8">
        <f>IF($S365="","",IF($U365&lt;&gt;"paid",0,MAX(0,MIN(INDEX(Calc!$H:$H,$S365),INDEX(Calc!$I:$I,$T365))-MAX(INDEX(Calc!$J:$J,$S365),INDEX(Calc!$T:$T,$T365)))))</f>
        <v>0</v>
      </c>
      <c r="K365" s="8">
        <f>IF($S365="","",IF($U365&lt;&gt;"paid",0,$J365/(1+$F365)*$F365))</f>
        <v>0</v>
      </c>
      <c r="L365" s="8">
        <f>IF($S365="","",IF($U365="paid",MAX(0,$E365-MAX(0,MIN(INDEX(Calc!$H:$H,$S365),INDEX(Calc!$I:$I,$T365))-INDEX(Calc!$J:$J,$S365))),$W365))</f>
        <v>0</v>
      </c>
      <c r="M365" s="8">
        <f>IF($S365="","",IF($U365="paid",$L365/(1+$F365)*$F365,$Q365))</f>
        <v>0</v>
      </c>
      <c r="N365">
        <f>IF(OR($S365="",$U365&lt;&gt;"paid"),"",$I365-$C365)</f>
        <v>0</v>
      </c>
      <c r="O365" s="8">
        <f>IF($S365="","",IF(AND($U365="paid",$N365&gt;Settings!$B$4),$K365*Settings!$B$3*$N365/365,0))</f>
        <v>0</v>
      </c>
      <c r="P365" s="8">
        <f>IF($S365="","",IF($U365="unpaid",$W365,0))</f>
        <v>0</v>
      </c>
      <c r="Q365" s="8">
        <f>IF($S365="","",IF(AND($U365="unpaid",$C365&lt;=Settings!$B$2),$W365/(1+$F365)*$F365,0))</f>
        <v>0</v>
      </c>
      <c r="R365">
        <f>IF($S365="","","FY "&amp;IF(MONTH($C365)&gt;=4,YEAR($C365),YEAR($C365)-1)&amp;"-"&amp;TEXT(MOD(IF(MONTH($C365)&gt;=4,YEAR($C365)+1,YEAR($C365)),100),"00"))</f>
        <v>0</v>
      </c>
      <c r="S365">
        <f>IF($S364="","",IF($U364="paid",IF($V364&lt;&gt;"",$S364,IF(AND($W364&gt;0,OR(INDEX(Calc!$B:$B,$S364)&lt;=Settings!$B$2,$X364=0)),$S364,IFERROR(MATCH(1,INDEX((Calc!$A$2:$A$2001&lt;&gt;"")*(Calc!$E$2:$E$2001&gt;0)*(ROW(Calc!$A$2:$A$2001)&gt;$S364),0),0)+1,""))),IFERROR(MATCH(1,INDEX((Calc!$A$2:$A$2001&lt;&gt;"")*(Calc!$E$2:$E$2001&gt;0)*(ROW(Calc!$A$2:$A$2001)&gt;$S364),0),0)+1,"")))</f>
        <v>0</v>
      </c>
      <c r="T365">
        <f>IF($S365="","",IF(AND($S365=$S364,$U364="paid",$V364=""),"",IF(AND($S365=$S364,$U364="paid",$V364&lt;&gt;""),$V364,IF($S365="","",IFERROR(MATCH(1,INDEX((Calc!$A$2:$A$2001=INDEX(Calc!$A:$A,$S365))*(Calc!$D$2:$D$2001&gt;0)*(Calc!$I$2:$I$2001&gt;INDEX(Calc!$J:$J,$S365))*(Calc!$T$2:$T$2001&lt;INDEX(Calc!$H:$H,$S365)),0),0)+1,"")))))</f>
        <v>0</v>
      </c>
      <c r="U365">
        <f>IF($S365="","",IF($T365&lt;&gt;"","paid","unpaid"))</f>
        <v>0</v>
      </c>
      <c r="V365">
        <f>IF(OR($S365="",$T365=""),"",IFERROR(MATCH(1,INDEX((Calc!$A$2:$A$2001=INDEX(Calc!$A:$A,$S365))*(Calc!$D$2:$D$2001&gt;0)*(Calc!$I$2:$I$2001&gt;INDEX(Calc!$J:$J,$S365))*(Calc!$T$2:$T$2001&lt;INDEX(Calc!$H:$H,$S365))*(ROW(Calc!$A$2:$A$2001)&gt;$T365),0),0)+1,""))</f>
        <v>0</v>
      </c>
      <c r="W365" s="8">
        <f>IF($S365="","",MAX(0,INDEX(Calc!$H:$H,$S365)-MAX(INDEX(Calc!$K:$K,$S365),INDEX(Calc!$J:$J,$S365))))</f>
        <v>0</v>
      </c>
      <c r="X365" s="8">
        <f>IF($S365="","",INDEX(Calc!$E:$E,$S365)-$W365)</f>
        <v>0</v>
      </c>
    </row>
    <row r="366" spans="1:24">
      <c r="A366">
        <f>IF($S366="","",INDEX(Calc!$A:$A,$S366))</f>
        <v>0</v>
      </c>
      <c r="B366">
        <f>IF($S366="","",INDEX(Calc!$U:$U,$S366))</f>
        <v>0</v>
      </c>
      <c r="C366" s="7">
        <f>IF($S366="","",INDEX(Calc!$B:$B,$S366))</f>
        <v>0</v>
      </c>
      <c r="D366">
        <f>IF($S366="","",INDEX(Calc!$C:$C,$S366))</f>
        <v>0</v>
      </c>
      <c r="E366" s="8">
        <f>IF($S366="","",INDEX(Calc!$E:$E,$S366))</f>
        <v>0</v>
      </c>
      <c r="F366" s="9">
        <f>IF($S366="","",INDEX(Calc!$G:$G,$S366))</f>
        <v>0</v>
      </c>
      <c r="G366" s="8">
        <f>IF($S366="","",INDEX(Calc!$L:$L,$S366))</f>
        <v>0</v>
      </c>
      <c r="H366" s="8">
        <f>IF($S366="","",INDEX(Calc!$M:$M,$S366))</f>
        <v>0</v>
      </c>
      <c r="I366" s="7">
        <f>IF($T366="","",INDEX(Calc!$B:$B,$T366))</f>
        <v>0</v>
      </c>
      <c r="J366" s="8">
        <f>IF($S366="","",IF($U366&lt;&gt;"paid",0,MAX(0,MIN(INDEX(Calc!$H:$H,$S366),INDEX(Calc!$I:$I,$T366))-MAX(INDEX(Calc!$J:$J,$S366),INDEX(Calc!$T:$T,$T366)))))</f>
        <v>0</v>
      </c>
      <c r="K366" s="8">
        <f>IF($S366="","",IF($U366&lt;&gt;"paid",0,$J366/(1+$F366)*$F366))</f>
        <v>0</v>
      </c>
      <c r="L366" s="8">
        <f>IF($S366="","",IF($U366="paid",MAX(0,$E366-MAX(0,MIN(INDEX(Calc!$H:$H,$S366),INDEX(Calc!$I:$I,$T366))-INDEX(Calc!$J:$J,$S366))),$W366))</f>
        <v>0</v>
      </c>
      <c r="M366" s="8">
        <f>IF($S366="","",IF($U366="paid",$L366/(1+$F366)*$F366,$Q366))</f>
        <v>0</v>
      </c>
      <c r="N366">
        <f>IF(OR($S366="",$U366&lt;&gt;"paid"),"",$I366-$C366)</f>
        <v>0</v>
      </c>
      <c r="O366" s="8">
        <f>IF($S366="","",IF(AND($U366="paid",$N366&gt;Settings!$B$4),$K366*Settings!$B$3*$N366/365,0))</f>
        <v>0</v>
      </c>
      <c r="P366" s="8">
        <f>IF($S366="","",IF($U366="unpaid",$W366,0))</f>
        <v>0</v>
      </c>
      <c r="Q366" s="8">
        <f>IF($S366="","",IF(AND($U366="unpaid",$C366&lt;=Settings!$B$2),$W366/(1+$F366)*$F366,0))</f>
        <v>0</v>
      </c>
      <c r="R366">
        <f>IF($S366="","","FY "&amp;IF(MONTH($C366)&gt;=4,YEAR($C366),YEAR($C366)-1)&amp;"-"&amp;TEXT(MOD(IF(MONTH($C366)&gt;=4,YEAR($C366)+1,YEAR($C366)),100),"00"))</f>
        <v>0</v>
      </c>
      <c r="S366">
        <f>IF($S365="","",IF($U365="paid",IF($V365&lt;&gt;"",$S365,IF(AND($W365&gt;0,OR(INDEX(Calc!$B:$B,$S365)&lt;=Settings!$B$2,$X365=0)),$S365,IFERROR(MATCH(1,INDEX((Calc!$A$2:$A$2001&lt;&gt;"")*(Calc!$E$2:$E$2001&gt;0)*(ROW(Calc!$A$2:$A$2001)&gt;$S365),0),0)+1,""))),IFERROR(MATCH(1,INDEX((Calc!$A$2:$A$2001&lt;&gt;"")*(Calc!$E$2:$E$2001&gt;0)*(ROW(Calc!$A$2:$A$2001)&gt;$S365),0),0)+1,"")))</f>
        <v>0</v>
      </c>
      <c r="T366">
        <f>IF($S366="","",IF(AND($S366=$S365,$U365="paid",$V365=""),"",IF(AND($S366=$S365,$U365="paid",$V365&lt;&gt;""),$V365,IF($S366="","",IFERROR(MATCH(1,INDEX((Calc!$A$2:$A$2001=INDEX(Calc!$A:$A,$S366))*(Calc!$D$2:$D$2001&gt;0)*(Calc!$I$2:$I$2001&gt;INDEX(Calc!$J:$J,$S366))*(Calc!$T$2:$T$2001&lt;INDEX(Calc!$H:$H,$S366)),0),0)+1,"")))))</f>
        <v>0</v>
      </c>
      <c r="U366">
        <f>IF($S366="","",IF($T366&lt;&gt;"","paid","unpaid"))</f>
        <v>0</v>
      </c>
      <c r="V366">
        <f>IF(OR($S366="",$T366=""),"",IFERROR(MATCH(1,INDEX((Calc!$A$2:$A$2001=INDEX(Calc!$A:$A,$S366))*(Calc!$D$2:$D$2001&gt;0)*(Calc!$I$2:$I$2001&gt;INDEX(Calc!$J:$J,$S366))*(Calc!$T$2:$T$2001&lt;INDEX(Calc!$H:$H,$S366))*(ROW(Calc!$A$2:$A$2001)&gt;$T366),0),0)+1,""))</f>
        <v>0</v>
      </c>
      <c r="W366" s="8">
        <f>IF($S366="","",MAX(0,INDEX(Calc!$H:$H,$S366)-MAX(INDEX(Calc!$K:$K,$S366),INDEX(Calc!$J:$J,$S366))))</f>
        <v>0</v>
      </c>
      <c r="X366" s="8">
        <f>IF($S366="","",INDEX(Calc!$E:$E,$S366)-$W366)</f>
        <v>0</v>
      </c>
    </row>
    <row r="367" spans="1:24">
      <c r="A367">
        <f>IF($S367="","",INDEX(Calc!$A:$A,$S367))</f>
        <v>0</v>
      </c>
      <c r="B367">
        <f>IF($S367="","",INDEX(Calc!$U:$U,$S367))</f>
        <v>0</v>
      </c>
      <c r="C367" s="7">
        <f>IF($S367="","",INDEX(Calc!$B:$B,$S367))</f>
        <v>0</v>
      </c>
      <c r="D367">
        <f>IF($S367="","",INDEX(Calc!$C:$C,$S367))</f>
        <v>0</v>
      </c>
      <c r="E367" s="8">
        <f>IF($S367="","",INDEX(Calc!$E:$E,$S367))</f>
        <v>0</v>
      </c>
      <c r="F367" s="9">
        <f>IF($S367="","",INDEX(Calc!$G:$G,$S367))</f>
        <v>0</v>
      </c>
      <c r="G367" s="8">
        <f>IF($S367="","",INDEX(Calc!$L:$L,$S367))</f>
        <v>0</v>
      </c>
      <c r="H367" s="8">
        <f>IF($S367="","",INDEX(Calc!$M:$M,$S367))</f>
        <v>0</v>
      </c>
      <c r="I367" s="7">
        <f>IF($T367="","",INDEX(Calc!$B:$B,$T367))</f>
        <v>0</v>
      </c>
      <c r="J367" s="8">
        <f>IF($S367="","",IF($U367&lt;&gt;"paid",0,MAX(0,MIN(INDEX(Calc!$H:$H,$S367),INDEX(Calc!$I:$I,$T367))-MAX(INDEX(Calc!$J:$J,$S367),INDEX(Calc!$T:$T,$T367)))))</f>
        <v>0</v>
      </c>
      <c r="K367" s="8">
        <f>IF($S367="","",IF($U367&lt;&gt;"paid",0,$J367/(1+$F367)*$F367))</f>
        <v>0</v>
      </c>
      <c r="L367" s="8">
        <f>IF($S367="","",IF($U367="paid",MAX(0,$E367-MAX(0,MIN(INDEX(Calc!$H:$H,$S367),INDEX(Calc!$I:$I,$T367))-INDEX(Calc!$J:$J,$S367))),$W367))</f>
        <v>0</v>
      </c>
      <c r="M367" s="8">
        <f>IF($S367="","",IF($U367="paid",$L367/(1+$F367)*$F367,$Q367))</f>
        <v>0</v>
      </c>
      <c r="N367">
        <f>IF(OR($S367="",$U367&lt;&gt;"paid"),"",$I367-$C367)</f>
        <v>0</v>
      </c>
      <c r="O367" s="8">
        <f>IF($S367="","",IF(AND($U367="paid",$N367&gt;Settings!$B$4),$K367*Settings!$B$3*$N367/365,0))</f>
        <v>0</v>
      </c>
      <c r="P367" s="8">
        <f>IF($S367="","",IF($U367="unpaid",$W367,0))</f>
        <v>0</v>
      </c>
      <c r="Q367" s="8">
        <f>IF($S367="","",IF(AND($U367="unpaid",$C367&lt;=Settings!$B$2),$W367/(1+$F367)*$F367,0))</f>
        <v>0</v>
      </c>
      <c r="R367">
        <f>IF($S367="","","FY "&amp;IF(MONTH($C367)&gt;=4,YEAR($C367),YEAR($C367)-1)&amp;"-"&amp;TEXT(MOD(IF(MONTH($C367)&gt;=4,YEAR($C367)+1,YEAR($C367)),100),"00"))</f>
        <v>0</v>
      </c>
      <c r="S367">
        <f>IF($S366="","",IF($U366="paid",IF($V366&lt;&gt;"",$S366,IF(AND($W366&gt;0,OR(INDEX(Calc!$B:$B,$S366)&lt;=Settings!$B$2,$X366=0)),$S366,IFERROR(MATCH(1,INDEX((Calc!$A$2:$A$2001&lt;&gt;"")*(Calc!$E$2:$E$2001&gt;0)*(ROW(Calc!$A$2:$A$2001)&gt;$S366),0),0)+1,""))),IFERROR(MATCH(1,INDEX((Calc!$A$2:$A$2001&lt;&gt;"")*(Calc!$E$2:$E$2001&gt;0)*(ROW(Calc!$A$2:$A$2001)&gt;$S366),0),0)+1,"")))</f>
        <v>0</v>
      </c>
      <c r="T367">
        <f>IF($S367="","",IF(AND($S367=$S366,$U366="paid",$V366=""),"",IF(AND($S367=$S366,$U366="paid",$V366&lt;&gt;""),$V366,IF($S367="","",IFERROR(MATCH(1,INDEX((Calc!$A$2:$A$2001=INDEX(Calc!$A:$A,$S367))*(Calc!$D$2:$D$2001&gt;0)*(Calc!$I$2:$I$2001&gt;INDEX(Calc!$J:$J,$S367))*(Calc!$T$2:$T$2001&lt;INDEX(Calc!$H:$H,$S367)),0),0)+1,"")))))</f>
        <v>0</v>
      </c>
      <c r="U367">
        <f>IF($S367="","",IF($T367&lt;&gt;"","paid","unpaid"))</f>
        <v>0</v>
      </c>
      <c r="V367">
        <f>IF(OR($S367="",$T367=""),"",IFERROR(MATCH(1,INDEX((Calc!$A$2:$A$2001=INDEX(Calc!$A:$A,$S367))*(Calc!$D$2:$D$2001&gt;0)*(Calc!$I$2:$I$2001&gt;INDEX(Calc!$J:$J,$S367))*(Calc!$T$2:$T$2001&lt;INDEX(Calc!$H:$H,$S367))*(ROW(Calc!$A$2:$A$2001)&gt;$T367),0),0)+1,""))</f>
        <v>0</v>
      </c>
      <c r="W367" s="8">
        <f>IF($S367="","",MAX(0,INDEX(Calc!$H:$H,$S367)-MAX(INDEX(Calc!$K:$K,$S367),INDEX(Calc!$J:$J,$S367))))</f>
        <v>0</v>
      </c>
      <c r="X367" s="8">
        <f>IF($S367="","",INDEX(Calc!$E:$E,$S367)-$W367)</f>
        <v>0</v>
      </c>
    </row>
    <row r="368" spans="1:24">
      <c r="A368">
        <f>IF($S368="","",INDEX(Calc!$A:$A,$S368))</f>
        <v>0</v>
      </c>
      <c r="B368">
        <f>IF($S368="","",INDEX(Calc!$U:$U,$S368))</f>
        <v>0</v>
      </c>
      <c r="C368" s="7">
        <f>IF($S368="","",INDEX(Calc!$B:$B,$S368))</f>
        <v>0</v>
      </c>
      <c r="D368">
        <f>IF($S368="","",INDEX(Calc!$C:$C,$S368))</f>
        <v>0</v>
      </c>
      <c r="E368" s="8">
        <f>IF($S368="","",INDEX(Calc!$E:$E,$S368))</f>
        <v>0</v>
      </c>
      <c r="F368" s="9">
        <f>IF($S368="","",INDEX(Calc!$G:$G,$S368))</f>
        <v>0</v>
      </c>
      <c r="G368" s="8">
        <f>IF($S368="","",INDEX(Calc!$L:$L,$S368))</f>
        <v>0</v>
      </c>
      <c r="H368" s="8">
        <f>IF($S368="","",INDEX(Calc!$M:$M,$S368))</f>
        <v>0</v>
      </c>
      <c r="I368" s="7">
        <f>IF($T368="","",INDEX(Calc!$B:$B,$T368))</f>
        <v>0</v>
      </c>
      <c r="J368" s="8">
        <f>IF($S368="","",IF($U368&lt;&gt;"paid",0,MAX(0,MIN(INDEX(Calc!$H:$H,$S368),INDEX(Calc!$I:$I,$T368))-MAX(INDEX(Calc!$J:$J,$S368),INDEX(Calc!$T:$T,$T368)))))</f>
        <v>0</v>
      </c>
      <c r="K368" s="8">
        <f>IF($S368="","",IF($U368&lt;&gt;"paid",0,$J368/(1+$F368)*$F368))</f>
        <v>0</v>
      </c>
      <c r="L368" s="8">
        <f>IF($S368="","",IF($U368="paid",MAX(0,$E368-MAX(0,MIN(INDEX(Calc!$H:$H,$S368),INDEX(Calc!$I:$I,$T368))-INDEX(Calc!$J:$J,$S368))),$W368))</f>
        <v>0</v>
      </c>
      <c r="M368" s="8">
        <f>IF($S368="","",IF($U368="paid",$L368/(1+$F368)*$F368,$Q368))</f>
        <v>0</v>
      </c>
      <c r="N368">
        <f>IF(OR($S368="",$U368&lt;&gt;"paid"),"",$I368-$C368)</f>
        <v>0</v>
      </c>
      <c r="O368" s="8">
        <f>IF($S368="","",IF(AND($U368="paid",$N368&gt;Settings!$B$4),$K368*Settings!$B$3*$N368/365,0))</f>
        <v>0</v>
      </c>
      <c r="P368" s="8">
        <f>IF($S368="","",IF($U368="unpaid",$W368,0))</f>
        <v>0</v>
      </c>
      <c r="Q368" s="8">
        <f>IF($S368="","",IF(AND($U368="unpaid",$C368&lt;=Settings!$B$2),$W368/(1+$F368)*$F368,0))</f>
        <v>0</v>
      </c>
      <c r="R368">
        <f>IF($S368="","","FY "&amp;IF(MONTH($C368)&gt;=4,YEAR($C368),YEAR($C368)-1)&amp;"-"&amp;TEXT(MOD(IF(MONTH($C368)&gt;=4,YEAR($C368)+1,YEAR($C368)),100),"00"))</f>
        <v>0</v>
      </c>
      <c r="S368">
        <f>IF($S367="","",IF($U367="paid",IF($V367&lt;&gt;"",$S367,IF(AND($W367&gt;0,OR(INDEX(Calc!$B:$B,$S367)&lt;=Settings!$B$2,$X367=0)),$S367,IFERROR(MATCH(1,INDEX((Calc!$A$2:$A$2001&lt;&gt;"")*(Calc!$E$2:$E$2001&gt;0)*(ROW(Calc!$A$2:$A$2001)&gt;$S367),0),0)+1,""))),IFERROR(MATCH(1,INDEX((Calc!$A$2:$A$2001&lt;&gt;"")*(Calc!$E$2:$E$2001&gt;0)*(ROW(Calc!$A$2:$A$2001)&gt;$S367),0),0)+1,"")))</f>
        <v>0</v>
      </c>
      <c r="T368">
        <f>IF($S368="","",IF(AND($S368=$S367,$U367="paid",$V367=""),"",IF(AND($S368=$S367,$U367="paid",$V367&lt;&gt;""),$V367,IF($S368="","",IFERROR(MATCH(1,INDEX((Calc!$A$2:$A$2001=INDEX(Calc!$A:$A,$S368))*(Calc!$D$2:$D$2001&gt;0)*(Calc!$I$2:$I$2001&gt;INDEX(Calc!$J:$J,$S368))*(Calc!$T$2:$T$2001&lt;INDEX(Calc!$H:$H,$S368)),0),0)+1,"")))))</f>
        <v>0</v>
      </c>
      <c r="U368">
        <f>IF($S368="","",IF($T368&lt;&gt;"","paid","unpaid"))</f>
        <v>0</v>
      </c>
      <c r="V368">
        <f>IF(OR($S368="",$T368=""),"",IFERROR(MATCH(1,INDEX((Calc!$A$2:$A$2001=INDEX(Calc!$A:$A,$S368))*(Calc!$D$2:$D$2001&gt;0)*(Calc!$I$2:$I$2001&gt;INDEX(Calc!$J:$J,$S368))*(Calc!$T$2:$T$2001&lt;INDEX(Calc!$H:$H,$S368))*(ROW(Calc!$A$2:$A$2001)&gt;$T368),0),0)+1,""))</f>
        <v>0</v>
      </c>
      <c r="W368" s="8">
        <f>IF($S368="","",MAX(0,INDEX(Calc!$H:$H,$S368)-MAX(INDEX(Calc!$K:$K,$S368),INDEX(Calc!$J:$J,$S368))))</f>
        <v>0</v>
      </c>
      <c r="X368" s="8">
        <f>IF($S368="","",INDEX(Calc!$E:$E,$S368)-$W368)</f>
        <v>0</v>
      </c>
    </row>
    <row r="369" spans="1:24">
      <c r="A369">
        <f>IF($S369="","",INDEX(Calc!$A:$A,$S369))</f>
        <v>0</v>
      </c>
      <c r="B369">
        <f>IF($S369="","",INDEX(Calc!$U:$U,$S369))</f>
        <v>0</v>
      </c>
      <c r="C369" s="7">
        <f>IF($S369="","",INDEX(Calc!$B:$B,$S369))</f>
        <v>0</v>
      </c>
      <c r="D369">
        <f>IF($S369="","",INDEX(Calc!$C:$C,$S369))</f>
        <v>0</v>
      </c>
      <c r="E369" s="8">
        <f>IF($S369="","",INDEX(Calc!$E:$E,$S369))</f>
        <v>0</v>
      </c>
      <c r="F369" s="9">
        <f>IF($S369="","",INDEX(Calc!$G:$G,$S369))</f>
        <v>0</v>
      </c>
      <c r="G369" s="8">
        <f>IF($S369="","",INDEX(Calc!$L:$L,$S369))</f>
        <v>0</v>
      </c>
      <c r="H369" s="8">
        <f>IF($S369="","",INDEX(Calc!$M:$M,$S369))</f>
        <v>0</v>
      </c>
      <c r="I369" s="7">
        <f>IF($T369="","",INDEX(Calc!$B:$B,$T369))</f>
        <v>0</v>
      </c>
      <c r="J369" s="8">
        <f>IF($S369="","",IF($U369&lt;&gt;"paid",0,MAX(0,MIN(INDEX(Calc!$H:$H,$S369),INDEX(Calc!$I:$I,$T369))-MAX(INDEX(Calc!$J:$J,$S369),INDEX(Calc!$T:$T,$T369)))))</f>
        <v>0</v>
      </c>
      <c r="K369" s="8">
        <f>IF($S369="","",IF($U369&lt;&gt;"paid",0,$J369/(1+$F369)*$F369))</f>
        <v>0</v>
      </c>
      <c r="L369" s="8">
        <f>IF($S369="","",IF($U369="paid",MAX(0,$E369-MAX(0,MIN(INDEX(Calc!$H:$H,$S369),INDEX(Calc!$I:$I,$T369))-INDEX(Calc!$J:$J,$S369))),$W369))</f>
        <v>0</v>
      </c>
      <c r="M369" s="8">
        <f>IF($S369="","",IF($U369="paid",$L369/(1+$F369)*$F369,$Q369))</f>
        <v>0</v>
      </c>
      <c r="N369">
        <f>IF(OR($S369="",$U369&lt;&gt;"paid"),"",$I369-$C369)</f>
        <v>0</v>
      </c>
      <c r="O369" s="8">
        <f>IF($S369="","",IF(AND($U369="paid",$N369&gt;Settings!$B$4),$K369*Settings!$B$3*$N369/365,0))</f>
        <v>0</v>
      </c>
      <c r="P369" s="8">
        <f>IF($S369="","",IF($U369="unpaid",$W369,0))</f>
        <v>0</v>
      </c>
      <c r="Q369" s="8">
        <f>IF($S369="","",IF(AND($U369="unpaid",$C369&lt;=Settings!$B$2),$W369/(1+$F369)*$F369,0))</f>
        <v>0</v>
      </c>
      <c r="R369">
        <f>IF($S369="","","FY "&amp;IF(MONTH($C369)&gt;=4,YEAR($C369),YEAR($C369)-1)&amp;"-"&amp;TEXT(MOD(IF(MONTH($C369)&gt;=4,YEAR($C369)+1,YEAR($C369)),100),"00"))</f>
        <v>0</v>
      </c>
      <c r="S369">
        <f>IF($S368="","",IF($U368="paid",IF($V368&lt;&gt;"",$S368,IF(AND($W368&gt;0,OR(INDEX(Calc!$B:$B,$S368)&lt;=Settings!$B$2,$X368=0)),$S368,IFERROR(MATCH(1,INDEX((Calc!$A$2:$A$2001&lt;&gt;"")*(Calc!$E$2:$E$2001&gt;0)*(ROW(Calc!$A$2:$A$2001)&gt;$S368),0),0)+1,""))),IFERROR(MATCH(1,INDEX((Calc!$A$2:$A$2001&lt;&gt;"")*(Calc!$E$2:$E$2001&gt;0)*(ROW(Calc!$A$2:$A$2001)&gt;$S368),0),0)+1,"")))</f>
        <v>0</v>
      </c>
      <c r="T369">
        <f>IF($S369="","",IF(AND($S369=$S368,$U368="paid",$V368=""),"",IF(AND($S369=$S368,$U368="paid",$V368&lt;&gt;""),$V368,IF($S369="","",IFERROR(MATCH(1,INDEX((Calc!$A$2:$A$2001=INDEX(Calc!$A:$A,$S369))*(Calc!$D$2:$D$2001&gt;0)*(Calc!$I$2:$I$2001&gt;INDEX(Calc!$J:$J,$S369))*(Calc!$T$2:$T$2001&lt;INDEX(Calc!$H:$H,$S369)),0),0)+1,"")))))</f>
        <v>0</v>
      </c>
      <c r="U369">
        <f>IF($S369="","",IF($T369&lt;&gt;"","paid","unpaid"))</f>
        <v>0</v>
      </c>
      <c r="V369">
        <f>IF(OR($S369="",$T369=""),"",IFERROR(MATCH(1,INDEX((Calc!$A$2:$A$2001=INDEX(Calc!$A:$A,$S369))*(Calc!$D$2:$D$2001&gt;0)*(Calc!$I$2:$I$2001&gt;INDEX(Calc!$J:$J,$S369))*(Calc!$T$2:$T$2001&lt;INDEX(Calc!$H:$H,$S369))*(ROW(Calc!$A$2:$A$2001)&gt;$T369),0),0)+1,""))</f>
        <v>0</v>
      </c>
      <c r="W369" s="8">
        <f>IF($S369="","",MAX(0,INDEX(Calc!$H:$H,$S369)-MAX(INDEX(Calc!$K:$K,$S369),INDEX(Calc!$J:$J,$S369))))</f>
        <v>0</v>
      </c>
      <c r="X369" s="8">
        <f>IF($S369="","",INDEX(Calc!$E:$E,$S369)-$W369)</f>
        <v>0</v>
      </c>
    </row>
    <row r="370" spans="1:24">
      <c r="A370">
        <f>IF($S370="","",INDEX(Calc!$A:$A,$S370))</f>
        <v>0</v>
      </c>
      <c r="B370">
        <f>IF($S370="","",INDEX(Calc!$U:$U,$S370))</f>
        <v>0</v>
      </c>
      <c r="C370" s="7">
        <f>IF($S370="","",INDEX(Calc!$B:$B,$S370))</f>
        <v>0</v>
      </c>
      <c r="D370">
        <f>IF($S370="","",INDEX(Calc!$C:$C,$S370))</f>
        <v>0</v>
      </c>
      <c r="E370" s="8">
        <f>IF($S370="","",INDEX(Calc!$E:$E,$S370))</f>
        <v>0</v>
      </c>
      <c r="F370" s="9">
        <f>IF($S370="","",INDEX(Calc!$G:$G,$S370))</f>
        <v>0</v>
      </c>
      <c r="G370" s="8">
        <f>IF($S370="","",INDEX(Calc!$L:$L,$S370))</f>
        <v>0</v>
      </c>
      <c r="H370" s="8">
        <f>IF($S370="","",INDEX(Calc!$M:$M,$S370))</f>
        <v>0</v>
      </c>
      <c r="I370" s="7">
        <f>IF($T370="","",INDEX(Calc!$B:$B,$T370))</f>
        <v>0</v>
      </c>
      <c r="J370" s="8">
        <f>IF($S370="","",IF($U370&lt;&gt;"paid",0,MAX(0,MIN(INDEX(Calc!$H:$H,$S370),INDEX(Calc!$I:$I,$T370))-MAX(INDEX(Calc!$J:$J,$S370),INDEX(Calc!$T:$T,$T370)))))</f>
        <v>0</v>
      </c>
      <c r="K370" s="8">
        <f>IF($S370="","",IF($U370&lt;&gt;"paid",0,$J370/(1+$F370)*$F370))</f>
        <v>0</v>
      </c>
      <c r="L370" s="8">
        <f>IF($S370="","",IF($U370="paid",MAX(0,$E370-MAX(0,MIN(INDEX(Calc!$H:$H,$S370),INDEX(Calc!$I:$I,$T370))-INDEX(Calc!$J:$J,$S370))),$W370))</f>
        <v>0</v>
      </c>
      <c r="M370" s="8">
        <f>IF($S370="","",IF($U370="paid",$L370/(1+$F370)*$F370,$Q370))</f>
        <v>0</v>
      </c>
      <c r="N370">
        <f>IF(OR($S370="",$U370&lt;&gt;"paid"),"",$I370-$C370)</f>
        <v>0</v>
      </c>
      <c r="O370" s="8">
        <f>IF($S370="","",IF(AND($U370="paid",$N370&gt;Settings!$B$4),$K370*Settings!$B$3*$N370/365,0))</f>
        <v>0</v>
      </c>
      <c r="P370" s="8">
        <f>IF($S370="","",IF($U370="unpaid",$W370,0))</f>
        <v>0</v>
      </c>
      <c r="Q370" s="8">
        <f>IF($S370="","",IF(AND($U370="unpaid",$C370&lt;=Settings!$B$2),$W370/(1+$F370)*$F370,0))</f>
        <v>0</v>
      </c>
      <c r="R370">
        <f>IF($S370="","","FY "&amp;IF(MONTH($C370)&gt;=4,YEAR($C370),YEAR($C370)-1)&amp;"-"&amp;TEXT(MOD(IF(MONTH($C370)&gt;=4,YEAR($C370)+1,YEAR($C370)),100),"00"))</f>
        <v>0</v>
      </c>
      <c r="S370">
        <f>IF($S369="","",IF($U369="paid",IF($V369&lt;&gt;"",$S369,IF(AND($W369&gt;0,OR(INDEX(Calc!$B:$B,$S369)&lt;=Settings!$B$2,$X369=0)),$S369,IFERROR(MATCH(1,INDEX((Calc!$A$2:$A$2001&lt;&gt;"")*(Calc!$E$2:$E$2001&gt;0)*(ROW(Calc!$A$2:$A$2001)&gt;$S369),0),0)+1,""))),IFERROR(MATCH(1,INDEX((Calc!$A$2:$A$2001&lt;&gt;"")*(Calc!$E$2:$E$2001&gt;0)*(ROW(Calc!$A$2:$A$2001)&gt;$S369),0),0)+1,"")))</f>
        <v>0</v>
      </c>
      <c r="T370">
        <f>IF($S370="","",IF(AND($S370=$S369,$U369="paid",$V369=""),"",IF(AND($S370=$S369,$U369="paid",$V369&lt;&gt;""),$V369,IF($S370="","",IFERROR(MATCH(1,INDEX((Calc!$A$2:$A$2001=INDEX(Calc!$A:$A,$S370))*(Calc!$D$2:$D$2001&gt;0)*(Calc!$I$2:$I$2001&gt;INDEX(Calc!$J:$J,$S370))*(Calc!$T$2:$T$2001&lt;INDEX(Calc!$H:$H,$S370)),0),0)+1,"")))))</f>
        <v>0</v>
      </c>
      <c r="U370">
        <f>IF($S370="","",IF($T370&lt;&gt;"","paid","unpaid"))</f>
        <v>0</v>
      </c>
      <c r="V370">
        <f>IF(OR($S370="",$T370=""),"",IFERROR(MATCH(1,INDEX((Calc!$A$2:$A$2001=INDEX(Calc!$A:$A,$S370))*(Calc!$D$2:$D$2001&gt;0)*(Calc!$I$2:$I$2001&gt;INDEX(Calc!$J:$J,$S370))*(Calc!$T$2:$T$2001&lt;INDEX(Calc!$H:$H,$S370))*(ROW(Calc!$A$2:$A$2001)&gt;$T370),0),0)+1,""))</f>
        <v>0</v>
      </c>
      <c r="W370" s="8">
        <f>IF($S370="","",MAX(0,INDEX(Calc!$H:$H,$S370)-MAX(INDEX(Calc!$K:$K,$S370),INDEX(Calc!$J:$J,$S370))))</f>
        <v>0</v>
      </c>
      <c r="X370" s="8">
        <f>IF($S370="","",INDEX(Calc!$E:$E,$S370)-$W370)</f>
        <v>0</v>
      </c>
    </row>
    <row r="371" spans="1:24">
      <c r="A371">
        <f>IF($S371="","",INDEX(Calc!$A:$A,$S371))</f>
        <v>0</v>
      </c>
      <c r="B371">
        <f>IF($S371="","",INDEX(Calc!$U:$U,$S371))</f>
        <v>0</v>
      </c>
      <c r="C371" s="7">
        <f>IF($S371="","",INDEX(Calc!$B:$B,$S371))</f>
        <v>0</v>
      </c>
      <c r="D371">
        <f>IF($S371="","",INDEX(Calc!$C:$C,$S371))</f>
        <v>0</v>
      </c>
      <c r="E371" s="8">
        <f>IF($S371="","",INDEX(Calc!$E:$E,$S371))</f>
        <v>0</v>
      </c>
      <c r="F371" s="9">
        <f>IF($S371="","",INDEX(Calc!$G:$G,$S371))</f>
        <v>0</v>
      </c>
      <c r="G371" s="8">
        <f>IF($S371="","",INDEX(Calc!$L:$L,$S371))</f>
        <v>0</v>
      </c>
      <c r="H371" s="8">
        <f>IF($S371="","",INDEX(Calc!$M:$M,$S371))</f>
        <v>0</v>
      </c>
      <c r="I371" s="7">
        <f>IF($T371="","",INDEX(Calc!$B:$B,$T371))</f>
        <v>0</v>
      </c>
      <c r="J371" s="8">
        <f>IF($S371="","",IF($U371&lt;&gt;"paid",0,MAX(0,MIN(INDEX(Calc!$H:$H,$S371),INDEX(Calc!$I:$I,$T371))-MAX(INDEX(Calc!$J:$J,$S371),INDEX(Calc!$T:$T,$T371)))))</f>
        <v>0</v>
      </c>
      <c r="K371" s="8">
        <f>IF($S371="","",IF($U371&lt;&gt;"paid",0,$J371/(1+$F371)*$F371))</f>
        <v>0</v>
      </c>
      <c r="L371" s="8">
        <f>IF($S371="","",IF($U371="paid",MAX(0,$E371-MAX(0,MIN(INDEX(Calc!$H:$H,$S371),INDEX(Calc!$I:$I,$T371))-INDEX(Calc!$J:$J,$S371))),$W371))</f>
        <v>0</v>
      </c>
      <c r="M371" s="8">
        <f>IF($S371="","",IF($U371="paid",$L371/(1+$F371)*$F371,$Q371))</f>
        <v>0</v>
      </c>
      <c r="N371">
        <f>IF(OR($S371="",$U371&lt;&gt;"paid"),"",$I371-$C371)</f>
        <v>0</v>
      </c>
      <c r="O371" s="8">
        <f>IF($S371="","",IF(AND($U371="paid",$N371&gt;Settings!$B$4),$K371*Settings!$B$3*$N371/365,0))</f>
        <v>0</v>
      </c>
      <c r="P371" s="8">
        <f>IF($S371="","",IF($U371="unpaid",$W371,0))</f>
        <v>0</v>
      </c>
      <c r="Q371" s="8">
        <f>IF($S371="","",IF(AND($U371="unpaid",$C371&lt;=Settings!$B$2),$W371/(1+$F371)*$F371,0))</f>
        <v>0</v>
      </c>
      <c r="R371">
        <f>IF($S371="","","FY "&amp;IF(MONTH($C371)&gt;=4,YEAR($C371),YEAR($C371)-1)&amp;"-"&amp;TEXT(MOD(IF(MONTH($C371)&gt;=4,YEAR($C371)+1,YEAR($C371)),100),"00"))</f>
        <v>0</v>
      </c>
      <c r="S371">
        <f>IF($S370="","",IF($U370="paid",IF($V370&lt;&gt;"",$S370,IF(AND($W370&gt;0,OR(INDEX(Calc!$B:$B,$S370)&lt;=Settings!$B$2,$X370=0)),$S370,IFERROR(MATCH(1,INDEX((Calc!$A$2:$A$2001&lt;&gt;"")*(Calc!$E$2:$E$2001&gt;0)*(ROW(Calc!$A$2:$A$2001)&gt;$S370),0),0)+1,""))),IFERROR(MATCH(1,INDEX((Calc!$A$2:$A$2001&lt;&gt;"")*(Calc!$E$2:$E$2001&gt;0)*(ROW(Calc!$A$2:$A$2001)&gt;$S370),0),0)+1,"")))</f>
        <v>0</v>
      </c>
      <c r="T371">
        <f>IF($S371="","",IF(AND($S371=$S370,$U370="paid",$V370=""),"",IF(AND($S371=$S370,$U370="paid",$V370&lt;&gt;""),$V370,IF($S371="","",IFERROR(MATCH(1,INDEX((Calc!$A$2:$A$2001=INDEX(Calc!$A:$A,$S371))*(Calc!$D$2:$D$2001&gt;0)*(Calc!$I$2:$I$2001&gt;INDEX(Calc!$J:$J,$S371))*(Calc!$T$2:$T$2001&lt;INDEX(Calc!$H:$H,$S371)),0),0)+1,"")))))</f>
        <v>0</v>
      </c>
      <c r="U371">
        <f>IF($S371="","",IF($T371&lt;&gt;"","paid","unpaid"))</f>
        <v>0</v>
      </c>
      <c r="V371">
        <f>IF(OR($S371="",$T371=""),"",IFERROR(MATCH(1,INDEX((Calc!$A$2:$A$2001=INDEX(Calc!$A:$A,$S371))*(Calc!$D$2:$D$2001&gt;0)*(Calc!$I$2:$I$2001&gt;INDEX(Calc!$J:$J,$S371))*(Calc!$T$2:$T$2001&lt;INDEX(Calc!$H:$H,$S371))*(ROW(Calc!$A$2:$A$2001)&gt;$T371),0),0)+1,""))</f>
        <v>0</v>
      </c>
      <c r="W371" s="8">
        <f>IF($S371="","",MAX(0,INDEX(Calc!$H:$H,$S371)-MAX(INDEX(Calc!$K:$K,$S371),INDEX(Calc!$J:$J,$S371))))</f>
        <v>0</v>
      </c>
      <c r="X371" s="8">
        <f>IF($S371="","",INDEX(Calc!$E:$E,$S371)-$W371)</f>
        <v>0</v>
      </c>
    </row>
    <row r="372" spans="1:24">
      <c r="A372">
        <f>IF($S372="","",INDEX(Calc!$A:$A,$S372))</f>
        <v>0</v>
      </c>
      <c r="B372">
        <f>IF($S372="","",INDEX(Calc!$U:$U,$S372))</f>
        <v>0</v>
      </c>
      <c r="C372" s="7">
        <f>IF($S372="","",INDEX(Calc!$B:$B,$S372))</f>
        <v>0</v>
      </c>
      <c r="D372">
        <f>IF($S372="","",INDEX(Calc!$C:$C,$S372))</f>
        <v>0</v>
      </c>
      <c r="E372" s="8">
        <f>IF($S372="","",INDEX(Calc!$E:$E,$S372))</f>
        <v>0</v>
      </c>
      <c r="F372" s="9">
        <f>IF($S372="","",INDEX(Calc!$G:$G,$S372))</f>
        <v>0</v>
      </c>
      <c r="G372" s="8">
        <f>IF($S372="","",INDEX(Calc!$L:$L,$S372))</f>
        <v>0</v>
      </c>
      <c r="H372" s="8">
        <f>IF($S372="","",INDEX(Calc!$M:$M,$S372))</f>
        <v>0</v>
      </c>
      <c r="I372" s="7">
        <f>IF($T372="","",INDEX(Calc!$B:$B,$T372))</f>
        <v>0</v>
      </c>
      <c r="J372" s="8">
        <f>IF($S372="","",IF($U372&lt;&gt;"paid",0,MAX(0,MIN(INDEX(Calc!$H:$H,$S372),INDEX(Calc!$I:$I,$T372))-MAX(INDEX(Calc!$J:$J,$S372),INDEX(Calc!$T:$T,$T372)))))</f>
        <v>0</v>
      </c>
      <c r="K372" s="8">
        <f>IF($S372="","",IF($U372&lt;&gt;"paid",0,$J372/(1+$F372)*$F372))</f>
        <v>0</v>
      </c>
      <c r="L372" s="8">
        <f>IF($S372="","",IF($U372="paid",MAX(0,$E372-MAX(0,MIN(INDEX(Calc!$H:$H,$S372),INDEX(Calc!$I:$I,$T372))-INDEX(Calc!$J:$J,$S372))),$W372))</f>
        <v>0</v>
      </c>
      <c r="M372" s="8">
        <f>IF($S372="","",IF($U372="paid",$L372/(1+$F372)*$F372,$Q372))</f>
        <v>0</v>
      </c>
      <c r="N372">
        <f>IF(OR($S372="",$U372&lt;&gt;"paid"),"",$I372-$C372)</f>
        <v>0</v>
      </c>
      <c r="O372" s="8">
        <f>IF($S372="","",IF(AND($U372="paid",$N372&gt;Settings!$B$4),$K372*Settings!$B$3*$N372/365,0))</f>
        <v>0</v>
      </c>
      <c r="P372" s="8">
        <f>IF($S372="","",IF($U372="unpaid",$W372,0))</f>
        <v>0</v>
      </c>
      <c r="Q372" s="8">
        <f>IF($S372="","",IF(AND($U372="unpaid",$C372&lt;=Settings!$B$2),$W372/(1+$F372)*$F372,0))</f>
        <v>0</v>
      </c>
      <c r="R372">
        <f>IF($S372="","","FY "&amp;IF(MONTH($C372)&gt;=4,YEAR($C372),YEAR($C372)-1)&amp;"-"&amp;TEXT(MOD(IF(MONTH($C372)&gt;=4,YEAR($C372)+1,YEAR($C372)),100),"00"))</f>
        <v>0</v>
      </c>
      <c r="S372">
        <f>IF($S371="","",IF($U371="paid",IF($V371&lt;&gt;"",$S371,IF(AND($W371&gt;0,OR(INDEX(Calc!$B:$B,$S371)&lt;=Settings!$B$2,$X371=0)),$S371,IFERROR(MATCH(1,INDEX((Calc!$A$2:$A$2001&lt;&gt;"")*(Calc!$E$2:$E$2001&gt;0)*(ROW(Calc!$A$2:$A$2001)&gt;$S371),0),0)+1,""))),IFERROR(MATCH(1,INDEX((Calc!$A$2:$A$2001&lt;&gt;"")*(Calc!$E$2:$E$2001&gt;0)*(ROW(Calc!$A$2:$A$2001)&gt;$S371),0),0)+1,"")))</f>
        <v>0</v>
      </c>
      <c r="T372">
        <f>IF($S372="","",IF(AND($S372=$S371,$U371="paid",$V371=""),"",IF(AND($S372=$S371,$U371="paid",$V371&lt;&gt;""),$V371,IF($S372="","",IFERROR(MATCH(1,INDEX((Calc!$A$2:$A$2001=INDEX(Calc!$A:$A,$S372))*(Calc!$D$2:$D$2001&gt;0)*(Calc!$I$2:$I$2001&gt;INDEX(Calc!$J:$J,$S372))*(Calc!$T$2:$T$2001&lt;INDEX(Calc!$H:$H,$S372)),0),0)+1,"")))))</f>
        <v>0</v>
      </c>
      <c r="U372">
        <f>IF($S372="","",IF($T372&lt;&gt;"","paid","unpaid"))</f>
        <v>0</v>
      </c>
      <c r="V372">
        <f>IF(OR($S372="",$T372=""),"",IFERROR(MATCH(1,INDEX((Calc!$A$2:$A$2001=INDEX(Calc!$A:$A,$S372))*(Calc!$D$2:$D$2001&gt;0)*(Calc!$I$2:$I$2001&gt;INDEX(Calc!$J:$J,$S372))*(Calc!$T$2:$T$2001&lt;INDEX(Calc!$H:$H,$S372))*(ROW(Calc!$A$2:$A$2001)&gt;$T372),0),0)+1,""))</f>
        <v>0</v>
      </c>
      <c r="W372" s="8">
        <f>IF($S372="","",MAX(0,INDEX(Calc!$H:$H,$S372)-MAX(INDEX(Calc!$K:$K,$S372),INDEX(Calc!$J:$J,$S372))))</f>
        <v>0</v>
      </c>
      <c r="X372" s="8">
        <f>IF($S372="","",INDEX(Calc!$E:$E,$S372)-$W372)</f>
        <v>0</v>
      </c>
    </row>
    <row r="373" spans="1:24">
      <c r="A373">
        <f>IF($S373="","",INDEX(Calc!$A:$A,$S373))</f>
        <v>0</v>
      </c>
      <c r="B373">
        <f>IF($S373="","",INDEX(Calc!$U:$U,$S373))</f>
        <v>0</v>
      </c>
      <c r="C373" s="7">
        <f>IF($S373="","",INDEX(Calc!$B:$B,$S373))</f>
        <v>0</v>
      </c>
      <c r="D373">
        <f>IF($S373="","",INDEX(Calc!$C:$C,$S373))</f>
        <v>0</v>
      </c>
      <c r="E373" s="8">
        <f>IF($S373="","",INDEX(Calc!$E:$E,$S373))</f>
        <v>0</v>
      </c>
      <c r="F373" s="9">
        <f>IF($S373="","",INDEX(Calc!$G:$G,$S373))</f>
        <v>0</v>
      </c>
      <c r="G373" s="8">
        <f>IF($S373="","",INDEX(Calc!$L:$L,$S373))</f>
        <v>0</v>
      </c>
      <c r="H373" s="8">
        <f>IF($S373="","",INDEX(Calc!$M:$M,$S373))</f>
        <v>0</v>
      </c>
      <c r="I373" s="7">
        <f>IF($T373="","",INDEX(Calc!$B:$B,$T373))</f>
        <v>0</v>
      </c>
      <c r="J373" s="8">
        <f>IF($S373="","",IF($U373&lt;&gt;"paid",0,MAX(0,MIN(INDEX(Calc!$H:$H,$S373),INDEX(Calc!$I:$I,$T373))-MAX(INDEX(Calc!$J:$J,$S373),INDEX(Calc!$T:$T,$T373)))))</f>
        <v>0</v>
      </c>
      <c r="K373" s="8">
        <f>IF($S373="","",IF($U373&lt;&gt;"paid",0,$J373/(1+$F373)*$F373))</f>
        <v>0</v>
      </c>
      <c r="L373" s="8">
        <f>IF($S373="","",IF($U373="paid",MAX(0,$E373-MAX(0,MIN(INDEX(Calc!$H:$H,$S373),INDEX(Calc!$I:$I,$T373))-INDEX(Calc!$J:$J,$S373))),$W373))</f>
        <v>0</v>
      </c>
      <c r="M373" s="8">
        <f>IF($S373="","",IF($U373="paid",$L373/(1+$F373)*$F373,$Q373))</f>
        <v>0</v>
      </c>
      <c r="N373">
        <f>IF(OR($S373="",$U373&lt;&gt;"paid"),"",$I373-$C373)</f>
        <v>0</v>
      </c>
      <c r="O373" s="8">
        <f>IF($S373="","",IF(AND($U373="paid",$N373&gt;Settings!$B$4),$K373*Settings!$B$3*$N373/365,0))</f>
        <v>0</v>
      </c>
      <c r="P373" s="8">
        <f>IF($S373="","",IF($U373="unpaid",$W373,0))</f>
        <v>0</v>
      </c>
      <c r="Q373" s="8">
        <f>IF($S373="","",IF(AND($U373="unpaid",$C373&lt;=Settings!$B$2),$W373/(1+$F373)*$F373,0))</f>
        <v>0</v>
      </c>
      <c r="R373">
        <f>IF($S373="","","FY "&amp;IF(MONTH($C373)&gt;=4,YEAR($C373),YEAR($C373)-1)&amp;"-"&amp;TEXT(MOD(IF(MONTH($C373)&gt;=4,YEAR($C373)+1,YEAR($C373)),100),"00"))</f>
        <v>0</v>
      </c>
      <c r="S373">
        <f>IF($S372="","",IF($U372="paid",IF($V372&lt;&gt;"",$S372,IF(AND($W372&gt;0,OR(INDEX(Calc!$B:$B,$S372)&lt;=Settings!$B$2,$X372=0)),$S372,IFERROR(MATCH(1,INDEX((Calc!$A$2:$A$2001&lt;&gt;"")*(Calc!$E$2:$E$2001&gt;0)*(ROW(Calc!$A$2:$A$2001)&gt;$S372),0),0)+1,""))),IFERROR(MATCH(1,INDEX((Calc!$A$2:$A$2001&lt;&gt;"")*(Calc!$E$2:$E$2001&gt;0)*(ROW(Calc!$A$2:$A$2001)&gt;$S372),0),0)+1,"")))</f>
        <v>0</v>
      </c>
      <c r="T373">
        <f>IF($S373="","",IF(AND($S373=$S372,$U372="paid",$V372=""),"",IF(AND($S373=$S372,$U372="paid",$V372&lt;&gt;""),$V372,IF($S373="","",IFERROR(MATCH(1,INDEX((Calc!$A$2:$A$2001=INDEX(Calc!$A:$A,$S373))*(Calc!$D$2:$D$2001&gt;0)*(Calc!$I$2:$I$2001&gt;INDEX(Calc!$J:$J,$S373))*(Calc!$T$2:$T$2001&lt;INDEX(Calc!$H:$H,$S373)),0),0)+1,"")))))</f>
        <v>0</v>
      </c>
      <c r="U373">
        <f>IF($S373="","",IF($T373&lt;&gt;"","paid","unpaid"))</f>
        <v>0</v>
      </c>
      <c r="V373">
        <f>IF(OR($S373="",$T373=""),"",IFERROR(MATCH(1,INDEX((Calc!$A$2:$A$2001=INDEX(Calc!$A:$A,$S373))*(Calc!$D$2:$D$2001&gt;0)*(Calc!$I$2:$I$2001&gt;INDEX(Calc!$J:$J,$S373))*(Calc!$T$2:$T$2001&lt;INDEX(Calc!$H:$H,$S373))*(ROW(Calc!$A$2:$A$2001)&gt;$T373),0),0)+1,""))</f>
        <v>0</v>
      </c>
      <c r="W373" s="8">
        <f>IF($S373="","",MAX(0,INDEX(Calc!$H:$H,$S373)-MAX(INDEX(Calc!$K:$K,$S373),INDEX(Calc!$J:$J,$S373))))</f>
        <v>0</v>
      </c>
      <c r="X373" s="8">
        <f>IF($S373="","",INDEX(Calc!$E:$E,$S373)-$W373)</f>
        <v>0</v>
      </c>
    </row>
    <row r="374" spans="1:24">
      <c r="A374">
        <f>IF($S374="","",INDEX(Calc!$A:$A,$S374))</f>
        <v>0</v>
      </c>
      <c r="B374">
        <f>IF($S374="","",INDEX(Calc!$U:$U,$S374))</f>
        <v>0</v>
      </c>
      <c r="C374" s="7">
        <f>IF($S374="","",INDEX(Calc!$B:$B,$S374))</f>
        <v>0</v>
      </c>
      <c r="D374">
        <f>IF($S374="","",INDEX(Calc!$C:$C,$S374))</f>
        <v>0</v>
      </c>
      <c r="E374" s="8">
        <f>IF($S374="","",INDEX(Calc!$E:$E,$S374))</f>
        <v>0</v>
      </c>
      <c r="F374" s="9">
        <f>IF($S374="","",INDEX(Calc!$G:$G,$S374))</f>
        <v>0</v>
      </c>
      <c r="G374" s="8">
        <f>IF($S374="","",INDEX(Calc!$L:$L,$S374))</f>
        <v>0</v>
      </c>
      <c r="H374" s="8">
        <f>IF($S374="","",INDEX(Calc!$M:$M,$S374))</f>
        <v>0</v>
      </c>
      <c r="I374" s="7">
        <f>IF($T374="","",INDEX(Calc!$B:$B,$T374))</f>
        <v>0</v>
      </c>
      <c r="J374" s="8">
        <f>IF($S374="","",IF($U374&lt;&gt;"paid",0,MAX(0,MIN(INDEX(Calc!$H:$H,$S374),INDEX(Calc!$I:$I,$T374))-MAX(INDEX(Calc!$J:$J,$S374),INDEX(Calc!$T:$T,$T374)))))</f>
        <v>0</v>
      </c>
      <c r="K374" s="8">
        <f>IF($S374="","",IF($U374&lt;&gt;"paid",0,$J374/(1+$F374)*$F374))</f>
        <v>0</v>
      </c>
      <c r="L374" s="8">
        <f>IF($S374="","",IF($U374="paid",MAX(0,$E374-MAX(0,MIN(INDEX(Calc!$H:$H,$S374),INDEX(Calc!$I:$I,$T374))-INDEX(Calc!$J:$J,$S374))),$W374))</f>
        <v>0</v>
      </c>
      <c r="M374" s="8">
        <f>IF($S374="","",IF($U374="paid",$L374/(1+$F374)*$F374,$Q374))</f>
        <v>0</v>
      </c>
      <c r="N374">
        <f>IF(OR($S374="",$U374&lt;&gt;"paid"),"",$I374-$C374)</f>
        <v>0</v>
      </c>
      <c r="O374" s="8">
        <f>IF($S374="","",IF(AND($U374="paid",$N374&gt;Settings!$B$4),$K374*Settings!$B$3*$N374/365,0))</f>
        <v>0</v>
      </c>
      <c r="P374" s="8">
        <f>IF($S374="","",IF($U374="unpaid",$W374,0))</f>
        <v>0</v>
      </c>
      <c r="Q374" s="8">
        <f>IF($S374="","",IF(AND($U374="unpaid",$C374&lt;=Settings!$B$2),$W374/(1+$F374)*$F374,0))</f>
        <v>0</v>
      </c>
      <c r="R374">
        <f>IF($S374="","","FY "&amp;IF(MONTH($C374)&gt;=4,YEAR($C374),YEAR($C374)-1)&amp;"-"&amp;TEXT(MOD(IF(MONTH($C374)&gt;=4,YEAR($C374)+1,YEAR($C374)),100),"00"))</f>
        <v>0</v>
      </c>
      <c r="S374">
        <f>IF($S373="","",IF($U373="paid",IF($V373&lt;&gt;"",$S373,IF(AND($W373&gt;0,OR(INDEX(Calc!$B:$B,$S373)&lt;=Settings!$B$2,$X373=0)),$S373,IFERROR(MATCH(1,INDEX((Calc!$A$2:$A$2001&lt;&gt;"")*(Calc!$E$2:$E$2001&gt;0)*(ROW(Calc!$A$2:$A$2001)&gt;$S373),0),0)+1,""))),IFERROR(MATCH(1,INDEX((Calc!$A$2:$A$2001&lt;&gt;"")*(Calc!$E$2:$E$2001&gt;0)*(ROW(Calc!$A$2:$A$2001)&gt;$S373),0),0)+1,"")))</f>
        <v>0</v>
      </c>
      <c r="T374">
        <f>IF($S374="","",IF(AND($S374=$S373,$U373="paid",$V373=""),"",IF(AND($S374=$S373,$U373="paid",$V373&lt;&gt;""),$V373,IF($S374="","",IFERROR(MATCH(1,INDEX((Calc!$A$2:$A$2001=INDEX(Calc!$A:$A,$S374))*(Calc!$D$2:$D$2001&gt;0)*(Calc!$I$2:$I$2001&gt;INDEX(Calc!$J:$J,$S374))*(Calc!$T$2:$T$2001&lt;INDEX(Calc!$H:$H,$S374)),0),0)+1,"")))))</f>
        <v>0</v>
      </c>
      <c r="U374">
        <f>IF($S374="","",IF($T374&lt;&gt;"","paid","unpaid"))</f>
        <v>0</v>
      </c>
      <c r="V374">
        <f>IF(OR($S374="",$T374=""),"",IFERROR(MATCH(1,INDEX((Calc!$A$2:$A$2001=INDEX(Calc!$A:$A,$S374))*(Calc!$D$2:$D$2001&gt;0)*(Calc!$I$2:$I$2001&gt;INDEX(Calc!$J:$J,$S374))*(Calc!$T$2:$T$2001&lt;INDEX(Calc!$H:$H,$S374))*(ROW(Calc!$A$2:$A$2001)&gt;$T374),0),0)+1,""))</f>
        <v>0</v>
      </c>
      <c r="W374" s="8">
        <f>IF($S374="","",MAX(0,INDEX(Calc!$H:$H,$S374)-MAX(INDEX(Calc!$K:$K,$S374),INDEX(Calc!$J:$J,$S374))))</f>
        <v>0</v>
      </c>
      <c r="X374" s="8">
        <f>IF($S374="","",INDEX(Calc!$E:$E,$S374)-$W374)</f>
        <v>0</v>
      </c>
    </row>
    <row r="375" spans="1:24">
      <c r="A375">
        <f>IF($S375="","",INDEX(Calc!$A:$A,$S375))</f>
        <v>0</v>
      </c>
      <c r="B375">
        <f>IF($S375="","",INDEX(Calc!$U:$U,$S375))</f>
        <v>0</v>
      </c>
      <c r="C375" s="7">
        <f>IF($S375="","",INDEX(Calc!$B:$B,$S375))</f>
        <v>0</v>
      </c>
      <c r="D375">
        <f>IF($S375="","",INDEX(Calc!$C:$C,$S375))</f>
        <v>0</v>
      </c>
      <c r="E375" s="8">
        <f>IF($S375="","",INDEX(Calc!$E:$E,$S375))</f>
        <v>0</v>
      </c>
      <c r="F375" s="9">
        <f>IF($S375="","",INDEX(Calc!$G:$G,$S375))</f>
        <v>0</v>
      </c>
      <c r="G375" s="8">
        <f>IF($S375="","",INDEX(Calc!$L:$L,$S375))</f>
        <v>0</v>
      </c>
      <c r="H375" s="8">
        <f>IF($S375="","",INDEX(Calc!$M:$M,$S375))</f>
        <v>0</v>
      </c>
      <c r="I375" s="7">
        <f>IF($T375="","",INDEX(Calc!$B:$B,$T375))</f>
        <v>0</v>
      </c>
      <c r="J375" s="8">
        <f>IF($S375="","",IF($U375&lt;&gt;"paid",0,MAX(0,MIN(INDEX(Calc!$H:$H,$S375),INDEX(Calc!$I:$I,$T375))-MAX(INDEX(Calc!$J:$J,$S375),INDEX(Calc!$T:$T,$T375)))))</f>
        <v>0</v>
      </c>
      <c r="K375" s="8">
        <f>IF($S375="","",IF($U375&lt;&gt;"paid",0,$J375/(1+$F375)*$F375))</f>
        <v>0</v>
      </c>
      <c r="L375" s="8">
        <f>IF($S375="","",IF($U375="paid",MAX(0,$E375-MAX(0,MIN(INDEX(Calc!$H:$H,$S375),INDEX(Calc!$I:$I,$T375))-INDEX(Calc!$J:$J,$S375))),$W375))</f>
        <v>0</v>
      </c>
      <c r="M375" s="8">
        <f>IF($S375="","",IF($U375="paid",$L375/(1+$F375)*$F375,$Q375))</f>
        <v>0</v>
      </c>
      <c r="N375">
        <f>IF(OR($S375="",$U375&lt;&gt;"paid"),"",$I375-$C375)</f>
        <v>0</v>
      </c>
      <c r="O375" s="8">
        <f>IF($S375="","",IF(AND($U375="paid",$N375&gt;Settings!$B$4),$K375*Settings!$B$3*$N375/365,0))</f>
        <v>0</v>
      </c>
      <c r="P375" s="8">
        <f>IF($S375="","",IF($U375="unpaid",$W375,0))</f>
        <v>0</v>
      </c>
      <c r="Q375" s="8">
        <f>IF($S375="","",IF(AND($U375="unpaid",$C375&lt;=Settings!$B$2),$W375/(1+$F375)*$F375,0))</f>
        <v>0</v>
      </c>
      <c r="R375">
        <f>IF($S375="","","FY "&amp;IF(MONTH($C375)&gt;=4,YEAR($C375),YEAR($C375)-1)&amp;"-"&amp;TEXT(MOD(IF(MONTH($C375)&gt;=4,YEAR($C375)+1,YEAR($C375)),100),"00"))</f>
        <v>0</v>
      </c>
      <c r="S375">
        <f>IF($S374="","",IF($U374="paid",IF($V374&lt;&gt;"",$S374,IF(AND($W374&gt;0,OR(INDEX(Calc!$B:$B,$S374)&lt;=Settings!$B$2,$X374=0)),$S374,IFERROR(MATCH(1,INDEX((Calc!$A$2:$A$2001&lt;&gt;"")*(Calc!$E$2:$E$2001&gt;0)*(ROW(Calc!$A$2:$A$2001)&gt;$S374),0),0)+1,""))),IFERROR(MATCH(1,INDEX((Calc!$A$2:$A$2001&lt;&gt;"")*(Calc!$E$2:$E$2001&gt;0)*(ROW(Calc!$A$2:$A$2001)&gt;$S374),0),0)+1,"")))</f>
        <v>0</v>
      </c>
      <c r="T375">
        <f>IF($S375="","",IF(AND($S375=$S374,$U374="paid",$V374=""),"",IF(AND($S375=$S374,$U374="paid",$V374&lt;&gt;""),$V374,IF($S375="","",IFERROR(MATCH(1,INDEX((Calc!$A$2:$A$2001=INDEX(Calc!$A:$A,$S375))*(Calc!$D$2:$D$2001&gt;0)*(Calc!$I$2:$I$2001&gt;INDEX(Calc!$J:$J,$S375))*(Calc!$T$2:$T$2001&lt;INDEX(Calc!$H:$H,$S375)),0),0)+1,"")))))</f>
        <v>0</v>
      </c>
      <c r="U375">
        <f>IF($S375="","",IF($T375&lt;&gt;"","paid","unpaid"))</f>
        <v>0</v>
      </c>
      <c r="V375">
        <f>IF(OR($S375="",$T375=""),"",IFERROR(MATCH(1,INDEX((Calc!$A$2:$A$2001=INDEX(Calc!$A:$A,$S375))*(Calc!$D$2:$D$2001&gt;0)*(Calc!$I$2:$I$2001&gt;INDEX(Calc!$J:$J,$S375))*(Calc!$T$2:$T$2001&lt;INDEX(Calc!$H:$H,$S375))*(ROW(Calc!$A$2:$A$2001)&gt;$T375),0),0)+1,""))</f>
        <v>0</v>
      </c>
      <c r="W375" s="8">
        <f>IF($S375="","",MAX(0,INDEX(Calc!$H:$H,$S375)-MAX(INDEX(Calc!$K:$K,$S375),INDEX(Calc!$J:$J,$S375))))</f>
        <v>0</v>
      </c>
      <c r="X375" s="8">
        <f>IF($S375="","",INDEX(Calc!$E:$E,$S375)-$W375)</f>
        <v>0</v>
      </c>
    </row>
    <row r="376" spans="1:24">
      <c r="A376">
        <f>IF($S376="","",INDEX(Calc!$A:$A,$S376))</f>
        <v>0</v>
      </c>
      <c r="B376">
        <f>IF($S376="","",INDEX(Calc!$U:$U,$S376))</f>
        <v>0</v>
      </c>
      <c r="C376" s="7">
        <f>IF($S376="","",INDEX(Calc!$B:$B,$S376))</f>
        <v>0</v>
      </c>
      <c r="D376">
        <f>IF($S376="","",INDEX(Calc!$C:$C,$S376))</f>
        <v>0</v>
      </c>
      <c r="E376" s="8">
        <f>IF($S376="","",INDEX(Calc!$E:$E,$S376))</f>
        <v>0</v>
      </c>
      <c r="F376" s="9">
        <f>IF($S376="","",INDEX(Calc!$G:$G,$S376))</f>
        <v>0</v>
      </c>
      <c r="G376" s="8">
        <f>IF($S376="","",INDEX(Calc!$L:$L,$S376))</f>
        <v>0</v>
      </c>
      <c r="H376" s="8">
        <f>IF($S376="","",INDEX(Calc!$M:$M,$S376))</f>
        <v>0</v>
      </c>
      <c r="I376" s="7">
        <f>IF($T376="","",INDEX(Calc!$B:$B,$T376))</f>
        <v>0</v>
      </c>
      <c r="J376" s="8">
        <f>IF($S376="","",IF($U376&lt;&gt;"paid",0,MAX(0,MIN(INDEX(Calc!$H:$H,$S376),INDEX(Calc!$I:$I,$T376))-MAX(INDEX(Calc!$J:$J,$S376),INDEX(Calc!$T:$T,$T376)))))</f>
        <v>0</v>
      </c>
      <c r="K376" s="8">
        <f>IF($S376="","",IF($U376&lt;&gt;"paid",0,$J376/(1+$F376)*$F376))</f>
        <v>0</v>
      </c>
      <c r="L376" s="8">
        <f>IF($S376="","",IF($U376="paid",MAX(0,$E376-MAX(0,MIN(INDEX(Calc!$H:$H,$S376),INDEX(Calc!$I:$I,$T376))-INDEX(Calc!$J:$J,$S376))),$W376))</f>
        <v>0</v>
      </c>
      <c r="M376" s="8">
        <f>IF($S376="","",IF($U376="paid",$L376/(1+$F376)*$F376,$Q376))</f>
        <v>0</v>
      </c>
      <c r="N376">
        <f>IF(OR($S376="",$U376&lt;&gt;"paid"),"",$I376-$C376)</f>
        <v>0</v>
      </c>
      <c r="O376" s="8">
        <f>IF($S376="","",IF(AND($U376="paid",$N376&gt;Settings!$B$4),$K376*Settings!$B$3*$N376/365,0))</f>
        <v>0</v>
      </c>
      <c r="P376" s="8">
        <f>IF($S376="","",IF($U376="unpaid",$W376,0))</f>
        <v>0</v>
      </c>
      <c r="Q376" s="8">
        <f>IF($S376="","",IF(AND($U376="unpaid",$C376&lt;=Settings!$B$2),$W376/(1+$F376)*$F376,0))</f>
        <v>0</v>
      </c>
      <c r="R376">
        <f>IF($S376="","","FY "&amp;IF(MONTH($C376)&gt;=4,YEAR($C376),YEAR($C376)-1)&amp;"-"&amp;TEXT(MOD(IF(MONTH($C376)&gt;=4,YEAR($C376)+1,YEAR($C376)),100),"00"))</f>
        <v>0</v>
      </c>
      <c r="S376">
        <f>IF($S375="","",IF($U375="paid",IF($V375&lt;&gt;"",$S375,IF(AND($W375&gt;0,OR(INDEX(Calc!$B:$B,$S375)&lt;=Settings!$B$2,$X375=0)),$S375,IFERROR(MATCH(1,INDEX((Calc!$A$2:$A$2001&lt;&gt;"")*(Calc!$E$2:$E$2001&gt;0)*(ROW(Calc!$A$2:$A$2001)&gt;$S375),0),0)+1,""))),IFERROR(MATCH(1,INDEX((Calc!$A$2:$A$2001&lt;&gt;"")*(Calc!$E$2:$E$2001&gt;0)*(ROW(Calc!$A$2:$A$2001)&gt;$S375),0),0)+1,"")))</f>
        <v>0</v>
      </c>
      <c r="T376">
        <f>IF($S376="","",IF(AND($S376=$S375,$U375="paid",$V375=""),"",IF(AND($S376=$S375,$U375="paid",$V375&lt;&gt;""),$V375,IF($S376="","",IFERROR(MATCH(1,INDEX((Calc!$A$2:$A$2001=INDEX(Calc!$A:$A,$S376))*(Calc!$D$2:$D$2001&gt;0)*(Calc!$I$2:$I$2001&gt;INDEX(Calc!$J:$J,$S376))*(Calc!$T$2:$T$2001&lt;INDEX(Calc!$H:$H,$S376)),0),0)+1,"")))))</f>
        <v>0</v>
      </c>
      <c r="U376">
        <f>IF($S376="","",IF($T376&lt;&gt;"","paid","unpaid"))</f>
        <v>0</v>
      </c>
      <c r="V376">
        <f>IF(OR($S376="",$T376=""),"",IFERROR(MATCH(1,INDEX((Calc!$A$2:$A$2001=INDEX(Calc!$A:$A,$S376))*(Calc!$D$2:$D$2001&gt;0)*(Calc!$I$2:$I$2001&gt;INDEX(Calc!$J:$J,$S376))*(Calc!$T$2:$T$2001&lt;INDEX(Calc!$H:$H,$S376))*(ROW(Calc!$A$2:$A$2001)&gt;$T376),0),0)+1,""))</f>
        <v>0</v>
      </c>
      <c r="W376" s="8">
        <f>IF($S376="","",MAX(0,INDEX(Calc!$H:$H,$S376)-MAX(INDEX(Calc!$K:$K,$S376),INDEX(Calc!$J:$J,$S376))))</f>
        <v>0</v>
      </c>
      <c r="X376" s="8">
        <f>IF($S376="","",INDEX(Calc!$E:$E,$S376)-$W376)</f>
        <v>0</v>
      </c>
    </row>
    <row r="377" spans="1:24">
      <c r="A377">
        <f>IF($S377="","",INDEX(Calc!$A:$A,$S377))</f>
        <v>0</v>
      </c>
      <c r="B377">
        <f>IF($S377="","",INDEX(Calc!$U:$U,$S377))</f>
        <v>0</v>
      </c>
      <c r="C377" s="7">
        <f>IF($S377="","",INDEX(Calc!$B:$B,$S377))</f>
        <v>0</v>
      </c>
      <c r="D377">
        <f>IF($S377="","",INDEX(Calc!$C:$C,$S377))</f>
        <v>0</v>
      </c>
      <c r="E377" s="8">
        <f>IF($S377="","",INDEX(Calc!$E:$E,$S377))</f>
        <v>0</v>
      </c>
      <c r="F377" s="9">
        <f>IF($S377="","",INDEX(Calc!$G:$G,$S377))</f>
        <v>0</v>
      </c>
      <c r="G377" s="8">
        <f>IF($S377="","",INDEX(Calc!$L:$L,$S377))</f>
        <v>0</v>
      </c>
      <c r="H377" s="8">
        <f>IF($S377="","",INDEX(Calc!$M:$M,$S377))</f>
        <v>0</v>
      </c>
      <c r="I377" s="7">
        <f>IF($T377="","",INDEX(Calc!$B:$B,$T377))</f>
        <v>0</v>
      </c>
      <c r="J377" s="8">
        <f>IF($S377="","",IF($U377&lt;&gt;"paid",0,MAX(0,MIN(INDEX(Calc!$H:$H,$S377),INDEX(Calc!$I:$I,$T377))-MAX(INDEX(Calc!$J:$J,$S377),INDEX(Calc!$T:$T,$T377)))))</f>
        <v>0</v>
      </c>
      <c r="K377" s="8">
        <f>IF($S377="","",IF($U377&lt;&gt;"paid",0,$J377/(1+$F377)*$F377))</f>
        <v>0</v>
      </c>
      <c r="L377" s="8">
        <f>IF($S377="","",IF($U377="paid",MAX(0,$E377-MAX(0,MIN(INDEX(Calc!$H:$H,$S377),INDEX(Calc!$I:$I,$T377))-INDEX(Calc!$J:$J,$S377))),$W377))</f>
        <v>0</v>
      </c>
      <c r="M377" s="8">
        <f>IF($S377="","",IF($U377="paid",$L377/(1+$F377)*$F377,$Q377))</f>
        <v>0</v>
      </c>
      <c r="N377">
        <f>IF(OR($S377="",$U377&lt;&gt;"paid"),"",$I377-$C377)</f>
        <v>0</v>
      </c>
      <c r="O377" s="8">
        <f>IF($S377="","",IF(AND($U377="paid",$N377&gt;Settings!$B$4),$K377*Settings!$B$3*$N377/365,0))</f>
        <v>0</v>
      </c>
      <c r="P377" s="8">
        <f>IF($S377="","",IF($U377="unpaid",$W377,0))</f>
        <v>0</v>
      </c>
      <c r="Q377" s="8">
        <f>IF($S377="","",IF(AND($U377="unpaid",$C377&lt;=Settings!$B$2),$W377/(1+$F377)*$F377,0))</f>
        <v>0</v>
      </c>
      <c r="R377">
        <f>IF($S377="","","FY "&amp;IF(MONTH($C377)&gt;=4,YEAR($C377),YEAR($C377)-1)&amp;"-"&amp;TEXT(MOD(IF(MONTH($C377)&gt;=4,YEAR($C377)+1,YEAR($C377)),100),"00"))</f>
        <v>0</v>
      </c>
      <c r="S377">
        <f>IF($S376="","",IF($U376="paid",IF($V376&lt;&gt;"",$S376,IF(AND($W376&gt;0,OR(INDEX(Calc!$B:$B,$S376)&lt;=Settings!$B$2,$X376=0)),$S376,IFERROR(MATCH(1,INDEX((Calc!$A$2:$A$2001&lt;&gt;"")*(Calc!$E$2:$E$2001&gt;0)*(ROW(Calc!$A$2:$A$2001)&gt;$S376),0),0)+1,""))),IFERROR(MATCH(1,INDEX((Calc!$A$2:$A$2001&lt;&gt;"")*(Calc!$E$2:$E$2001&gt;0)*(ROW(Calc!$A$2:$A$2001)&gt;$S376),0),0)+1,"")))</f>
        <v>0</v>
      </c>
      <c r="T377">
        <f>IF($S377="","",IF(AND($S377=$S376,$U376="paid",$V376=""),"",IF(AND($S377=$S376,$U376="paid",$V376&lt;&gt;""),$V376,IF($S377="","",IFERROR(MATCH(1,INDEX((Calc!$A$2:$A$2001=INDEX(Calc!$A:$A,$S377))*(Calc!$D$2:$D$2001&gt;0)*(Calc!$I$2:$I$2001&gt;INDEX(Calc!$J:$J,$S377))*(Calc!$T$2:$T$2001&lt;INDEX(Calc!$H:$H,$S377)),0),0)+1,"")))))</f>
        <v>0</v>
      </c>
      <c r="U377">
        <f>IF($S377="","",IF($T377&lt;&gt;"","paid","unpaid"))</f>
        <v>0</v>
      </c>
      <c r="V377">
        <f>IF(OR($S377="",$T377=""),"",IFERROR(MATCH(1,INDEX((Calc!$A$2:$A$2001=INDEX(Calc!$A:$A,$S377))*(Calc!$D$2:$D$2001&gt;0)*(Calc!$I$2:$I$2001&gt;INDEX(Calc!$J:$J,$S377))*(Calc!$T$2:$T$2001&lt;INDEX(Calc!$H:$H,$S377))*(ROW(Calc!$A$2:$A$2001)&gt;$T377),0),0)+1,""))</f>
        <v>0</v>
      </c>
      <c r="W377" s="8">
        <f>IF($S377="","",MAX(0,INDEX(Calc!$H:$H,$S377)-MAX(INDEX(Calc!$K:$K,$S377),INDEX(Calc!$J:$J,$S377))))</f>
        <v>0</v>
      </c>
      <c r="X377" s="8">
        <f>IF($S377="","",INDEX(Calc!$E:$E,$S377)-$W377)</f>
        <v>0</v>
      </c>
    </row>
    <row r="378" spans="1:24">
      <c r="A378">
        <f>IF($S378="","",INDEX(Calc!$A:$A,$S378))</f>
        <v>0</v>
      </c>
      <c r="B378">
        <f>IF($S378="","",INDEX(Calc!$U:$U,$S378))</f>
        <v>0</v>
      </c>
      <c r="C378" s="7">
        <f>IF($S378="","",INDEX(Calc!$B:$B,$S378))</f>
        <v>0</v>
      </c>
      <c r="D378">
        <f>IF($S378="","",INDEX(Calc!$C:$C,$S378))</f>
        <v>0</v>
      </c>
      <c r="E378" s="8">
        <f>IF($S378="","",INDEX(Calc!$E:$E,$S378))</f>
        <v>0</v>
      </c>
      <c r="F378" s="9">
        <f>IF($S378="","",INDEX(Calc!$G:$G,$S378))</f>
        <v>0</v>
      </c>
      <c r="G378" s="8">
        <f>IF($S378="","",INDEX(Calc!$L:$L,$S378))</f>
        <v>0</v>
      </c>
      <c r="H378" s="8">
        <f>IF($S378="","",INDEX(Calc!$M:$M,$S378))</f>
        <v>0</v>
      </c>
      <c r="I378" s="7">
        <f>IF($T378="","",INDEX(Calc!$B:$B,$T378))</f>
        <v>0</v>
      </c>
      <c r="J378" s="8">
        <f>IF($S378="","",IF($U378&lt;&gt;"paid",0,MAX(0,MIN(INDEX(Calc!$H:$H,$S378),INDEX(Calc!$I:$I,$T378))-MAX(INDEX(Calc!$J:$J,$S378),INDEX(Calc!$T:$T,$T378)))))</f>
        <v>0</v>
      </c>
      <c r="K378" s="8">
        <f>IF($S378="","",IF($U378&lt;&gt;"paid",0,$J378/(1+$F378)*$F378))</f>
        <v>0</v>
      </c>
      <c r="L378" s="8">
        <f>IF($S378="","",IF($U378="paid",MAX(0,$E378-MAX(0,MIN(INDEX(Calc!$H:$H,$S378),INDEX(Calc!$I:$I,$T378))-INDEX(Calc!$J:$J,$S378))),$W378))</f>
        <v>0</v>
      </c>
      <c r="M378" s="8">
        <f>IF($S378="","",IF($U378="paid",$L378/(1+$F378)*$F378,$Q378))</f>
        <v>0</v>
      </c>
      <c r="N378">
        <f>IF(OR($S378="",$U378&lt;&gt;"paid"),"",$I378-$C378)</f>
        <v>0</v>
      </c>
      <c r="O378" s="8">
        <f>IF($S378="","",IF(AND($U378="paid",$N378&gt;Settings!$B$4),$K378*Settings!$B$3*$N378/365,0))</f>
        <v>0</v>
      </c>
      <c r="P378" s="8">
        <f>IF($S378="","",IF($U378="unpaid",$W378,0))</f>
        <v>0</v>
      </c>
      <c r="Q378" s="8">
        <f>IF($S378="","",IF(AND($U378="unpaid",$C378&lt;=Settings!$B$2),$W378/(1+$F378)*$F378,0))</f>
        <v>0</v>
      </c>
      <c r="R378">
        <f>IF($S378="","","FY "&amp;IF(MONTH($C378)&gt;=4,YEAR($C378),YEAR($C378)-1)&amp;"-"&amp;TEXT(MOD(IF(MONTH($C378)&gt;=4,YEAR($C378)+1,YEAR($C378)),100),"00"))</f>
        <v>0</v>
      </c>
      <c r="S378">
        <f>IF($S377="","",IF($U377="paid",IF($V377&lt;&gt;"",$S377,IF(AND($W377&gt;0,OR(INDEX(Calc!$B:$B,$S377)&lt;=Settings!$B$2,$X377=0)),$S377,IFERROR(MATCH(1,INDEX((Calc!$A$2:$A$2001&lt;&gt;"")*(Calc!$E$2:$E$2001&gt;0)*(ROW(Calc!$A$2:$A$2001)&gt;$S377),0),0)+1,""))),IFERROR(MATCH(1,INDEX((Calc!$A$2:$A$2001&lt;&gt;"")*(Calc!$E$2:$E$2001&gt;0)*(ROW(Calc!$A$2:$A$2001)&gt;$S377),0),0)+1,"")))</f>
        <v>0</v>
      </c>
      <c r="T378">
        <f>IF($S378="","",IF(AND($S378=$S377,$U377="paid",$V377=""),"",IF(AND($S378=$S377,$U377="paid",$V377&lt;&gt;""),$V377,IF($S378="","",IFERROR(MATCH(1,INDEX((Calc!$A$2:$A$2001=INDEX(Calc!$A:$A,$S378))*(Calc!$D$2:$D$2001&gt;0)*(Calc!$I$2:$I$2001&gt;INDEX(Calc!$J:$J,$S378))*(Calc!$T$2:$T$2001&lt;INDEX(Calc!$H:$H,$S378)),0),0)+1,"")))))</f>
        <v>0</v>
      </c>
      <c r="U378">
        <f>IF($S378="","",IF($T378&lt;&gt;"","paid","unpaid"))</f>
        <v>0</v>
      </c>
      <c r="V378">
        <f>IF(OR($S378="",$T378=""),"",IFERROR(MATCH(1,INDEX((Calc!$A$2:$A$2001=INDEX(Calc!$A:$A,$S378))*(Calc!$D$2:$D$2001&gt;0)*(Calc!$I$2:$I$2001&gt;INDEX(Calc!$J:$J,$S378))*(Calc!$T$2:$T$2001&lt;INDEX(Calc!$H:$H,$S378))*(ROW(Calc!$A$2:$A$2001)&gt;$T378),0),0)+1,""))</f>
        <v>0</v>
      </c>
      <c r="W378" s="8">
        <f>IF($S378="","",MAX(0,INDEX(Calc!$H:$H,$S378)-MAX(INDEX(Calc!$K:$K,$S378),INDEX(Calc!$J:$J,$S378))))</f>
        <v>0</v>
      </c>
      <c r="X378" s="8">
        <f>IF($S378="","",INDEX(Calc!$E:$E,$S378)-$W378)</f>
        <v>0</v>
      </c>
    </row>
    <row r="379" spans="1:24">
      <c r="A379">
        <f>IF($S379="","",INDEX(Calc!$A:$A,$S379))</f>
        <v>0</v>
      </c>
      <c r="B379">
        <f>IF($S379="","",INDEX(Calc!$U:$U,$S379))</f>
        <v>0</v>
      </c>
      <c r="C379" s="7">
        <f>IF($S379="","",INDEX(Calc!$B:$B,$S379))</f>
        <v>0</v>
      </c>
      <c r="D379">
        <f>IF($S379="","",INDEX(Calc!$C:$C,$S379))</f>
        <v>0</v>
      </c>
      <c r="E379" s="8">
        <f>IF($S379="","",INDEX(Calc!$E:$E,$S379))</f>
        <v>0</v>
      </c>
      <c r="F379" s="9">
        <f>IF($S379="","",INDEX(Calc!$G:$G,$S379))</f>
        <v>0</v>
      </c>
      <c r="G379" s="8">
        <f>IF($S379="","",INDEX(Calc!$L:$L,$S379))</f>
        <v>0</v>
      </c>
      <c r="H379" s="8">
        <f>IF($S379="","",INDEX(Calc!$M:$M,$S379))</f>
        <v>0</v>
      </c>
      <c r="I379" s="7">
        <f>IF($T379="","",INDEX(Calc!$B:$B,$T379))</f>
        <v>0</v>
      </c>
      <c r="J379" s="8">
        <f>IF($S379="","",IF($U379&lt;&gt;"paid",0,MAX(0,MIN(INDEX(Calc!$H:$H,$S379),INDEX(Calc!$I:$I,$T379))-MAX(INDEX(Calc!$J:$J,$S379),INDEX(Calc!$T:$T,$T379)))))</f>
        <v>0</v>
      </c>
      <c r="K379" s="8">
        <f>IF($S379="","",IF($U379&lt;&gt;"paid",0,$J379/(1+$F379)*$F379))</f>
        <v>0</v>
      </c>
      <c r="L379" s="8">
        <f>IF($S379="","",IF($U379="paid",MAX(0,$E379-MAX(0,MIN(INDEX(Calc!$H:$H,$S379),INDEX(Calc!$I:$I,$T379))-INDEX(Calc!$J:$J,$S379))),$W379))</f>
        <v>0</v>
      </c>
      <c r="M379" s="8">
        <f>IF($S379="","",IF($U379="paid",$L379/(1+$F379)*$F379,$Q379))</f>
        <v>0</v>
      </c>
      <c r="N379">
        <f>IF(OR($S379="",$U379&lt;&gt;"paid"),"",$I379-$C379)</f>
        <v>0</v>
      </c>
      <c r="O379" s="8">
        <f>IF($S379="","",IF(AND($U379="paid",$N379&gt;Settings!$B$4),$K379*Settings!$B$3*$N379/365,0))</f>
        <v>0</v>
      </c>
      <c r="P379" s="8">
        <f>IF($S379="","",IF($U379="unpaid",$W379,0))</f>
        <v>0</v>
      </c>
      <c r="Q379" s="8">
        <f>IF($S379="","",IF(AND($U379="unpaid",$C379&lt;=Settings!$B$2),$W379/(1+$F379)*$F379,0))</f>
        <v>0</v>
      </c>
      <c r="R379">
        <f>IF($S379="","","FY "&amp;IF(MONTH($C379)&gt;=4,YEAR($C379),YEAR($C379)-1)&amp;"-"&amp;TEXT(MOD(IF(MONTH($C379)&gt;=4,YEAR($C379)+1,YEAR($C379)),100),"00"))</f>
        <v>0</v>
      </c>
      <c r="S379">
        <f>IF($S378="","",IF($U378="paid",IF($V378&lt;&gt;"",$S378,IF(AND($W378&gt;0,OR(INDEX(Calc!$B:$B,$S378)&lt;=Settings!$B$2,$X378=0)),$S378,IFERROR(MATCH(1,INDEX((Calc!$A$2:$A$2001&lt;&gt;"")*(Calc!$E$2:$E$2001&gt;0)*(ROW(Calc!$A$2:$A$2001)&gt;$S378),0),0)+1,""))),IFERROR(MATCH(1,INDEX((Calc!$A$2:$A$2001&lt;&gt;"")*(Calc!$E$2:$E$2001&gt;0)*(ROW(Calc!$A$2:$A$2001)&gt;$S378),0),0)+1,"")))</f>
        <v>0</v>
      </c>
      <c r="T379">
        <f>IF($S379="","",IF(AND($S379=$S378,$U378="paid",$V378=""),"",IF(AND($S379=$S378,$U378="paid",$V378&lt;&gt;""),$V378,IF($S379="","",IFERROR(MATCH(1,INDEX((Calc!$A$2:$A$2001=INDEX(Calc!$A:$A,$S379))*(Calc!$D$2:$D$2001&gt;0)*(Calc!$I$2:$I$2001&gt;INDEX(Calc!$J:$J,$S379))*(Calc!$T$2:$T$2001&lt;INDEX(Calc!$H:$H,$S379)),0),0)+1,"")))))</f>
        <v>0</v>
      </c>
      <c r="U379">
        <f>IF($S379="","",IF($T379&lt;&gt;"","paid","unpaid"))</f>
        <v>0</v>
      </c>
      <c r="V379">
        <f>IF(OR($S379="",$T379=""),"",IFERROR(MATCH(1,INDEX((Calc!$A$2:$A$2001=INDEX(Calc!$A:$A,$S379))*(Calc!$D$2:$D$2001&gt;0)*(Calc!$I$2:$I$2001&gt;INDEX(Calc!$J:$J,$S379))*(Calc!$T$2:$T$2001&lt;INDEX(Calc!$H:$H,$S379))*(ROW(Calc!$A$2:$A$2001)&gt;$T379),0),0)+1,""))</f>
        <v>0</v>
      </c>
      <c r="W379" s="8">
        <f>IF($S379="","",MAX(0,INDEX(Calc!$H:$H,$S379)-MAX(INDEX(Calc!$K:$K,$S379),INDEX(Calc!$J:$J,$S379))))</f>
        <v>0</v>
      </c>
      <c r="X379" s="8">
        <f>IF($S379="","",INDEX(Calc!$E:$E,$S379)-$W379)</f>
        <v>0</v>
      </c>
    </row>
    <row r="380" spans="1:24">
      <c r="A380">
        <f>IF($S380="","",INDEX(Calc!$A:$A,$S380))</f>
        <v>0</v>
      </c>
      <c r="B380">
        <f>IF($S380="","",INDEX(Calc!$U:$U,$S380))</f>
        <v>0</v>
      </c>
      <c r="C380" s="7">
        <f>IF($S380="","",INDEX(Calc!$B:$B,$S380))</f>
        <v>0</v>
      </c>
      <c r="D380">
        <f>IF($S380="","",INDEX(Calc!$C:$C,$S380))</f>
        <v>0</v>
      </c>
      <c r="E380" s="8">
        <f>IF($S380="","",INDEX(Calc!$E:$E,$S380))</f>
        <v>0</v>
      </c>
      <c r="F380" s="9">
        <f>IF($S380="","",INDEX(Calc!$G:$G,$S380))</f>
        <v>0</v>
      </c>
      <c r="G380" s="8">
        <f>IF($S380="","",INDEX(Calc!$L:$L,$S380))</f>
        <v>0</v>
      </c>
      <c r="H380" s="8">
        <f>IF($S380="","",INDEX(Calc!$M:$M,$S380))</f>
        <v>0</v>
      </c>
      <c r="I380" s="7">
        <f>IF($T380="","",INDEX(Calc!$B:$B,$T380))</f>
        <v>0</v>
      </c>
      <c r="J380" s="8">
        <f>IF($S380="","",IF($U380&lt;&gt;"paid",0,MAX(0,MIN(INDEX(Calc!$H:$H,$S380),INDEX(Calc!$I:$I,$T380))-MAX(INDEX(Calc!$J:$J,$S380),INDEX(Calc!$T:$T,$T380)))))</f>
        <v>0</v>
      </c>
      <c r="K380" s="8">
        <f>IF($S380="","",IF($U380&lt;&gt;"paid",0,$J380/(1+$F380)*$F380))</f>
        <v>0</v>
      </c>
      <c r="L380" s="8">
        <f>IF($S380="","",IF($U380="paid",MAX(0,$E380-MAX(0,MIN(INDEX(Calc!$H:$H,$S380),INDEX(Calc!$I:$I,$T380))-INDEX(Calc!$J:$J,$S380))),$W380))</f>
        <v>0</v>
      </c>
      <c r="M380" s="8">
        <f>IF($S380="","",IF($U380="paid",$L380/(1+$F380)*$F380,$Q380))</f>
        <v>0</v>
      </c>
      <c r="N380">
        <f>IF(OR($S380="",$U380&lt;&gt;"paid"),"",$I380-$C380)</f>
        <v>0</v>
      </c>
      <c r="O380" s="8">
        <f>IF($S380="","",IF(AND($U380="paid",$N380&gt;Settings!$B$4),$K380*Settings!$B$3*$N380/365,0))</f>
        <v>0</v>
      </c>
      <c r="P380" s="8">
        <f>IF($S380="","",IF($U380="unpaid",$W380,0))</f>
        <v>0</v>
      </c>
      <c r="Q380" s="8">
        <f>IF($S380="","",IF(AND($U380="unpaid",$C380&lt;=Settings!$B$2),$W380/(1+$F380)*$F380,0))</f>
        <v>0</v>
      </c>
      <c r="R380">
        <f>IF($S380="","","FY "&amp;IF(MONTH($C380)&gt;=4,YEAR($C380),YEAR($C380)-1)&amp;"-"&amp;TEXT(MOD(IF(MONTH($C380)&gt;=4,YEAR($C380)+1,YEAR($C380)),100),"00"))</f>
        <v>0</v>
      </c>
      <c r="S380">
        <f>IF($S379="","",IF($U379="paid",IF($V379&lt;&gt;"",$S379,IF(AND($W379&gt;0,OR(INDEX(Calc!$B:$B,$S379)&lt;=Settings!$B$2,$X379=0)),$S379,IFERROR(MATCH(1,INDEX((Calc!$A$2:$A$2001&lt;&gt;"")*(Calc!$E$2:$E$2001&gt;0)*(ROW(Calc!$A$2:$A$2001)&gt;$S379),0),0)+1,""))),IFERROR(MATCH(1,INDEX((Calc!$A$2:$A$2001&lt;&gt;"")*(Calc!$E$2:$E$2001&gt;0)*(ROW(Calc!$A$2:$A$2001)&gt;$S379),0),0)+1,"")))</f>
        <v>0</v>
      </c>
      <c r="T380">
        <f>IF($S380="","",IF(AND($S380=$S379,$U379="paid",$V379=""),"",IF(AND($S380=$S379,$U379="paid",$V379&lt;&gt;""),$V379,IF($S380="","",IFERROR(MATCH(1,INDEX((Calc!$A$2:$A$2001=INDEX(Calc!$A:$A,$S380))*(Calc!$D$2:$D$2001&gt;0)*(Calc!$I$2:$I$2001&gt;INDEX(Calc!$J:$J,$S380))*(Calc!$T$2:$T$2001&lt;INDEX(Calc!$H:$H,$S380)),0),0)+1,"")))))</f>
        <v>0</v>
      </c>
      <c r="U380">
        <f>IF($S380="","",IF($T380&lt;&gt;"","paid","unpaid"))</f>
        <v>0</v>
      </c>
      <c r="V380">
        <f>IF(OR($S380="",$T380=""),"",IFERROR(MATCH(1,INDEX((Calc!$A$2:$A$2001=INDEX(Calc!$A:$A,$S380))*(Calc!$D$2:$D$2001&gt;0)*(Calc!$I$2:$I$2001&gt;INDEX(Calc!$J:$J,$S380))*(Calc!$T$2:$T$2001&lt;INDEX(Calc!$H:$H,$S380))*(ROW(Calc!$A$2:$A$2001)&gt;$T380),0),0)+1,""))</f>
        <v>0</v>
      </c>
      <c r="W380" s="8">
        <f>IF($S380="","",MAX(0,INDEX(Calc!$H:$H,$S380)-MAX(INDEX(Calc!$K:$K,$S380),INDEX(Calc!$J:$J,$S380))))</f>
        <v>0</v>
      </c>
      <c r="X380" s="8">
        <f>IF($S380="","",INDEX(Calc!$E:$E,$S380)-$W380)</f>
        <v>0</v>
      </c>
    </row>
    <row r="381" spans="1:24">
      <c r="A381">
        <f>IF($S381="","",INDEX(Calc!$A:$A,$S381))</f>
        <v>0</v>
      </c>
      <c r="B381">
        <f>IF($S381="","",INDEX(Calc!$U:$U,$S381))</f>
        <v>0</v>
      </c>
      <c r="C381" s="7">
        <f>IF($S381="","",INDEX(Calc!$B:$B,$S381))</f>
        <v>0</v>
      </c>
      <c r="D381">
        <f>IF($S381="","",INDEX(Calc!$C:$C,$S381))</f>
        <v>0</v>
      </c>
      <c r="E381" s="8">
        <f>IF($S381="","",INDEX(Calc!$E:$E,$S381))</f>
        <v>0</v>
      </c>
      <c r="F381" s="9">
        <f>IF($S381="","",INDEX(Calc!$G:$G,$S381))</f>
        <v>0</v>
      </c>
      <c r="G381" s="8">
        <f>IF($S381="","",INDEX(Calc!$L:$L,$S381))</f>
        <v>0</v>
      </c>
      <c r="H381" s="8">
        <f>IF($S381="","",INDEX(Calc!$M:$M,$S381))</f>
        <v>0</v>
      </c>
      <c r="I381" s="7">
        <f>IF($T381="","",INDEX(Calc!$B:$B,$T381))</f>
        <v>0</v>
      </c>
      <c r="J381" s="8">
        <f>IF($S381="","",IF($U381&lt;&gt;"paid",0,MAX(0,MIN(INDEX(Calc!$H:$H,$S381),INDEX(Calc!$I:$I,$T381))-MAX(INDEX(Calc!$J:$J,$S381),INDEX(Calc!$T:$T,$T381)))))</f>
        <v>0</v>
      </c>
      <c r="K381" s="8">
        <f>IF($S381="","",IF($U381&lt;&gt;"paid",0,$J381/(1+$F381)*$F381))</f>
        <v>0</v>
      </c>
      <c r="L381" s="8">
        <f>IF($S381="","",IF($U381="paid",MAX(0,$E381-MAX(0,MIN(INDEX(Calc!$H:$H,$S381),INDEX(Calc!$I:$I,$T381))-INDEX(Calc!$J:$J,$S381))),$W381))</f>
        <v>0</v>
      </c>
      <c r="M381" s="8">
        <f>IF($S381="","",IF($U381="paid",$L381/(1+$F381)*$F381,$Q381))</f>
        <v>0</v>
      </c>
      <c r="N381">
        <f>IF(OR($S381="",$U381&lt;&gt;"paid"),"",$I381-$C381)</f>
        <v>0</v>
      </c>
      <c r="O381" s="8">
        <f>IF($S381="","",IF(AND($U381="paid",$N381&gt;Settings!$B$4),$K381*Settings!$B$3*$N381/365,0))</f>
        <v>0</v>
      </c>
      <c r="P381" s="8">
        <f>IF($S381="","",IF($U381="unpaid",$W381,0))</f>
        <v>0</v>
      </c>
      <c r="Q381" s="8">
        <f>IF($S381="","",IF(AND($U381="unpaid",$C381&lt;=Settings!$B$2),$W381/(1+$F381)*$F381,0))</f>
        <v>0</v>
      </c>
      <c r="R381">
        <f>IF($S381="","","FY "&amp;IF(MONTH($C381)&gt;=4,YEAR($C381),YEAR($C381)-1)&amp;"-"&amp;TEXT(MOD(IF(MONTH($C381)&gt;=4,YEAR($C381)+1,YEAR($C381)),100),"00"))</f>
        <v>0</v>
      </c>
      <c r="S381">
        <f>IF($S380="","",IF($U380="paid",IF($V380&lt;&gt;"",$S380,IF(AND($W380&gt;0,OR(INDEX(Calc!$B:$B,$S380)&lt;=Settings!$B$2,$X380=0)),$S380,IFERROR(MATCH(1,INDEX((Calc!$A$2:$A$2001&lt;&gt;"")*(Calc!$E$2:$E$2001&gt;0)*(ROW(Calc!$A$2:$A$2001)&gt;$S380),0),0)+1,""))),IFERROR(MATCH(1,INDEX((Calc!$A$2:$A$2001&lt;&gt;"")*(Calc!$E$2:$E$2001&gt;0)*(ROW(Calc!$A$2:$A$2001)&gt;$S380),0),0)+1,"")))</f>
        <v>0</v>
      </c>
      <c r="T381">
        <f>IF($S381="","",IF(AND($S381=$S380,$U380="paid",$V380=""),"",IF(AND($S381=$S380,$U380="paid",$V380&lt;&gt;""),$V380,IF($S381="","",IFERROR(MATCH(1,INDEX((Calc!$A$2:$A$2001=INDEX(Calc!$A:$A,$S381))*(Calc!$D$2:$D$2001&gt;0)*(Calc!$I$2:$I$2001&gt;INDEX(Calc!$J:$J,$S381))*(Calc!$T$2:$T$2001&lt;INDEX(Calc!$H:$H,$S381)),0),0)+1,"")))))</f>
        <v>0</v>
      </c>
      <c r="U381">
        <f>IF($S381="","",IF($T381&lt;&gt;"","paid","unpaid"))</f>
        <v>0</v>
      </c>
      <c r="V381">
        <f>IF(OR($S381="",$T381=""),"",IFERROR(MATCH(1,INDEX((Calc!$A$2:$A$2001=INDEX(Calc!$A:$A,$S381))*(Calc!$D$2:$D$2001&gt;0)*(Calc!$I$2:$I$2001&gt;INDEX(Calc!$J:$J,$S381))*(Calc!$T$2:$T$2001&lt;INDEX(Calc!$H:$H,$S381))*(ROW(Calc!$A$2:$A$2001)&gt;$T381),0),0)+1,""))</f>
        <v>0</v>
      </c>
      <c r="W381" s="8">
        <f>IF($S381="","",MAX(0,INDEX(Calc!$H:$H,$S381)-MAX(INDEX(Calc!$K:$K,$S381),INDEX(Calc!$J:$J,$S381))))</f>
        <v>0</v>
      </c>
      <c r="X381" s="8">
        <f>IF($S381="","",INDEX(Calc!$E:$E,$S381)-$W381)</f>
        <v>0</v>
      </c>
    </row>
    <row r="382" spans="1:24">
      <c r="A382">
        <f>IF($S382="","",INDEX(Calc!$A:$A,$S382))</f>
        <v>0</v>
      </c>
      <c r="B382">
        <f>IF($S382="","",INDEX(Calc!$U:$U,$S382))</f>
        <v>0</v>
      </c>
      <c r="C382" s="7">
        <f>IF($S382="","",INDEX(Calc!$B:$B,$S382))</f>
        <v>0</v>
      </c>
      <c r="D382">
        <f>IF($S382="","",INDEX(Calc!$C:$C,$S382))</f>
        <v>0</v>
      </c>
      <c r="E382" s="8">
        <f>IF($S382="","",INDEX(Calc!$E:$E,$S382))</f>
        <v>0</v>
      </c>
      <c r="F382" s="9">
        <f>IF($S382="","",INDEX(Calc!$G:$G,$S382))</f>
        <v>0</v>
      </c>
      <c r="G382" s="8">
        <f>IF($S382="","",INDEX(Calc!$L:$L,$S382))</f>
        <v>0</v>
      </c>
      <c r="H382" s="8">
        <f>IF($S382="","",INDEX(Calc!$M:$M,$S382))</f>
        <v>0</v>
      </c>
      <c r="I382" s="7">
        <f>IF($T382="","",INDEX(Calc!$B:$B,$T382))</f>
        <v>0</v>
      </c>
      <c r="J382" s="8">
        <f>IF($S382="","",IF($U382&lt;&gt;"paid",0,MAX(0,MIN(INDEX(Calc!$H:$H,$S382),INDEX(Calc!$I:$I,$T382))-MAX(INDEX(Calc!$J:$J,$S382),INDEX(Calc!$T:$T,$T382)))))</f>
        <v>0</v>
      </c>
      <c r="K382" s="8">
        <f>IF($S382="","",IF($U382&lt;&gt;"paid",0,$J382/(1+$F382)*$F382))</f>
        <v>0</v>
      </c>
      <c r="L382" s="8">
        <f>IF($S382="","",IF($U382="paid",MAX(0,$E382-MAX(0,MIN(INDEX(Calc!$H:$H,$S382),INDEX(Calc!$I:$I,$T382))-INDEX(Calc!$J:$J,$S382))),$W382))</f>
        <v>0</v>
      </c>
      <c r="M382" s="8">
        <f>IF($S382="","",IF($U382="paid",$L382/(1+$F382)*$F382,$Q382))</f>
        <v>0</v>
      </c>
      <c r="N382">
        <f>IF(OR($S382="",$U382&lt;&gt;"paid"),"",$I382-$C382)</f>
        <v>0</v>
      </c>
      <c r="O382" s="8">
        <f>IF($S382="","",IF(AND($U382="paid",$N382&gt;Settings!$B$4),$K382*Settings!$B$3*$N382/365,0))</f>
        <v>0</v>
      </c>
      <c r="P382" s="8">
        <f>IF($S382="","",IF($U382="unpaid",$W382,0))</f>
        <v>0</v>
      </c>
      <c r="Q382" s="8">
        <f>IF($S382="","",IF(AND($U382="unpaid",$C382&lt;=Settings!$B$2),$W382/(1+$F382)*$F382,0))</f>
        <v>0</v>
      </c>
      <c r="R382">
        <f>IF($S382="","","FY "&amp;IF(MONTH($C382)&gt;=4,YEAR($C382),YEAR($C382)-1)&amp;"-"&amp;TEXT(MOD(IF(MONTH($C382)&gt;=4,YEAR($C382)+1,YEAR($C382)),100),"00"))</f>
        <v>0</v>
      </c>
      <c r="S382">
        <f>IF($S381="","",IF($U381="paid",IF($V381&lt;&gt;"",$S381,IF(AND($W381&gt;0,OR(INDEX(Calc!$B:$B,$S381)&lt;=Settings!$B$2,$X381=0)),$S381,IFERROR(MATCH(1,INDEX((Calc!$A$2:$A$2001&lt;&gt;"")*(Calc!$E$2:$E$2001&gt;0)*(ROW(Calc!$A$2:$A$2001)&gt;$S381),0),0)+1,""))),IFERROR(MATCH(1,INDEX((Calc!$A$2:$A$2001&lt;&gt;"")*(Calc!$E$2:$E$2001&gt;0)*(ROW(Calc!$A$2:$A$2001)&gt;$S381),0),0)+1,"")))</f>
        <v>0</v>
      </c>
      <c r="T382">
        <f>IF($S382="","",IF(AND($S382=$S381,$U381="paid",$V381=""),"",IF(AND($S382=$S381,$U381="paid",$V381&lt;&gt;""),$V381,IF($S382="","",IFERROR(MATCH(1,INDEX((Calc!$A$2:$A$2001=INDEX(Calc!$A:$A,$S382))*(Calc!$D$2:$D$2001&gt;0)*(Calc!$I$2:$I$2001&gt;INDEX(Calc!$J:$J,$S382))*(Calc!$T$2:$T$2001&lt;INDEX(Calc!$H:$H,$S382)),0),0)+1,"")))))</f>
        <v>0</v>
      </c>
      <c r="U382">
        <f>IF($S382="","",IF($T382&lt;&gt;"","paid","unpaid"))</f>
        <v>0</v>
      </c>
      <c r="V382">
        <f>IF(OR($S382="",$T382=""),"",IFERROR(MATCH(1,INDEX((Calc!$A$2:$A$2001=INDEX(Calc!$A:$A,$S382))*(Calc!$D$2:$D$2001&gt;0)*(Calc!$I$2:$I$2001&gt;INDEX(Calc!$J:$J,$S382))*(Calc!$T$2:$T$2001&lt;INDEX(Calc!$H:$H,$S382))*(ROW(Calc!$A$2:$A$2001)&gt;$T382),0),0)+1,""))</f>
        <v>0</v>
      </c>
      <c r="W382" s="8">
        <f>IF($S382="","",MAX(0,INDEX(Calc!$H:$H,$S382)-MAX(INDEX(Calc!$K:$K,$S382),INDEX(Calc!$J:$J,$S382))))</f>
        <v>0</v>
      </c>
      <c r="X382" s="8">
        <f>IF($S382="","",INDEX(Calc!$E:$E,$S382)-$W382)</f>
        <v>0</v>
      </c>
    </row>
    <row r="383" spans="1:24">
      <c r="A383">
        <f>IF($S383="","",INDEX(Calc!$A:$A,$S383))</f>
        <v>0</v>
      </c>
      <c r="B383">
        <f>IF($S383="","",INDEX(Calc!$U:$U,$S383))</f>
        <v>0</v>
      </c>
      <c r="C383" s="7">
        <f>IF($S383="","",INDEX(Calc!$B:$B,$S383))</f>
        <v>0</v>
      </c>
      <c r="D383">
        <f>IF($S383="","",INDEX(Calc!$C:$C,$S383))</f>
        <v>0</v>
      </c>
      <c r="E383" s="8">
        <f>IF($S383="","",INDEX(Calc!$E:$E,$S383))</f>
        <v>0</v>
      </c>
      <c r="F383" s="9">
        <f>IF($S383="","",INDEX(Calc!$G:$G,$S383))</f>
        <v>0</v>
      </c>
      <c r="G383" s="8">
        <f>IF($S383="","",INDEX(Calc!$L:$L,$S383))</f>
        <v>0</v>
      </c>
      <c r="H383" s="8">
        <f>IF($S383="","",INDEX(Calc!$M:$M,$S383))</f>
        <v>0</v>
      </c>
      <c r="I383" s="7">
        <f>IF($T383="","",INDEX(Calc!$B:$B,$T383))</f>
        <v>0</v>
      </c>
      <c r="J383" s="8">
        <f>IF($S383="","",IF($U383&lt;&gt;"paid",0,MAX(0,MIN(INDEX(Calc!$H:$H,$S383),INDEX(Calc!$I:$I,$T383))-MAX(INDEX(Calc!$J:$J,$S383),INDEX(Calc!$T:$T,$T383)))))</f>
        <v>0</v>
      </c>
      <c r="K383" s="8">
        <f>IF($S383="","",IF($U383&lt;&gt;"paid",0,$J383/(1+$F383)*$F383))</f>
        <v>0</v>
      </c>
      <c r="L383" s="8">
        <f>IF($S383="","",IF($U383="paid",MAX(0,$E383-MAX(0,MIN(INDEX(Calc!$H:$H,$S383),INDEX(Calc!$I:$I,$T383))-INDEX(Calc!$J:$J,$S383))),$W383))</f>
        <v>0</v>
      </c>
      <c r="M383" s="8">
        <f>IF($S383="","",IF($U383="paid",$L383/(1+$F383)*$F383,$Q383))</f>
        <v>0</v>
      </c>
      <c r="N383">
        <f>IF(OR($S383="",$U383&lt;&gt;"paid"),"",$I383-$C383)</f>
        <v>0</v>
      </c>
      <c r="O383" s="8">
        <f>IF($S383="","",IF(AND($U383="paid",$N383&gt;Settings!$B$4),$K383*Settings!$B$3*$N383/365,0))</f>
        <v>0</v>
      </c>
      <c r="P383" s="8">
        <f>IF($S383="","",IF($U383="unpaid",$W383,0))</f>
        <v>0</v>
      </c>
      <c r="Q383" s="8">
        <f>IF($S383="","",IF(AND($U383="unpaid",$C383&lt;=Settings!$B$2),$W383/(1+$F383)*$F383,0))</f>
        <v>0</v>
      </c>
      <c r="R383">
        <f>IF($S383="","","FY "&amp;IF(MONTH($C383)&gt;=4,YEAR($C383),YEAR($C383)-1)&amp;"-"&amp;TEXT(MOD(IF(MONTH($C383)&gt;=4,YEAR($C383)+1,YEAR($C383)),100),"00"))</f>
        <v>0</v>
      </c>
      <c r="S383">
        <f>IF($S382="","",IF($U382="paid",IF($V382&lt;&gt;"",$S382,IF(AND($W382&gt;0,OR(INDEX(Calc!$B:$B,$S382)&lt;=Settings!$B$2,$X382=0)),$S382,IFERROR(MATCH(1,INDEX((Calc!$A$2:$A$2001&lt;&gt;"")*(Calc!$E$2:$E$2001&gt;0)*(ROW(Calc!$A$2:$A$2001)&gt;$S382),0),0)+1,""))),IFERROR(MATCH(1,INDEX((Calc!$A$2:$A$2001&lt;&gt;"")*(Calc!$E$2:$E$2001&gt;0)*(ROW(Calc!$A$2:$A$2001)&gt;$S382),0),0)+1,"")))</f>
        <v>0</v>
      </c>
      <c r="T383">
        <f>IF($S383="","",IF(AND($S383=$S382,$U382="paid",$V382=""),"",IF(AND($S383=$S382,$U382="paid",$V382&lt;&gt;""),$V382,IF($S383="","",IFERROR(MATCH(1,INDEX((Calc!$A$2:$A$2001=INDEX(Calc!$A:$A,$S383))*(Calc!$D$2:$D$2001&gt;0)*(Calc!$I$2:$I$2001&gt;INDEX(Calc!$J:$J,$S383))*(Calc!$T$2:$T$2001&lt;INDEX(Calc!$H:$H,$S383)),0),0)+1,"")))))</f>
        <v>0</v>
      </c>
      <c r="U383">
        <f>IF($S383="","",IF($T383&lt;&gt;"","paid","unpaid"))</f>
        <v>0</v>
      </c>
      <c r="V383">
        <f>IF(OR($S383="",$T383=""),"",IFERROR(MATCH(1,INDEX((Calc!$A$2:$A$2001=INDEX(Calc!$A:$A,$S383))*(Calc!$D$2:$D$2001&gt;0)*(Calc!$I$2:$I$2001&gt;INDEX(Calc!$J:$J,$S383))*(Calc!$T$2:$T$2001&lt;INDEX(Calc!$H:$H,$S383))*(ROW(Calc!$A$2:$A$2001)&gt;$T383),0),0)+1,""))</f>
        <v>0</v>
      </c>
      <c r="W383" s="8">
        <f>IF($S383="","",MAX(0,INDEX(Calc!$H:$H,$S383)-MAX(INDEX(Calc!$K:$K,$S383),INDEX(Calc!$J:$J,$S383))))</f>
        <v>0</v>
      </c>
      <c r="X383" s="8">
        <f>IF($S383="","",INDEX(Calc!$E:$E,$S383)-$W383)</f>
        <v>0</v>
      </c>
    </row>
    <row r="384" spans="1:24">
      <c r="A384">
        <f>IF($S384="","",INDEX(Calc!$A:$A,$S384))</f>
        <v>0</v>
      </c>
      <c r="B384">
        <f>IF($S384="","",INDEX(Calc!$U:$U,$S384))</f>
        <v>0</v>
      </c>
      <c r="C384" s="7">
        <f>IF($S384="","",INDEX(Calc!$B:$B,$S384))</f>
        <v>0</v>
      </c>
      <c r="D384">
        <f>IF($S384="","",INDEX(Calc!$C:$C,$S384))</f>
        <v>0</v>
      </c>
      <c r="E384" s="8">
        <f>IF($S384="","",INDEX(Calc!$E:$E,$S384))</f>
        <v>0</v>
      </c>
      <c r="F384" s="9">
        <f>IF($S384="","",INDEX(Calc!$G:$G,$S384))</f>
        <v>0</v>
      </c>
      <c r="G384" s="8">
        <f>IF($S384="","",INDEX(Calc!$L:$L,$S384))</f>
        <v>0</v>
      </c>
      <c r="H384" s="8">
        <f>IF($S384="","",INDEX(Calc!$M:$M,$S384))</f>
        <v>0</v>
      </c>
      <c r="I384" s="7">
        <f>IF($T384="","",INDEX(Calc!$B:$B,$T384))</f>
        <v>0</v>
      </c>
      <c r="J384" s="8">
        <f>IF($S384="","",IF($U384&lt;&gt;"paid",0,MAX(0,MIN(INDEX(Calc!$H:$H,$S384),INDEX(Calc!$I:$I,$T384))-MAX(INDEX(Calc!$J:$J,$S384),INDEX(Calc!$T:$T,$T384)))))</f>
        <v>0</v>
      </c>
      <c r="K384" s="8">
        <f>IF($S384="","",IF($U384&lt;&gt;"paid",0,$J384/(1+$F384)*$F384))</f>
        <v>0</v>
      </c>
      <c r="L384" s="8">
        <f>IF($S384="","",IF($U384="paid",MAX(0,$E384-MAX(0,MIN(INDEX(Calc!$H:$H,$S384),INDEX(Calc!$I:$I,$T384))-INDEX(Calc!$J:$J,$S384))),$W384))</f>
        <v>0</v>
      </c>
      <c r="M384" s="8">
        <f>IF($S384="","",IF($U384="paid",$L384/(1+$F384)*$F384,$Q384))</f>
        <v>0</v>
      </c>
      <c r="N384">
        <f>IF(OR($S384="",$U384&lt;&gt;"paid"),"",$I384-$C384)</f>
        <v>0</v>
      </c>
      <c r="O384" s="8">
        <f>IF($S384="","",IF(AND($U384="paid",$N384&gt;Settings!$B$4),$K384*Settings!$B$3*$N384/365,0))</f>
        <v>0</v>
      </c>
      <c r="P384" s="8">
        <f>IF($S384="","",IF($U384="unpaid",$W384,0))</f>
        <v>0</v>
      </c>
      <c r="Q384" s="8">
        <f>IF($S384="","",IF(AND($U384="unpaid",$C384&lt;=Settings!$B$2),$W384/(1+$F384)*$F384,0))</f>
        <v>0</v>
      </c>
      <c r="R384">
        <f>IF($S384="","","FY "&amp;IF(MONTH($C384)&gt;=4,YEAR($C384),YEAR($C384)-1)&amp;"-"&amp;TEXT(MOD(IF(MONTH($C384)&gt;=4,YEAR($C384)+1,YEAR($C384)),100),"00"))</f>
        <v>0</v>
      </c>
      <c r="S384">
        <f>IF($S383="","",IF($U383="paid",IF($V383&lt;&gt;"",$S383,IF(AND($W383&gt;0,OR(INDEX(Calc!$B:$B,$S383)&lt;=Settings!$B$2,$X383=0)),$S383,IFERROR(MATCH(1,INDEX((Calc!$A$2:$A$2001&lt;&gt;"")*(Calc!$E$2:$E$2001&gt;0)*(ROW(Calc!$A$2:$A$2001)&gt;$S383),0),0)+1,""))),IFERROR(MATCH(1,INDEX((Calc!$A$2:$A$2001&lt;&gt;"")*(Calc!$E$2:$E$2001&gt;0)*(ROW(Calc!$A$2:$A$2001)&gt;$S383),0),0)+1,"")))</f>
        <v>0</v>
      </c>
      <c r="T384">
        <f>IF($S384="","",IF(AND($S384=$S383,$U383="paid",$V383=""),"",IF(AND($S384=$S383,$U383="paid",$V383&lt;&gt;""),$V383,IF($S384="","",IFERROR(MATCH(1,INDEX((Calc!$A$2:$A$2001=INDEX(Calc!$A:$A,$S384))*(Calc!$D$2:$D$2001&gt;0)*(Calc!$I$2:$I$2001&gt;INDEX(Calc!$J:$J,$S384))*(Calc!$T$2:$T$2001&lt;INDEX(Calc!$H:$H,$S384)),0),0)+1,"")))))</f>
        <v>0</v>
      </c>
      <c r="U384">
        <f>IF($S384="","",IF($T384&lt;&gt;"","paid","unpaid"))</f>
        <v>0</v>
      </c>
      <c r="V384">
        <f>IF(OR($S384="",$T384=""),"",IFERROR(MATCH(1,INDEX((Calc!$A$2:$A$2001=INDEX(Calc!$A:$A,$S384))*(Calc!$D$2:$D$2001&gt;0)*(Calc!$I$2:$I$2001&gt;INDEX(Calc!$J:$J,$S384))*(Calc!$T$2:$T$2001&lt;INDEX(Calc!$H:$H,$S384))*(ROW(Calc!$A$2:$A$2001)&gt;$T384),0),0)+1,""))</f>
        <v>0</v>
      </c>
      <c r="W384" s="8">
        <f>IF($S384="","",MAX(0,INDEX(Calc!$H:$H,$S384)-MAX(INDEX(Calc!$K:$K,$S384),INDEX(Calc!$J:$J,$S384))))</f>
        <v>0</v>
      </c>
      <c r="X384" s="8">
        <f>IF($S384="","",INDEX(Calc!$E:$E,$S384)-$W384)</f>
        <v>0</v>
      </c>
    </row>
    <row r="385" spans="1:24">
      <c r="A385">
        <f>IF($S385="","",INDEX(Calc!$A:$A,$S385))</f>
        <v>0</v>
      </c>
      <c r="B385">
        <f>IF($S385="","",INDEX(Calc!$U:$U,$S385))</f>
        <v>0</v>
      </c>
      <c r="C385" s="7">
        <f>IF($S385="","",INDEX(Calc!$B:$B,$S385))</f>
        <v>0</v>
      </c>
      <c r="D385">
        <f>IF($S385="","",INDEX(Calc!$C:$C,$S385))</f>
        <v>0</v>
      </c>
      <c r="E385" s="8">
        <f>IF($S385="","",INDEX(Calc!$E:$E,$S385))</f>
        <v>0</v>
      </c>
      <c r="F385" s="9">
        <f>IF($S385="","",INDEX(Calc!$G:$G,$S385))</f>
        <v>0</v>
      </c>
      <c r="G385" s="8">
        <f>IF($S385="","",INDEX(Calc!$L:$L,$S385))</f>
        <v>0</v>
      </c>
      <c r="H385" s="8">
        <f>IF($S385="","",INDEX(Calc!$M:$M,$S385))</f>
        <v>0</v>
      </c>
      <c r="I385" s="7">
        <f>IF($T385="","",INDEX(Calc!$B:$B,$T385))</f>
        <v>0</v>
      </c>
      <c r="J385" s="8">
        <f>IF($S385="","",IF($U385&lt;&gt;"paid",0,MAX(0,MIN(INDEX(Calc!$H:$H,$S385),INDEX(Calc!$I:$I,$T385))-MAX(INDEX(Calc!$J:$J,$S385),INDEX(Calc!$T:$T,$T385)))))</f>
        <v>0</v>
      </c>
      <c r="K385" s="8">
        <f>IF($S385="","",IF($U385&lt;&gt;"paid",0,$J385/(1+$F385)*$F385))</f>
        <v>0</v>
      </c>
      <c r="L385" s="8">
        <f>IF($S385="","",IF($U385="paid",MAX(0,$E385-MAX(0,MIN(INDEX(Calc!$H:$H,$S385),INDEX(Calc!$I:$I,$T385))-INDEX(Calc!$J:$J,$S385))),$W385))</f>
        <v>0</v>
      </c>
      <c r="M385" s="8">
        <f>IF($S385="","",IF($U385="paid",$L385/(1+$F385)*$F385,$Q385))</f>
        <v>0</v>
      </c>
      <c r="N385">
        <f>IF(OR($S385="",$U385&lt;&gt;"paid"),"",$I385-$C385)</f>
        <v>0</v>
      </c>
      <c r="O385" s="8">
        <f>IF($S385="","",IF(AND($U385="paid",$N385&gt;Settings!$B$4),$K385*Settings!$B$3*$N385/365,0))</f>
        <v>0</v>
      </c>
      <c r="P385" s="8">
        <f>IF($S385="","",IF($U385="unpaid",$W385,0))</f>
        <v>0</v>
      </c>
      <c r="Q385" s="8">
        <f>IF($S385="","",IF(AND($U385="unpaid",$C385&lt;=Settings!$B$2),$W385/(1+$F385)*$F385,0))</f>
        <v>0</v>
      </c>
      <c r="R385">
        <f>IF($S385="","","FY "&amp;IF(MONTH($C385)&gt;=4,YEAR($C385),YEAR($C385)-1)&amp;"-"&amp;TEXT(MOD(IF(MONTH($C385)&gt;=4,YEAR($C385)+1,YEAR($C385)),100),"00"))</f>
        <v>0</v>
      </c>
      <c r="S385">
        <f>IF($S384="","",IF($U384="paid",IF($V384&lt;&gt;"",$S384,IF(AND($W384&gt;0,OR(INDEX(Calc!$B:$B,$S384)&lt;=Settings!$B$2,$X384=0)),$S384,IFERROR(MATCH(1,INDEX((Calc!$A$2:$A$2001&lt;&gt;"")*(Calc!$E$2:$E$2001&gt;0)*(ROW(Calc!$A$2:$A$2001)&gt;$S384),0),0)+1,""))),IFERROR(MATCH(1,INDEX((Calc!$A$2:$A$2001&lt;&gt;"")*(Calc!$E$2:$E$2001&gt;0)*(ROW(Calc!$A$2:$A$2001)&gt;$S384),0),0)+1,"")))</f>
        <v>0</v>
      </c>
      <c r="T385">
        <f>IF($S385="","",IF(AND($S385=$S384,$U384="paid",$V384=""),"",IF(AND($S385=$S384,$U384="paid",$V384&lt;&gt;""),$V384,IF($S385="","",IFERROR(MATCH(1,INDEX((Calc!$A$2:$A$2001=INDEX(Calc!$A:$A,$S385))*(Calc!$D$2:$D$2001&gt;0)*(Calc!$I$2:$I$2001&gt;INDEX(Calc!$J:$J,$S385))*(Calc!$T$2:$T$2001&lt;INDEX(Calc!$H:$H,$S385)),0),0)+1,"")))))</f>
        <v>0</v>
      </c>
      <c r="U385">
        <f>IF($S385="","",IF($T385&lt;&gt;"","paid","unpaid"))</f>
        <v>0</v>
      </c>
      <c r="V385">
        <f>IF(OR($S385="",$T385=""),"",IFERROR(MATCH(1,INDEX((Calc!$A$2:$A$2001=INDEX(Calc!$A:$A,$S385))*(Calc!$D$2:$D$2001&gt;0)*(Calc!$I$2:$I$2001&gt;INDEX(Calc!$J:$J,$S385))*(Calc!$T$2:$T$2001&lt;INDEX(Calc!$H:$H,$S385))*(ROW(Calc!$A$2:$A$2001)&gt;$T385),0),0)+1,""))</f>
        <v>0</v>
      </c>
      <c r="W385" s="8">
        <f>IF($S385="","",MAX(0,INDEX(Calc!$H:$H,$S385)-MAX(INDEX(Calc!$K:$K,$S385),INDEX(Calc!$J:$J,$S385))))</f>
        <v>0</v>
      </c>
      <c r="X385" s="8">
        <f>IF($S385="","",INDEX(Calc!$E:$E,$S385)-$W385)</f>
        <v>0</v>
      </c>
    </row>
    <row r="386" spans="1:24">
      <c r="A386">
        <f>IF($S386="","",INDEX(Calc!$A:$A,$S386))</f>
        <v>0</v>
      </c>
      <c r="B386">
        <f>IF($S386="","",INDEX(Calc!$U:$U,$S386))</f>
        <v>0</v>
      </c>
      <c r="C386" s="7">
        <f>IF($S386="","",INDEX(Calc!$B:$B,$S386))</f>
        <v>0</v>
      </c>
      <c r="D386">
        <f>IF($S386="","",INDEX(Calc!$C:$C,$S386))</f>
        <v>0</v>
      </c>
      <c r="E386" s="8">
        <f>IF($S386="","",INDEX(Calc!$E:$E,$S386))</f>
        <v>0</v>
      </c>
      <c r="F386" s="9">
        <f>IF($S386="","",INDEX(Calc!$G:$G,$S386))</f>
        <v>0</v>
      </c>
      <c r="G386" s="8">
        <f>IF($S386="","",INDEX(Calc!$L:$L,$S386))</f>
        <v>0</v>
      </c>
      <c r="H386" s="8">
        <f>IF($S386="","",INDEX(Calc!$M:$M,$S386))</f>
        <v>0</v>
      </c>
      <c r="I386" s="7">
        <f>IF($T386="","",INDEX(Calc!$B:$B,$T386))</f>
        <v>0</v>
      </c>
      <c r="J386" s="8">
        <f>IF($S386="","",IF($U386&lt;&gt;"paid",0,MAX(0,MIN(INDEX(Calc!$H:$H,$S386),INDEX(Calc!$I:$I,$T386))-MAX(INDEX(Calc!$J:$J,$S386),INDEX(Calc!$T:$T,$T386)))))</f>
        <v>0</v>
      </c>
      <c r="K386" s="8">
        <f>IF($S386="","",IF($U386&lt;&gt;"paid",0,$J386/(1+$F386)*$F386))</f>
        <v>0</v>
      </c>
      <c r="L386" s="8">
        <f>IF($S386="","",IF($U386="paid",MAX(0,$E386-MAX(0,MIN(INDEX(Calc!$H:$H,$S386),INDEX(Calc!$I:$I,$T386))-INDEX(Calc!$J:$J,$S386))),$W386))</f>
        <v>0</v>
      </c>
      <c r="M386" s="8">
        <f>IF($S386="","",IF($U386="paid",$L386/(1+$F386)*$F386,$Q386))</f>
        <v>0</v>
      </c>
      <c r="N386">
        <f>IF(OR($S386="",$U386&lt;&gt;"paid"),"",$I386-$C386)</f>
        <v>0</v>
      </c>
      <c r="O386" s="8">
        <f>IF($S386="","",IF(AND($U386="paid",$N386&gt;Settings!$B$4),$K386*Settings!$B$3*$N386/365,0))</f>
        <v>0</v>
      </c>
      <c r="P386" s="8">
        <f>IF($S386="","",IF($U386="unpaid",$W386,0))</f>
        <v>0</v>
      </c>
      <c r="Q386" s="8">
        <f>IF($S386="","",IF(AND($U386="unpaid",$C386&lt;=Settings!$B$2),$W386/(1+$F386)*$F386,0))</f>
        <v>0</v>
      </c>
      <c r="R386">
        <f>IF($S386="","","FY "&amp;IF(MONTH($C386)&gt;=4,YEAR($C386),YEAR($C386)-1)&amp;"-"&amp;TEXT(MOD(IF(MONTH($C386)&gt;=4,YEAR($C386)+1,YEAR($C386)),100),"00"))</f>
        <v>0</v>
      </c>
      <c r="S386">
        <f>IF($S385="","",IF($U385="paid",IF($V385&lt;&gt;"",$S385,IF(AND($W385&gt;0,OR(INDEX(Calc!$B:$B,$S385)&lt;=Settings!$B$2,$X385=0)),$S385,IFERROR(MATCH(1,INDEX((Calc!$A$2:$A$2001&lt;&gt;"")*(Calc!$E$2:$E$2001&gt;0)*(ROW(Calc!$A$2:$A$2001)&gt;$S385),0),0)+1,""))),IFERROR(MATCH(1,INDEX((Calc!$A$2:$A$2001&lt;&gt;"")*(Calc!$E$2:$E$2001&gt;0)*(ROW(Calc!$A$2:$A$2001)&gt;$S385),0),0)+1,"")))</f>
        <v>0</v>
      </c>
      <c r="T386">
        <f>IF($S386="","",IF(AND($S386=$S385,$U385="paid",$V385=""),"",IF(AND($S386=$S385,$U385="paid",$V385&lt;&gt;""),$V385,IF($S386="","",IFERROR(MATCH(1,INDEX((Calc!$A$2:$A$2001=INDEX(Calc!$A:$A,$S386))*(Calc!$D$2:$D$2001&gt;0)*(Calc!$I$2:$I$2001&gt;INDEX(Calc!$J:$J,$S386))*(Calc!$T$2:$T$2001&lt;INDEX(Calc!$H:$H,$S386)),0),0)+1,"")))))</f>
        <v>0</v>
      </c>
      <c r="U386">
        <f>IF($S386="","",IF($T386&lt;&gt;"","paid","unpaid"))</f>
        <v>0</v>
      </c>
      <c r="V386">
        <f>IF(OR($S386="",$T386=""),"",IFERROR(MATCH(1,INDEX((Calc!$A$2:$A$2001=INDEX(Calc!$A:$A,$S386))*(Calc!$D$2:$D$2001&gt;0)*(Calc!$I$2:$I$2001&gt;INDEX(Calc!$J:$J,$S386))*(Calc!$T$2:$T$2001&lt;INDEX(Calc!$H:$H,$S386))*(ROW(Calc!$A$2:$A$2001)&gt;$T386),0),0)+1,""))</f>
        <v>0</v>
      </c>
      <c r="W386" s="8">
        <f>IF($S386="","",MAX(0,INDEX(Calc!$H:$H,$S386)-MAX(INDEX(Calc!$K:$K,$S386),INDEX(Calc!$J:$J,$S386))))</f>
        <v>0</v>
      </c>
      <c r="X386" s="8">
        <f>IF($S386="","",INDEX(Calc!$E:$E,$S386)-$W386)</f>
        <v>0</v>
      </c>
    </row>
    <row r="387" spans="1:24">
      <c r="A387">
        <f>IF($S387="","",INDEX(Calc!$A:$A,$S387))</f>
        <v>0</v>
      </c>
      <c r="B387">
        <f>IF($S387="","",INDEX(Calc!$U:$U,$S387))</f>
        <v>0</v>
      </c>
      <c r="C387" s="7">
        <f>IF($S387="","",INDEX(Calc!$B:$B,$S387))</f>
        <v>0</v>
      </c>
      <c r="D387">
        <f>IF($S387="","",INDEX(Calc!$C:$C,$S387))</f>
        <v>0</v>
      </c>
      <c r="E387" s="8">
        <f>IF($S387="","",INDEX(Calc!$E:$E,$S387))</f>
        <v>0</v>
      </c>
      <c r="F387" s="9">
        <f>IF($S387="","",INDEX(Calc!$G:$G,$S387))</f>
        <v>0</v>
      </c>
      <c r="G387" s="8">
        <f>IF($S387="","",INDEX(Calc!$L:$L,$S387))</f>
        <v>0</v>
      </c>
      <c r="H387" s="8">
        <f>IF($S387="","",INDEX(Calc!$M:$M,$S387))</f>
        <v>0</v>
      </c>
      <c r="I387" s="7">
        <f>IF($T387="","",INDEX(Calc!$B:$B,$T387))</f>
        <v>0</v>
      </c>
      <c r="J387" s="8">
        <f>IF($S387="","",IF($U387&lt;&gt;"paid",0,MAX(0,MIN(INDEX(Calc!$H:$H,$S387),INDEX(Calc!$I:$I,$T387))-MAX(INDEX(Calc!$J:$J,$S387),INDEX(Calc!$T:$T,$T387)))))</f>
        <v>0</v>
      </c>
      <c r="K387" s="8">
        <f>IF($S387="","",IF($U387&lt;&gt;"paid",0,$J387/(1+$F387)*$F387))</f>
        <v>0</v>
      </c>
      <c r="L387" s="8">
        <f>IF($S387="","",IF($U387="paid",MAX(0,$E387-MAX(0,MIN(INDEX(Calc!$H:$H,$S387),INDEX(Calc!$I:$I,$T387))-INDEX(Calc!$J:$J,$S387))),$W387))</f>
        <v>0</v>
      </c>
      <c r="M387" s="8">
        <f>IF($S387="","",IF($U387="paid",$L387/(1+$F387)*$F387,$Q387))</f>
        <v>0</v>
      </c>
      <c r="N387">
        <f>IF(OR($S387="",$U387&lt;&gt;"paid"),"",$I387-$C387)</f>
        <v>0</v>
      </c>
      <c r="O387" s="8">
        <f>IF($S387="","",IF(AND($U387="paid",$N387&gt;Settings!$B$4),$K387*Settings!$B$3*$N387/365,0))</f>
        <v>0</v>
      </c>
      <c r="P387" s="8">
        <f>IF($S387="","",IF($U387="unpaid",$W387,0))</f>
        <v>0</v>
      </c>
      <c r="Q387" s="8">
        <f>IF($S387="","",IF(AND($U387="unpaid",$C387&lt;=Settings!$B$2),$W387/(1+$F387)*$F387,0))</f>
        <v>0</v>
      </c>
      <c r="R387">
        <f>IF($S387="","","FY "&amp;IF(MONTH($C387)&gt;=4,YEAR($C387),YEAR($C387)-1)&amp;"-"&amp;TEXT(MOD(IF(MONTH($C387)&gt;=4,YEAR($C387)+1,YEAR($C387)),100),"00"))</f>
        <v>0</v>
      </c>
      <c r="S387">
        <f>IF($S386="","",IF($U386="paid",IF($V386&lt;&gt;"",$S386,IF(AND($W386&gt;0,OR(INDEX(Calc!$B:$B,$S386)&lt;=Settings!$B$2,$X386=0)),$S386,IFERROR(MATCH(1,INDEX((Calc!$A$2:$A$2001&lt;&gt;"")*(Calc!$E$2:$E$2001&gt;0)*(ROW(Calc!$A$2:$A$2001)&gt;$S386),0),0)+1,""))),IFERROR(MATCH(1,INDEX((Calc!$A$2:$A$2001&lt;&gt;"")*(Calc!$E$2:$E$2001&gt;0)*(ROW(Calc!$A$2:$A$2001)&gt;$S386),0),0)+1,"")))</f>
        <v>0</v>
      </c>
      <c r="T387">
        <f>IF($S387="","",IF(AND($S387=$S386,$U386="paid",$V386=""),"",IF(AND($S387=$S386,$U386="paid",$V386&lt;&gt;""),$V386,IF($S387="","",IFERROR(MATCH(1,INDEX((Calc!$A$2:$A$2001=INDEX(Calc!$A:$A,$S387))*(Calc!$D$2:$D$2001&gt;0)*(Calc!$I$2:$I$2001&gt;INDEX(Calc!$J:$J,$S387))*(Calc!$T$2:$T$2001&lt;INDEX(Calc!$H:$H,$S387)),0),0)+1,"")))))</f>
        <v>0</v>
      </c>
      <c r="U387">
        <f>IF($S387="","",IF($T387&lt;&gt;"","paid","unpaid"))</f>
        <v>0</v>
      </c>
      <c r="V387">
        <f>IF(OR($S387="",$T387=""),"",IFERROR(MATCH(1,INDEX((Calc!$A$2:$A$2001=INDEX(Calc!$A:$A,$S387))*(Calc!$D$2:$D$2001&gt;0)*(Calc!$I$2:$I$2001&gt;INDEX(Calc!$J:$J,$S387))*(Calc!$T$2:$T$2001&lt;INDEX(Calc!$H:$H,$S387))*(ROW(Calc!$A$2:$A$2001)&gt;$T387),0),0)+1,""))</f>
        <v>0</v>
      </c>
      <c r="W387" s="8">
        <f>IF($S387="","",MAX(0,INDEX(Calc!$H:$H,$S387)-MAX(INDEX(Calc!$K:$K,$S387),INDEX(Calc!$J:$J,$S387))))</f>
        <v>0</v>
      </c>
      <c r="X387" s="8">
        <f>IF($S387="","",INDEX(Calc!$E:$E,$S387)-$W387)</f>
        <v>0</v>
      </c>
    </row>
    <row r="388" spans="1:24">
      <c r="A388">
        <f>IF($S388="","",INDEX(Calc!$A:$A,$S388))</f>
        <v>0</v>
      </c>
      <c r="B388">
        <f>IF($S388="","",INDEX(Calc!$U:$U,$S388))</f>
        <v>0</v>
      </c>
      <c r="C388" s="7">
        <f>IF($S388="","",INDEX(Calc!$B:$B,$S388))</f>
        <v>0</v>
      </c>
      <c r="D388">
        <f>IF($S388="","",INDEX(Calc!$C:$C,$S388))</f>
        <v>0</v>
      </c>
      <c r="E388" s="8">
        <f>IF($S388="","",INDEX(Calc!$E:$E,$S388))</f>
        <v>0</v>
      </c>
      <c r="F388" s="9">
        <f>IF($S388="","",INDEX(Calc!$G:$G,$S388))</f>
        <v>0</v>
      </c>
      <c r="G388" s="8">
        <f>IF($S388="","",INDEX(Calc!$L:$L,$S388))</f>
        <v>0</v>
      </c>
      <c r="H388" s="8">
        <f>IF($S388="","",INDEX(Calc!$M:$M,$S388))</f>
        <v>0</v>
      </c>
      <c r="I388" s="7">
        <f>IF($T388="","",INDEX(Calc!$B:$B,$T388))</f>
        <v>0</v>
      </c>
      <c r="J388" s="8">
        <f>IF($S388="","",IF($U388&lt;&gt;"paid",0,MAX(0,MIN(INDEX(Calc!$H:$H,$S388),INDEX(Calc!$I:$I,$T388))-MAX(INDEX(Calc!$J:$J,$S388),INDEX(Calc!$T:$T,$T388)))))</f>
        <v>0</v>
      </c>
      <c r="K388" s="8">
        <f>IF($S388="","",IF($U388&lt;&gt;"paid",0,$J388/(1+$F388)*$F388))</f>
        <v>0</v>
      </c>
      <c r="L388" s="8">
        <f>IF($S388="","",IF($U388="paid",MAX(0,$E388-MAX(0,MIN(INDEX(Calc!$H:$H,$S388),INDEX(Calc!$I:$I,$T388))-INDEX(Calc!$J:$J,$S388))),$W388))</f>
        <v>0</v>
      </c>
      <c r="M388" s="8">
        <f>IF($S388="","",IF($U388="paid",$L388/(1+$F388)*$F388,$Q388))</f>
        <v>0</v>
      </c>
      <c r="N388">
        <f>IF(OR($S388="",$U388&lt;&gt;"paid"),"",$I388-$C388)</f>
        <v>0</v>
      </c>
      <c r="O388" s="8">
        <f>IF($S388="","",IF(AND($U388="paid",$N388&gt;Settings!$B$4),$K388*Settings!$B$3*$N388/365,0))</f>
        <v>0</v>
      </c>
      <c r="P388" s="8">
        <f>IF($S388="","",IF($U388="unpaid",$W388,0))</f>
        <v>0</v>
      </c>
      <c r="Q388" s="8">
        <f>IF($S388="","",IF(AND($U388="unpaid",$C388&lt;=Settings!$B$2),$W388/(1+$F388)*$F388,0))</f>
        <v>0</v>
      </c>
      <c r="R388">
        <f>IF($S388="","","FY "&amp;IF(MONTH($C388)&gt;=4,YEAR($C388),YEAR($C388)-1)&amp;"-"&amp;TEXT(MOD(IF(MONTH($C388)&gt;=4,YEAR($C388)+1,YEAR($C388)),100),"00"))</f>
        <v>0</v>
      </c>
      <c r="S388">
        <f>IF($S387="","",IF($U387="paid",IF($V387&lt;&gt;"",$S387,IF(AND($W387&gt;0,OR(INDEX(Calc!$B:$B,$S387)&lt;=Settings!$B$2,$X387=0)),$S387,IFERROR(MATCH(1,INDEX((Calc!$A$2:$A$2001&lt;&gt;"")*(Calc!$E$2:$E$2001&gt;0)*(ROW(Calc!$A$2:$A$2001)&gt;$S387),0),0)+1,""))),IFERROR(MATCH(1,INDEX((Calc!$A$2:$A$2001&lt;&gt;"")*(Calc!$E$2:$E$2001&gt;0)*(ROW(Calc!$A$2:$A$2001)&gt;$S387),0),0)+1,"")))</f>
        <v>0</v>
      </c>
      <c r="T388">
        <f>IF($S388="","",IF(AND($S388=$S387,$U387="paid",$V387=""),"",IF(AND($S388=$S387,$U387="paid",$V387&lt;&gt;""),$V387,IF($S388="","",IFERROR(MATCH(1,INDEX((Calc!$A$2:$A$2001=INDEX(Calc!$A:$A,$S388))*(Calc!$D$2:$D$2001&gt;0)*(Calc!$I$2:$I$2001&gt;INDEX(Calc!$J:$J,$S388))*(Calc!$T$2:$T$2001&lt;INDEX(Calc!$H:$H,$S388)),0),0)+1,"")))))</f>
        <v>0</v>
      </c>
      <c r="U388">
        <f>IF($S388="","",IF($T388&lt;&gt;"","paid","unpaid"))</f>
        <v>0</v>
      </c>
      <c r="V388">
        <f>IF(OR($S388="",$T388=""),"",IFERROR(MATCH(1,INDEX((Calc!$A$2:$A$2001=INDEX(Calc!$A:$A,$S388))*(Calc!$D$2:$D$2001&gt;0)*(Calc!$I$2:$I$2001&gt;INDEX(Calc!$J:$J,$S388))*(Calc!$T$2:$T$2001&lt;INDEX(Calc!$H:$H,$S388))*(ROW(Calc!$A$2:$A$2001)&gt;$T388),0),0)+1,""))</f>
        <v>0</v>
      </c>
      <c r="W388" s="8">
        <f>IF($S388="","",MAX(0,INDEX(Calc!$H:$H,$S388)-MAX(INDEX(Calc!$K:$K,$S388),INDEX(Calc!$J:$J,$S388))))</f>
        <v>0</v>
      </c>
      <c r="X388" s="8">
        <f>IF($S388="","",INDEX(Calc!$E:$E,$S388)-$W388)</f>
        <v>0</v>
      </c>
    </row>
    <row r="389" spans="1:24">
      <c r="A389">
        <f>IF($S389="","",INDEX(Calc!$A:$A,$S389))</f>
        <v>0</v>
      </c>
      <c r="B389">
        <f>IF($S389="","",INDEX(Calc!$U:$U,$S389))</f>
        <v>0</v>
      </c>
      <c r="C389" s="7">
        <f>IF($S389="","",INDEX(Calc!$B:$B,$S389))</f>
        <v>0</v>
      </c>
      <c r="D389">
        <f>IF($S389="","",INDEX(Calc!$C:$C,$S389))</f>
        <v>0</v>
      </c>
      <c r="E389" s="8">
        <f>IF($S389="","",INDEX(Calc!$E:$E,$S389))</f>
        <v>0</v>
      </c>
      <c r="F389" s="9">
        <f>IF($S389="","",INDEX(Calc!$G:$G,$S389))</f>
        <v>0</v>
      </c>
      <c r="G389" s="8">
        <f>IF($S389="","",INDEX(Calc!$L:$L,$S389))</f>
        <v>0</v>
      </c>
      <c r="H389" s="8">
        <f>IF($S389="","",INDEX(Calc!$M:$M,$S389))</f>
        <v>0</v>
      </c>
      <c r="I389" s="7">
        <f>IF($T389="","",INDEX(Calc!$B:$B,$T389))</f>
        <v>0</v>
      </c>
      <c r="J389" s="8">
        <f>IF($S389="","",IF($U389&lt;&gt;"paid",0,MAX(0,MIN(INDEX(Calc!$H:$H,$S389),INDEX(Calc!$I:$I,$T389))-MAX(INDEX(Calc!$J:$J,$S389),INDEX(Calc!$T:$T,$T389)))))</f>
        <v>0</v>
      </c>
      <c r="K389" s="8">
        <f>IF($S389="","",IF($U389&lt;&gt;"paid",0,$J389/(1+$F389)*$F389))</f>
        <v>0</v>
      </c>
      <c r="L389" s="8">
        <f>IF($S389="","",IF($U389="paid",MAX(0,$E389-MAX(0,MIN(INDEX(Calc!$H:$H,$S389),INDEX(Calc!$I:$I,$T389))-INDEX(Calc!$J:$J,$S389))),$W389))</f>
        <v>0</v>
      </c>
      <c r="M389" s="8">
        <f>IF($S389="","",IF($U389="paid",$L389/(1+$F389)*$F389,$Q389))</f>
        <v>0</v>
      </c>
      <c r="N389">
        <f>IF(OR($S389="",$U389&lt;&gt;"paid"),"",$I389-$C389)</f>
        <v>0</v>
      </c>
      <c r="O389" s="8">
        <f>IF($S389="","",IF(AND($U389="paid",$N389&gt;Settings!$B$4),$K389*Settings!$B$3*$N389/365,0))</f>
        <v>0</v>
      </c>
      <c r="P389" s="8">
        <f>IF($S389="","",IF($U389="unpaid",$W389,0))</f>
        <v>0</v>
      </c>
      <c r="Q389" s="8">
        <f>IF($S389="","",IF(AND($U389="unpaid",$C389&lt;=Settings!$B$2),$W389/(1+$F389)*$F389,0))</f>
        <v>0</v>
      </c>
      <c r="R389">
        <f>IF($S389="","","FY "&amp;IF(MONTH($C389)&gt;=4,YEAR($C389),YEAR($C389)-1)&amp;"-"&amp;TEXT(MOD(IF(MONTH($C389)&gt;=4,YEAR($C389)+1,YEAR($C389)),100),"00"))</f>
        <v>0</v>
      </c>
      <c r="S389">
        <f>IF($S388="","",IF($U388="paid",IF($V388&lt;&gt;"",$S388,IF(AND($W388&gt;0,OR(INDEX(Calc!$B:$B,$S388)&lt;=Settings!$B$2,$X388=0)),$S388,IFERROR(MATCH(1,INDEX((Calc!$A$2:$A$2001&lt;&gt;"")*(Calc!$E$2:$E$2001&gt;0)*(ROW(Calc!$A$2:$A$2001)&gt;$S388),0),0)+1,""))),IFERROR(MATCH(1,INDEX((Calc!$A$2:$A$2001&lt;&gt;"")*(Calc!$E$2:$E$2001&gt;0)*(ROW(Calc!$A$2:$A$2001)&gt;$S388),0),0)+1,"")))</f>
        <v>0</v>
      </c>
      <c r="T389">
        <f>IF($S389="","",IF(AND($S389=$S388,$U388="paid",$V388=""),"",IF(AND($S389=$S388,$U388="paid",$V388&lt;&gt;""),$V388,IF($S389="","",IFERROR(MATCH(1,INDEX((Calc!$A$2:$A$2001=INDEX(Calc!$A:$A,$S389))*(Calc!$D$2:$D$2001&gt;0)*(Calc!$I$2:$I$2001&gt;INDEX(Calc!$J:$J,$S389))*(Calc!$T$2:$T$2001&lt;INDEX(Calc!$H:$H,$S389)),0),0)+1,"")))))</f>
        <v>0</v>
      </c>
      <c r="U389">
        <f>IF($S389="","",IF($T389&lt;&gt;"","paid","unpaid"))</f>
        <v>0</v>
      </c>
      <c r="V389">
        <f>IF(OR($S389="",$T389=""),"",IFERROR(MATCH(1,INDEX((Calc!$A$2:$A$2001=INDEX(Calc!$A:$A,$S389))*(Calc!$D$2:$D$2001&gt;0)*(Calc!$I$2:$I$2001&gt;INDEX(Calc!$J:$J,$S389))*(Calc!$T$2:$T$2001&lt;INDEX(Calc!$H:$H,$S389))*(ROW(Calc!$A$2:$A$2001)&gt;$T389),0),0)+1,""))</f>
        <v>0</v>
      </c>
      <c r="W389" s="8">
        <f>IF($S389="","",MAX(0,INDEX(Calc!$H:$H,$S389)-MAX(INDEX(Calc!$K:$K,$S389),INDEX(Calc!$J:$J,$S389))))</f>
        <v>0</v>
      </c>
      <c r="X389" s="8">
        <f>IF($S389="","",INDEX(Calc!$E:$E,$S389)-$W389)</f>
        <v>0</v>
      </c>
    </row>
    <row r="390" spans="1:24">
      <c r="A390">
        <f>IF($S390="","",INDEX(Calc!$A:$A,$S390))</f>
        <v>0</v>
      </c>
      <c r="B390">
        <f>IF($S390="","",INDEX(Calc!$U:$U,$S390))</f>
        <v>0</v>
      </c>
      <c r="C390" s="7">
        <f>IF($S390="","",INDEX(Calc!$B:$B,$S390))</f>
        <v>0</v>
      </c>
      <c r="D390">
        <f>IF($S390="","",INDEX(Calc!$C:$C,$S390))</f>
        <v>0</v>
      </c>
      <c r="E390" s="8">
        <f>IF($S390="","",INDEX(Calc!$E:$E,$S390))</f>
        <v>0</v>
      </c>
      <c r="F390" s="9">
        <f>IF($S390="","",INDEX(Calc!$G:$G,$S390))</f>
        <v>0</v>
      </c>
      <c r="G390" s="8">
        <f>IF($S390="","",INDEX(Calc!$L:$L,$S390))</f>
        <v>0</v>
      </c>
      <c r="H390" s="8">
        <f>IF($S390="","",INDEX(Calc!$M:$M,$S390))</f>
        <v>0</v>
      </c>
      <c r="I390" s="7">
        <f>IF($T390="","",INDEX(Calc!$B:$B,$T390))</f>
        <v>0</v>
      </c>
      <c r="J390" s="8">
        <f>IF($S390="","",IF($U390&lt;&gt;"paid",0,MAX(0,MIN(INDEX(Calc!$H:$H,$S390),INDEX(Calc!$I:$I,$T390))-MAX(INDEX(Calc!$J:$J,$S390),INDEX(Calc!$T:$T,$T390)))))</f>
        <v>0</v>
      </c>
      <c r="K390" s="8">
        <f>IF($S390="","",IF($U390&lt;&gt;"paid",0,$J390/(1+$F390)*$F390))</f>
        <v>0</v>
      </c>
      <c r="L390" s="8">
        <f>IF($S390="","",IF($U390="paid",MAX(0,$E390-MAX(0,MIN(INDEX(Calc!$H:$H,$S390),INDEX(Calc!$I:$I,$T390))-INDEX(Calc!$J:$J,$S390))),$W390))</f>
        <v>0</v>
      </c>
      <c r="M390" s="8">
        <f>IF($S390="","",IF($U390="paid",$L390/(1+$F390)*$F390,$Q390))</f>
        <v>0</v>
      </c>
      <c r="N390">
        <f>IF(OR($S390="",$U390&lt;&gt;"paid"),"",$I390-$C390)</f>
        <v>0</v>
      </c>
      <c r="O390" s="8">
        <f>IF($S390="","",IF(AND($U390="paid",$N390&gt;Settings!$B$4),$K390*Settings!$B$3*$N390/365,0))</f>
        <v>0</v>
      </c>
      <c r="P390" s="8">
        <f>IF($S390="","",IF($U390="unpaid",$W390,0))</f>
        <v>0</v>
      </c>
      <c r="Q390" s="8">
        <f>IF($S390="","",IF(AND($U390="unpaid",$C390&lt;=Settings!$B$2),$W390/(1+$F390)*$F390,0))</f>
        <v>0</v>
      </c>
      <c r="R390">
        <f>IF($S390="","","FY "&amp;IF(MONTH($C390)&gt;=4,YEAR($C390),YEAR($C390)-1)&amp;"-"&amp;TEXT(MOD(IF(MONTH($C390)&gt;=4,YEAR($C390)+1,YEAR($C390)),100),"00"))</f>
        <v>0</v>
      </c>
      <c r="S390">
        <f>IF($S389="","",IF($U389="paid",IF($V389&lt;&gt;"",$S389,IF(AND($W389&gt;0,OR(INDEX(Calc!$B:$B,$S389)&lt;=Settings!$B$2,$X389=0)),$S389,IFERROR(MATCH(1,INDEX((Calc!$A$2:$A$2001&lt;&gt;"")*(Calc!$E$2:$E$2001&gt;0)*(ROW(Calc!$A$2:$A$2001)&gt;$S389),0),0)+1,""))),IFERROR(MATCH(1,INDEX((Calc!$A$2:$A$2001&lt;&gt;"")*(Calc!$E$2:$E$2001&gt;0)*(ROW(Calc!$A$2:$A$2001)&gt;$S389),0),0)+1,"")))</f>
        <v>0</v>
      </c>
      <c r="T390">
        <f>IF($S390="","",IF(AND($S390=$S389,$U389="paid",$V389=""),"",IF(AND($S390=$S389,$U389="paid",$V389&lt;&gt;""),$V389,IF($S390="","",IFERROR(MATCH(1,INDEX((Calc!$A$2:$A$2001=INDEX(Calc!$A:$A,$S390))*(Calc!$D$2:$D$2001&gt;0)*(Calc!$I$2:$I$2001&gt;INDEX(Calc!$J:$J,$S390))*(Calc!$T$2:$T$2001&lt;INDEX(Calc!$H:$H,$S390)),0),0)+1,"")))))</f>
        <v>0</v>
      </c>
      <c r="U390">
        <f>IF($S390="","",IF($T390&lt;&gt;"","paid","unpaid"))</f>
        <v>0</v>
      </c>
      <c r="V390">
        <f>IF(OR($S390="",$T390=""),"",IFERROR(MATCH(1,INDEX((Calc!$A$2:$A$2001=INDEX(Calc!$A:$A,$S390))*(Calc!$D$2:$D$2001&gt;0)*(Calc!$I$2:$I$2001&gt;INDEX(Calc!$J:$J,$S390))*(Calc!$T$2:$T$2001&lt;INDEX(Calc!$H:$H,$S390))*(ROW(Calc!$A$2:$A$2001)&gt;$T390),0),0)+1,""))</f>
        <v>0</v>
      </c>
      <c r="W390" s="8">
        <f>IF($S390="","",MAX(0,INDEX(Calc!$H:$H,$S390)-MAX(INDEX(Calc!$K:$K,$S390),INDEX(Calc!$J:$J,$S390))))</f>
        <v>0</v>
      </c>
      <c r="X390" s="8">
        <f>IF($S390="","",INDEX(Calc!$E:$E,$S390)-$W390)</f>
        <v>0</v>
      </c>
    </row>
    <row r="391" spans="1:24">
      <c r="A391">
        <f>IF($S391="","",INDEX(Calc!$A:$A,$S391))</f>
        <v>0</v>
      </c>
      <c r="B391">
        <f>IF($S391="","",INDEX(Calc!$U:$U,$S391))</f>
        <v>0</v>
      </c>
      <c r="C391" s="7">
        <f>IF($S391="","",INDEX(Calc!$B:$B,$S391))</f>
        <v>0</v>
      </c>
      <c r="D391">
        <f>IF($S391="","",INDEX(Calc!$C:$C,$S391))</f>
        <v>0</v>
      </c>
      <c r="E391" s="8">
        <f>IF($S391="","",INDEX(Calc!$E:$E,$S391))</f>
        <v>0</v>
      </c>
      <c r="F391" s="9">
        <f>IF($S391="","",INDEX(Calc!$G:$G,$S391))</f>
        <v>0</v>
      </c>
      <c r="G391" s="8">
        <f>IF($S391="","",INDEX(Calc!$L:$L,$S391))</f>
        <v>0</v>
      </c>
      <c r="H391" s="8">
        <f>IF($S391="","",INDEX(Calc!$M:$M,$S391))</f>
        <v>0</v>
      </c>
      <c r="I391" s="7">
        <f>IF($T391="","",INDEX(Calc!$B:$B,$T391))</f>
        <v>0</v>
      </c>
      <c r="J391" s="8">
        <f>IF($S391="","",IF($U391&lt;&gt;"paid",0,MAX(0,MIN(INDEX(Calc!$H:$H,$S391),INDEX(Calc!$I:$I,$T391))-MAX(INDEX(Calc!$J:$J,$S391),INDEX(Calc!$T:$T,$T391)))))</f>
        <v>0</v>
      </c>
      <c r="K391" s="8">
        <f>IF($S391="","",IF($U391&lt;&gt;"paid",0,$J391/(1+$F391)*$F391))</f>
        <v>0</v>
      </c>
      <c r="L391" s="8">
        <f>IF($S391="","",IF($U391="paid",MAX(0,$E391-MAX(0,MIN(INDEX(Calc!$H:$H,$S391),INDEX(Calc!$I:$I,$T391))-INDEX(Calc!$J:$J,$S391))),$W391))</f>
        <v>0</v>
      </c>
      <c r="M391" s="8">
        <f>IF($S391="","",IF($U391="paid",$L391/(1+$F391)*$F391,$Q391))</f>
        <v>0</v>
      </c>
      <c r="N391">
        <f>IF(OR($S391="",$U391&lt;&gt;"paid"),"",$I391-$C391)</f>
        <v>0</v>
      </c>
      <c r="O391" s="8">
        <f>IF($S391="","",IF(AND($U391="paid",$N391&gt;Settings!$B$4),$K391*Settings!$B$3*$N391/365,0))</f>
        <v>0</v>
      </c>
      <c r="P391" s="8">
        <f>IF($S391="","",IF($U391="unpaid",$W391,0))</f>
        <v>0</v>
      </c>
      <c r="Q391" s="8">
        <f>IF($S391="","",IF(AND($U391="unpaid",$C391&lt;=Settings!$B$2),$W391/(1+$F391)*$F391,0))</f>
        <v>0</v>
      </c>
      <c r="R391">
        <f>IF($S391="","","FY "&amp;IF(MONTH($C391)&gt;=4,YEAR($C391),YEAR($C391)-1)&amp;"-"&amp;TEXT(MOD(IF(MONTH($C391)&gt;=4,YEAR($C391)+1,YEAR($C391)),100),"00"))</f>
        <v>0</v>
      </c>
      <c r="S391">
        <f>IF($S390="","",IF($U390="paid",IF($V390&lt;&gt;"",$S390,IF(AND($W390&gt;0,OR(INDEX(Calc!$B:$B,$S390)&lt;=Settings!$B$2,$X390=0)),$S390,IFERROR(MATCH(1,INDEX((Calc!$A$2:$A$2001&lt;&gt;"")*(Calc!$E$2:$E$2001&gt;0)*(ROW(Calc!$A$2:$A$2001)&gt;$S390),0),0)+1,""))),IFERROR(MATCH(1,INDEX((Calc!$A$2:$A$2001&lt;&gt;"")*(Calc!$E$2:$E$2001&gt;0)*(ROW(Calc!$A$2:$A$2001)&gt;$S390),0),0)+1,"")))</f>
        <v>0</v>
      </c>
      <c r="T391">
        <f>IF($S391="","",IF(AND($S391=$S390,$U390="paid",$V390=""),"",IF(AND($S391=$S390,$U390="paid",$V390&lt;&gt;""),$V390,IF($S391="","",IFERROR(MATCH(1,INDEX((Calc!$A$2:$A$2001=INDEX(Calc!$A:$A,$S391))*(Calc!$D$2:$D$2001&gt;0)*(Calc!$I$2:$I$2001&gt;INDEX(Calc!$J:$J,$S391))*(Calc!$T$2:$T$2001&lt;INDEX(Calc!$H:$H,$S391)),0),0)+1,"")))))</f>
        <v>0</v>
      </c>
      <c r="U391">
        <f>IF($S391="","",IF($T391&lt;&gt;"","paid","unpaid"))</f>
        <v>0</v>
      </c>
      <c r="V391">
        <f>IF(OR($S391="",$T391=""),"",IFERROR(MATCH(1,INDEX((Calc!$A$2:$A$2001=INDEX(Calc!$A:$A,$S391))*(Calc!$D$2:$D$2001&gt;0)*(Calc!$I$2:$I$2001&gt;INDEX(Calc!$J:$J,$S391))*(Calc!$T$2:$T$2001&lt;INDEX(Calc!$H:$H,$S391))*(ROW(Calc!$A$2:$A$2001)&gt;$T391),0),0)+1,""))</f>
        <v>0</v>
      </c>
      <c r="W391" s="8">
        <f>IF($S391="","",MAX(0,INDEX(Calc!$H:$H,$S391)-MAX(INDEX(Calc!$K:$K,$S391),INDEX(Calc!$J:$J,$S391))))</f>
        <v>0</v>
      </c>
      <c r="X391" s="8">
        <f>IF($S391="","",INDEX(Calc!$E:$E,$S391)-$W391)</f>
        <v>0</v>
      </c>
    </row>
    <row r="392" spans="1:24">
      <c r="A392">
        <f>IF($S392="","",INDEX(Calc!$A:$A,$S392))</f>
        <v>0</v>
      </c>
      <c r="B392">
        <f>IF($S392="","",INDEX(Calc!$U:$U,$S392))</f>
        <v>0</v>
      </c>
      <c r="C392" s="7">
        <f>IF($S392="","",INDEX(Calc!$B:$B,$S392))</f>
        <v>0</v>
      </c>
      <c r="D392">
        <f>IF($S392="","",INDEX(Calc!$C:$C,$S392))</f>
        <v>0</v>
      </c>
      <c r="E392" s="8">
        <f>IF($S392="","",INDEX(Calc!$E:$E,$S392))</f>
        <v>0</v>
      </c>
      <c r="F392" s="9">
        <f>IF($S392="","",INDEX(Calc!$G:$G,$S392))</f>
        <v>0</v>
      </c>
      <c r="G392" s="8">
        <f>IF($S392="","",INDEX(Calc!$L:$L,$S392))</f>
        <v>0</v>
      </c>
      <c r="H392" s="8">
        <f>IF($S392="","",INDEX(Calc!$M:$M,$S392))</f>
        <v>0</v>
      </c>
      <c r="I392" s="7">
        <f>IF($T392="","",INDEX(Calc!$B:$B,$T392))</f>
        <v>0</v>
      </c>
      <c r="J392" s="8">
        <f>IF($S392="","",IF($U392&lt;&gt;"paid",0,MAX(0,MIN(INDEX(Calc!$H:$H,$S392),INDEX(Calc!$I:$I,$T392))-MAX(INDEX(Calc!$J:$J,$S392),INDEX(Calc!$T:$T,$T392)))))</f>
        <v>0</v>
      </c>
      <c r="K392" s="8">
        <f>IF($S392="","",IF($U392&lt;&gt;"paid",0,$J392/(1+$F392)*$F392))</f>
        <v>0</v>
      </c>
      <c r="L392" s="8">
        <f>IF($S392="","",IF($U392="paid",MAX(0,$E392-MAX(0,MIN(INDEX(Calc!$H:$H,$S392),INDEX(Calc!$I:$I,$T392))-INDEX(Calc!$J:$J,$S392))),$W392))</f>
        <v>0</v>
      </c>
      <c r="M392" s="8">
        <f>IF($S392="","",IF($U392="paid",$L392/(1+$F392)*$F392,$Q392))</f>
        <v>0</v>
      </c>
      <c r="N392">
        <f>IF(OR($S392="",$U392&lt;&gt;"paid"),"",$I392-$C392)</f>
        <v>0</v>
      </c>
      <c r="O392" s="8">
        <f>IF($S392="","",IF(AND($U392="paid",$N392&gt;Settings!$B$4),$K392*Settings!$B$3*$N392/365,0))</f>
        <v>0</v>
      </c>
      <c r="P392" s="8">
        <f>IF($S392="","",IF($U392="unpaid",$W392,0))</f>
        <v>0</v>
      </c>
      <c r="Q392" s="8">
        <f>IF($S392="","",IF(AND($U392="unpaid",$C392&lt;=Settings!$B$2),$W392/(1+$F392)*$F392,0))</f>
        <v>0</v>
      </c>
      <c r="R392">
        <f>IF($S392="","","FY "&amp;IF(MONTH($C392)&gt;=4,YEAR($C392),YEAR($C392)-1)&amp;"-"&amp;TEXT(MOD(IF(MONTH($C392)&gt;=4,YEAR($C392)+1,YEAR($C392)),100),"00"))</f>
        <v>0</v>
      </c>
      <c r="S392">
        <f>IF($S391="","",IF($U391="paid",IF($V391&lt;&gt;"",$S391,IF(AND($W391&gt;0,OR(INDEX(Calc!$B:$B,$S391)&lt;=Settings!$B$2,$X391=0)),$S391,IFERROR(MATCH(1,INDEX((Calc!$A$2:$A$2001&lt;&gt;"")*(Calc!$E$2:$E$2001&gt;0)*(ROW(Calc!$A$2:$A$2001)&gt;$S391),0),0)+1,""))),IFERROR(MATCH(1,INDEX((Calc!$A$2:$A$2001&lt;&gt;"")*(Calc!$E$2:$E$2001&gt;0)*(ROW(Calc!$A$2:$A$2001)&gt;$S391),0),0)+1,"")))</f>
        <v>0</v>
      </c>
      <c r="T392">
        <f>IF($S392="","",IF(AND($S392=$S391,$U391="paid",$V391=""),"",IF(AND($S392=$S391,$U391="paid",$V391&lt;&gt;""),$V391,IF($S392="","",IFERROR(MATCH(1,INDEX((Calc!$A$2:$A$2001=INDEX(Calc!$A:$A,$S392))*(Calc!$D$2:$D$2001&gt;0)*(Calc!$I$2:$I$2001&gt;INDEX(Calc!$J:$J,$S392))*(Calc!$T$2:$T$2001&lt;INDEX(Calc!$H:$H,$S392)),0),0)+1,"")))))</f>
        <v>0</v>
      </c>
      <c r="U392">
        <f>IF($S392="","",IF($T392&lt;&gt;"","paid","unpaid"))</f>
        <v>0</v>
      </c>
      <c r="V392">
        <f>IF(OR($S392="",$T392=""),"",IFERROR(MATCH(1,INDEX((Calc!$A$2:$A$2001=INDEX(Calc!$A:$A,$S392))*(Calc!$D$2:$D$2001&gt;0)*(Calc!$I$2:$I$2001&gt;INDEX(Calc!$J:$J,$S392))*(Calc!$T$2:$T$2001&lt;INDEX(Calc!$H:$H,$S392))*(ROW(Calc!$A$2:$A$2001)&gt;$T392),0),0)+1,""))</f>
        <v>0</v>
      </c>
      <c r="W392" s="8">
        <f>IF($S392="","",MAX(0,INDEX(Calc!$H:$H,$S392)-MAX(INDEX(Calc!$K:$K,$S392),INDEX(Calc!$J:$J,$S392))))</f>
        <v>0</v>
      </c>
      <c r="X392" s="8">
        <f>IF($S392="","",INDEX(Calc!$E:$E,$S392)-$W392)</f>
        <v>0</v>
      </c>
    </row>
    <row r="393" spans="1:24">
      <c r="A393">
        <f>IF($S393="","",INDEX(Calc!$A:$A,$S393))</f>
        <v>0</v>
      </c>
      <c r="B393">
        <f>IF($S393="","",INDEX(Calc!$U:$U,$S393))</f>
        <v>0</v>
      </c>
      <c r="C393" s="7">
        <f>IF($S393="","",INDEX(Calc!$B:$B,$S393))</f>
        <v>0</v>
      </c>
      <c r="D393">
        <f>IF($S393="","",INDEX(Calc!$C:$C,$S393))</f>
        <v>0</v>
      </c>
      <c r="E393" s="8">
        <f>IF($S393="","",INDEX(Calc!$E:$E,$S393))</f>
        <v>0</v>
      </c>
      <c r="F393" s="9">
        <f>IF($S393="","",INDEX(Calc!$G:$G,$S393))</f>
        <v>0</v>
      </c>
      <c r="G393" s="8">
        <f>IF($S393="","",INDEX(Calc!$L:$L,$S393))</f>
        <v>0</v>
      </c>
      <c r="H393" s="8">
        <f>IF($S393="","",INDEX(Calc!$M:$M,$S393))</f>
        <v>0</v>
      </c>
      <c r="I393" s="7">
        <f>IF($T393="","",INDEX(Calc!$B:$B,$T393))</f>
        <v>0</v>
      </c>
      <c r="J393" s="8">
        <f>IF($S393="","",IF($U393&lt;&gt;"paid",0,MAX(0,MIN(INDEX(Calc!$H:$H,$S393),INDEX(Calc!$I:$I,$T393))-MAX(INDEX(Calc!$J:$J,$S393),INDEX(Calc!$T:$T,$T393)))))</f>
        <v>0</v>
      </c>
      <c r="K393" s="8">
        <f>IF($S393="","",IF($U393&lt;&gt;"paid",0,$J393/(1+$F393)*$F393))</f>
        <v>0</v>
      </c>
      <c r="L393" s="8">
        <f>IF($S393="","",IF($U393="paid",MAX(0,$E393-MAX(0,MIN(INDEX(Calc!$H:$H,$S393),INDEX(Calc!$I:$I,$T393))-INDEX(Calc!$J:$J,$S393))),$W393))</f>
        <v>0</v>
      </c>
      <c r="M393" s="8">
        <f>IF($S393="","",IF($U393="paid",$L393/(1+$F393)*$F393,$Q393))</f>
        <v>0</v>
      </c>
      <c r="N393">
        <f>IF(OR($S393="",$U393&lt;&gt;"paid"),"",$I393-$C393)</f>
        <v>0</v>
      </c>
      <c r="O393" s="8">
        <f>IF($S393="","",IF(AND($U393="paid",$N393&gt;Settings!$B$4),$K393*Settings!$B$3*$N393/365,0))</f>
        <v>0</v>
      </c>
      <c r="P393" s="8">
        <f>IF($S393="","",IF($U393="unpaid",$W393,0))</f>
        <v>0</v>
      </c>
      <c r="Q393" s="8">
        <f>IF($S393="","",IF(AND($U393="unpaid",$C393&lt;=Settings!$B$2),$W393/(1+$F393)*$F393,0))</f>
        <v>0</v>
      </c>
      <c r="R393">
        <f>IF($S393="","","FY "&amp;IF(MONTH($C393)&gt;=4,YEAR($C393),YEAR($C393)-1)&amp;"-"&amp;TEXT(MOD(IF(MONTH($C393)&gt;=4,YEAR($C393)+1,YEAR($C393)),100),"00"))</f>
        <v>0</v>
      </c>
      <c r="S393">
        <f>IF($S392="","",IF($U392="paid",IF($V392&lt;&gt;"",$S392,IF(AND($W392&gt;0,OR(INDEX(Calc!$B:$B,$S392)&lt;=Settings!$B$2,$X392=0)),$S392,IFERROR(MATCH(1,INDEX((Calc!$A$2:$A$2001&lt;&gt;"")*(Calc!$E$2:$E$2001&gt;0)*(ROW(Calc!$A$2:$A$2001)&gt;$S392),0),0)+1,""))),IFERROR(MATCH(1,INDEX((Calc!$A$2:$A$2001&lt;&gt;"")*(Calc!$E$2:$E$2001&gt;0)*(ROW(Calc!$A$2:$A$2001)&gt;$S392),0),0)+1,"")))</f>
        <v>0</v>
      </c>
      <c r="T393">
        <f>IF($S393="","",IF(AND($S393=$S392,$U392="paid",$V392=""),"",IF(AND($S393=$S392,$U392="paid",$V392&lt;&gt;""),$V392,IF($S393="","",IFERROR(MATCH(1,INDEX((Calc!$A$2:$A$2001=INDEX(Calc!$A:$A,$S393))*(Calc!$D$2:$D$2001&gt;0)*(Calc!$I$2:$I$2001&gt;INDEX(Calc!$J:$J,$S393))*(Calc!$T$2:$T$2001&lt;INDEX(Calc!$H:$H,$S393)),0),0)+1,"")))))</f>
        <v>0</v>
      </c>
      <c r="U393">
        <f>IF($S393="","",IF($T393&lt;&gt;"","paid","unpaid"))</f>
        <v>0</v>
      </c>
      <c r="V393">
        <f>IF(OR($S393="",$T393=""),"",IFERROR(MATCH(1,INDEX((Calc!$A$2:$A$2001=INDEX(Calc!$A:$A,$S393))*(Calc!$D$2:$D$2001&gt;0)*(Calc!$I$2:$I$2001&gt;INDEX(Calc!$J:$J,$S393))*(Calc!$T$2:$T$2001&lt;INDEX(Calc!$H:$H,$S393))*(ROW(Calc!$A$2:$A$2001)&gt;$T393),0),0)+1,""))</f>
        <v>0</v>
      </c>
      <c r="W393" s="8">
        <f>IF($S393="","",MAX(0,INDEX(Calc!$H:$H,$S393)-MAX(INDEX(Calc!$K:$K,$S393),INDEX(Calc!$J:$J,$S393))))</f>
        <v>0</v>
      </c>
      <c r="X393" s="8">
        <f>IF($S393="","",INDEX(Calc!$E:$E,$S393)-$W393)</f>
        <v>0</v>
      </c>
    </row>
    <row r="394" spans="1:24">
      <c r="A394">
        <f>IF($S394="","",INDEX(Calc!$A:$A,$S394))</f>
        <v>0</v>
      </c>
      <c r="B394">
        <f>IF($S394="","",INDEX(Calc!$U:$U,$S394))</f>
        <v>0</v>
      </c>
      <c r="C394" s="7">
        <f>IF($S394="","",INDEX(Calc!$B:$B,$S394))</f>
        <v>0</v>
      </c>
      <c r="D394">
        <f>IF($S394="","",INDEX(Calc!$C:$C,$S394))</f>
        <v>0</v>
      </c>
      <c r="E394" s="8">
        <f>IF($S394="","",INDEX(Calc!$E:$E,$S394))</f>
        <v>0</v>
      </c>
      <c r="F394" s="9">
        <f>IF($S394="","",INDEX(Calc!$G:$G,$S394))</f>
        <v>0</v>
      </c>
      <c r="G394" s="8">
        <f>IF($S394="","",INDEX(Calc!$L:$L,$S394))</f>
        <v>0</v>
      </c>
      <c r="H394" s="8">
        <f>IF($S394="","",INDEX(Calc!$M:$M,$S394))</f>
        <v>0</v>
      </c>
      <c r="I394" s="7">
        <f>IF($T394="","",INDEX(Calc!$B:$B,$T394))</f>
        <v>0</v>
      </c>
      <c r="J394" s="8">
        <f>IF($S394="","",IF($U394&lt;&gt;"paid",0,MAX(0,MIN(INDEX(Calc!$H:$H,$S394),INDEX(Calc!$I:$I,$T394))-MAX(INDEX(Calc!$J:$J,$S394),INDEX(Calc!$T:$T,$T394)))))</f>
        <v>0</v>
      </c>
      <c r="K394" s="8">
        <f>IF($S394="","",IF($U394&lt;&gt;"paid",0,$J394/(1+$F394)*$F394))</f>
        <v>0</v>
      </c>
      <c r="L394" s="8">
        <f>IF($S394="","",IF($U394="paid",MAX(0,$E394-MAX(0,MIN(INDEX(Calc!$H:$H,$S394),INDEX(Calc!$I:$I,$T394))-INDEX(Calc!$J:$J,$S394))),$W394))</f>
        <v>0</v>
      </c>
      <c r="M394" s="8">
        <f>IF($S394="","",IF($U394="paid",$L394/(1+$F394)*$F394,$Q394))</f>
        <v>0</v>
      </c>
      <c r="N394">
        <f>IF(OR($S394="",$U394&lt;&gt;"paid"),"",$I394-$C394)</f>
        <v>0</v>
      </c>
      <c r="O394" s="8">
        <f>IF($S394="","",IF(AND($U394="paid",$N394&gt;Settings!$B$4),$K394*Settings!$B$3*$N394/365,0))</f>
        <v>0</v>
      </c>
      <c r="P394" s="8">
        <f>IF($S394="","",IF($U394="unpaid",$W394,0))</f>
        <v>0</v>
      </c>
      <c r="Q394" s="8">
        <f>IF($S394="","",IF(AND($U394="unpaid",$C394&lt;=Settings!$B$2),$W394/(1+$F394)*$F394,0))</f>
        <v>0</v>
      </c>
      <c r="R394">
        <f>IF($S394="","","FY "&amp;IF(MONTH($C394)&gt;=4,YEAR($C394),YEAR($C394)-1)&amp;"-"&amp;TEXT(MOD(IF(MONTH($C394)&gt;=4,YEAR($C394)+1,YEAR($C394)),100),"00"))</f>
        <v>0</v>
      </c>
      <c r="S394">
        <f>IF($S393="","",IF($U393="paid",IF($V393&lt;&gt;"",$S393,IF(AND($W393&gt;0,OR(INDEX(Calc!$B:$B,$S393)&lt;=Settings!$B$2,$X393=0)),$S393,IFERROR(MATCH(1,INDEX((Calc!$A$2:$A$2001&lt;&gt;"")*(Calc!$E$2:$E$2001&gt;0)*(ROW(Calc!$A$2:$A$2001)&gt;$S393),0),0)+1,""))),IFERROR(MATCH(1,INDEX((Calc!$A$2:$A$2001&lt;&gt;"")*(Calc!$E$2:$E$2001&gt;0)*(ROW(Calc!$A$2:$A$2001)&gt;$S393),0),0)+1,"")))</f>
        <v>0</v>
      </c>
      <c r="T394">
        <f>IF($S394="","",IF(AND($S394=$S393,$U393="paid",$V393=""),"",IF(AND($S394=$S393,$U393="paid",$V393&lt;&gt;""),$V393,IF($S394="","",IFERROR(MATCH(1,INDEX((Calc!$A$2:$A$2001=INDEX(Calc!$A:$A,$S394))*(Calc!$D$2:$D$2001&gt;0)*(Calc!$I$2:$I$2001&gt;INDEX(Calc!$J:$J,$S394))*(Calc!$T$2:$T$2001&lt;INDEX(Calc!$H:$H,$S394)),0),0)+1,"")))))</f>
        <v>0</v>
      </c>
      <c r="U394">
        <f>IF($S394="","",IF($T394&lt;&gt;"","paid","unpaid"))</f>
        <v>0</v>
      </c>
      <c r="V394">
        <f>IF(OR($S394="",$T394=""),"",IFERROR(MATCH(1,INDEX((Calc!$A$2:$A$2001=INDEX(Calc!$A:$A,$S394))*(Calc!$D$2:$D$2001&gt;0)*(Calc!$I$2:$I$2001&gt;INDEX(Calc!$J:$J,$S394))*(Calc!$T$2:$T$2001&lt;INDEX(Calc!$H:$H,$S394))*(ROW(Calc!$A$2:$A$2001)&gt;$T394),0),0)+1,""))</f>
        <v>0</v>
      </c>
      <c r="W394" s="8">
        <f>IF($S394="","",MAX(0,INDEX(Calc!$H:$H,$S394)-MAX(INDEX(Calc!$K:$K,$S394),INDEX(Calc!$J:$J,$S394))))</f>
        <v>0</v>
      </c>
      <c r="X394" s="8">
        <f>IF($S394="","",INDEX(Calc!$E:$E,$S394)-$W394)</f>
        <v>0</v>
      </c>
    </row>
    <row r="395" spans="1:24">
      <c r="A395">
        <f>IF($S395="","",INDEX(Calc!$A:$A,$S395))</f>
        <v>0</v>
      </c>
      <c r="B395">
        <f>IF($S395="","",INDEX(Calc!$U:$U,$S395))</f>
        <v>0</v>
      </c>
      <c r="C395" s="7">
        <f>IF($S395="","",INDEX(Calc!$B:$B,$S395))</f>
        <v>0</v>
      </c>
      <c r="D395">
        <f>IF($S395="","",INDEX(Calc!$C:$C,$S395))</f>
        <v>0</v>
      </c>
      <c r="E395" s="8">
        <f>IF($S395="","",INDEX(Calc!$E:$E,$S395))</f>
        <v>0</v>
      </c>
      <c r="F395" s="9">
        <f>IF($S395="","",INDEX(Calc!$G:$G,$S395))</f>
        <v>0</v>
      </c>
      <c r="G395" s="8">
        <f>IF($S395="","",INDEX(Calc!$L:$L,$S395))</f>
        <v>0</v>
      </c>
      <c r="H395" s="8">
        <f>IF($S395="","",INDEX(Calc!$M:$M,$S395))</f>
        <v>0</v>
      </c>
      <c r="I395" s="7">
        <f>IF($T395="","",INDEX(Calc!$B:$B,$T395))</f>
        <v>0</v>
      </c>
      <c r="J395" s="8">
        <f>IF($S395="","",IF($U395&lt;&gt;"paid",0,MAX(0,MIN(INDEX(Calc!$H:$H,$S395),INDEX(Calc!$I:$I,$T395))-MAX(INDEX(Calc!$J:$J,$S395),INDEX(Calc!$T:$T,$T395)))))</f>
        <v>0</v>
      </c>
      <c r="K395" s="8">
        <f>IF($S395="","",IF($U395&lt;&gt;"paid",0,$J395/(1+$F395)*$F395))</f>
        <v>0</v>
      </c>
      <c r="L395" s="8">
        <f>IF($S395="","",IF($U395="paid",MAX(0,$E395-MAX(0,MIN(INDEX(Calc!$H:$H,$S395),INDEX(Calc!$I:$I,$T395))-INDEX(Calc!$J:$J,$S395))),$W395))</f>
        <v>0</v>
      </c>
      <c r="M395" s="8">
        <f>IF($S395="","",IF($U395="paid",$L395/(1+$F395)*$F395,$Q395))</f>
        <v>0</v>
      </c>
      <c r="N395">
        <f>IF(OR($S395="",$U395&lt;&gt;"paid"),"",$I395-$C395)</f>
        <v>0</v>
      </c>
      <c r="O395" s="8">
        <f>IF($S395="","",IF(AND($U395="paid",$N395&gt;Settings!$B$4),$K395*Settings!$B$3*$N395/365,0))</f>
        <v>0</v>
      </c>
      <c r="P395" s="8">
        <f>IF($S395="","",IF($U395="unpaid",$W395,0))</f>
        <v>0</v>
      </c>
      <c r="Q395" s="8">
        <f>IF($S395="","",IF(AND($U395="unpaid",$C395&lt;=Settings!$B$2),$W395/(1+$F395)*$F395,0))</f>
        <v>0</v>
      </c>
      <c r="R395">
        <f>IF($S395="","","FY "&amp;IF(MONTH($C395)&gt;=4,YEAR($C395),YEAR($C395)-1)&amp;"-"&amp;TEXT(MOD(IF(MONTH($C395)&gt;=4,YEAR($C395)+1,YEAR($C395)),100),"00"))</f>
        <v>0</v>
      </c>
      <c r="S395">
        <f>IF($S394="","",IF($U394="paid",IF($V394&lt;&gt;"",$S394,IF(AND($W394&gt;0,OR(INDEX(Calc!$B:$B,$S394)&lt;=Settings!$B$2,$X394=0)),$S394,IFERROR(MATCH(1,INDEX((Calc!$A$2:$A$2001&lt;&gt;"")*(Calc!$E$2:$E$2001&gt;0)*(ROW(Calc!$A$2:$A$2001)&gt;$S394),0),0)+1,""))),IFERROR(MATCH(1,INDEX((Calc!$A$2:$A$2001&lt;&gt;"")*(Calc!$E$2:$E$2001&gt;0)*(ROW(Calc!$A$2:$A$2001)&gt;$S394),0),0)+1,"")))</f>
        <v>0</v>
      </c>
      <c r="T395">
        <f>IF($S395="","",IF(AND($S395=$S394,$U394="paid",$V394=""),"",IF(AND($S395=$S394,$U394="paid",$V394&lt;&gt;""),$V394,IF($S395="","",IFERROR(MATCH(1,INDEX((Calc!$A$2:$A$2001=INDEX(Calc!$A:$A,$S395))*(Calc!$D$2:$D$2001&gt;0)*(Calc!$I$2:$I$2001&gt;INDEX(Calc!$J:$J,$S395))*(Calc!$T$2:$T$2001&lt;INDEX(Calc!$H:$H,$S395)),0),0)+1,"")))))</f>
        <v>0</v>
      </c>
      <c r="U395">
        <f>IF($S395="","",IF($T395&lt;&gt;"","paid","unpaid"))</f>
        <v>0</v>
      </c>
      <c r="V395">
        <f>IF(OR($S395="",$T395=""),"",IFERROR(MATCH(1,INDEX((Calc!$A$2:$A$2001=INDEX(Calc!$A:$A,$S395))*(Calc!$D$2:$D$2001&gt;0)*(Calc!$I$2:$I$2001&gt;INDEX(Calc!$J:$J,$S395))*(Calc!$T$2:$T$2001&lt;INDEX(Calc!$H:$H,$S395))*(ROW(Calc!$A$2:$A$2001)&gt;$T395),0),0)+1,""))</f>
        <v>0</v>
      </c>
      <c r="W395" s="8">
        <f>IF($S395="","",MAX(0,INDEX(Calc!$H:$H,$S395)-MAX(INDEX(Calc!$K:$K,$S395),INDEX(Calc!$J:$J,$S395))))</f>
        <v>0</v>
      </c>
      <c r="X395" s="8">
        <f>IF($S395="","",INDEX(Calc!$E:$E,$S395)-$W395)</f>
        <v>0</v>
      </c>
    </row>
    <row r="396" spans="1:24">
      <c r="A396">
        <f>IF($S396="","",INDEX(Calc!$A:$A,$S396))</f>
        <v>0</v>
      </c>
      <c r="B396">
        <f>IF($S396="","",INDEX(Calc!$U:$U,$S396))</f>
        <v>0</v>
      </c>
      <c r="C396" s="7">
        <f>IF($S396="","",INDEX(Calc!$B:$B,$S396))</f>
        <v>0</v>
      </c>
      <c r="D396">
        <f>IF($S396="","",INDEX(Calc!$C:$C,$S396))</f>
        <v>0</v>
      </c>
      <c r="E396" s="8">
        <f>IF($S396="","",INDEX(Calc!$E:$E,$S396))</f>
        <v>0</v>
      </c>
      <c r="F396" s="9">
        <f>IF($S396="","",INDEX(Calc!$G:$G,$S396))</f>
        <v>0</v>
      </c>
      <c r="G396" s="8">
        <f>IF($S396="","",INDEX(Calc!$L:$L,$S396))</f>
        <v>0</v>
      </c>
      <c r="H396" s="8">
        <f>IF($S396="","",INDEX(Calc!$M:$M,$S396))</f>
        <v>0</v>
      </c>
      <c r="I396" s="7">
        <f>IF($T396="","",INDEX(Calc!$B:$B,$T396))</f>
        <v>0</v>
      </c>
      <c r="J396" s="8">
        <f>IF($S396="","",IF($U396&lt;&gt;"paid",0,MAX(0,MIN(INDEX(Calc!$H:$H,$S396),INDEX(Calc!$I:$I,$T396))-MAX(INDEX(Calc!$J:$J,$S396),INDEX(Calc!$T:$T,$T396)))))</f>
        <v>0</v>
      </c>
      <c r="K396" s="8">
        <f>IF($S396="","",IF($U396&lt;&gt;"paid",0,$J396/(1+$F396)*$F396))</f>
        <v>0</v>
      </c>
      <c r="L396" s="8">
        <f>IF($S396="","",IF($U396="paid",MAX(0,$E396-MAX(0,MIN(INDEX(Calc!$H:$H,$S396),INDEX(Calc!$I:$I,$T396))-INDEX(Calc!$J:$J,$S396))),$W396))</f>
        <v>0</v>
      </c>
      <c r="M396" s="8">
        <f>IF($S396="","",IF($U396="paid",$L396/(1+$F396)*$F396,$Q396))</f>
        <v>0</v>
      </c>
      <c r="N396">
        <f>IF(OR($S396="",$U396&lt;&gt;"paid"),"",$I396-$C396)</f>
        <v>0</v>
      </c>
      <c r="O396" s="8">
        <f>IF($S396="","",IF(AND($U396="paid",$N396&gt;Settings!$B$4),$K396*Settings!$B$3*$N396/365,0))</f>
        <v>0</v>
      </c>
      <c r="P396" s="8">
        <f>IF($S396="","",IF($U396="unpaid",$W396,0))</f>
        <v>0</v>
      </c>
      <c r="Q396" s="8">
        <f>IF($S396="","",IF(AND($U396="unpaid",$C396&lt;=Settings!$B$2),$W396/(1+$F396)*$F396,0))</f>
        <v>0</v>
      </c>
      <c r="R396">
        <f>IF($S396="","","FY "&amp;IF(MONTH($C396)&gt;=4,YEAR($C396),YEAR($C396)-1)&amp;"-"&amp;TEXT(MOD(IF(MONTH($C396)&gt;=4,YEAR($C396)+1,YEAR($C396)),100),"00"))</f>
        <v>0</v>
      </c>
      <c r="S396">
        <f>IF($S395="","",IF($U395="paid",IF($V395&lt;&gt;"",$S395,IF(AND($W395&gt;0,OR(INDEX(Calc!$B:$B,$S395)&lt;=Settings!$B$2,$X395=0)),$S395,IFERROR(MATCH(1,INDEX((Calc!$A$2:$A$2001&lt;&gt;"")*(Calc!$E$2:$E$2001&gt;0)*(ROW(Calc!$A$2:$A$2001)&gt;$S395),0),0)+1,""))),IFERROR(MATCH(1,INDEX((Calc!$A$2:$A$2001&lt;&gt;"")*(Calc!$E$2:$E$2001&gt;0)*(ROW(Calc!$A$2:$A$2001)&gt;$S395),0),0)+1,"")))</f>
        <v>0</v>
      </c>
      <c r="T396">
        <f>IF($S396="","",IF(AND($S396=$S395,$U395="paid",$V395=""),"",IF(AND($S396=$S395,$U395="paid",$V395&lt;&gt;""),$V395,IF($S396="","",IFERROR(MATCH(1,INDEX((Calc!$A$2:$A$2001=INDEX(Calc!$A:$A,$S396))*(Calc!$D$2:$D$2001&gt;0)*(Calc!$I$2:$I$2001&gt;INDEX(Calc!$J:$J,$S396))*(Calc!$T$2:$T$2001&lt;INDEX(Calc!$H:$H,$S396)),0),0)+1,"")))))</f>
        <v>0</v>
      </c>
      <c r="U396">
        <f>IF($S396="","",IF($T396&lt;&gt;"","paid","unpaid"))</f>
        <v>0</v>
      </c>
      <c r="V396">
        <f>IF(OR($S396="",$T396=""),"",IFERROR(MATCH(1,INDEX((Calc!$A$2:$A$2001=INDEX(Calc!$A:$A,$S396))*(Calc!$D$2:$D$2001&gt;0)*(Calc!$I$2:$I$2001&gt;INDEX(Calc!$J:$J,$S396))*(Calc!$T$2:$T$2001&lt;INDEX(Calc!$H:$H,$S396))*(ROW(Calc!$A$2:$A$2001)&gt;$T396),0),0)+1,""))</f>
        <v>0</v>
      </c>
      <c r="W396" s="8">
        <f>IF($S396="","",MAX(0,INDEX(Calc!$H:$H,$S396)-MAX(INDEX(Calc!$K:$K,$S396),INDEX(Calc!$J:$J,$S396))))</f>
        <v>0</v>
      </c>
      <c r="X396" s="8">
        <f>IF($S396="","",INDEX(Calc!$E:$E,$S396)-$W396)</f>
        <v>0</v>
      </c>
    </row>
    <row r="397" spans="1:24">
      <c r="A397">
        <f>IF($S397="","",INDEX(Calc!$A:$A,$S397))</f>
        <v>0</v>
      </c>
      <c r="B397">
        <f>IF($S397="","",INDEX(Calc!$U:$U,$S397))</f>
        <v>0</v>
      </c>
      <c r="C397" s="7">
        <f>IF($S397="","",INDEX(Calc!$B:$B,$S397))</f>
        <v>0</v>
      </c>
      <c r="D397">
        <f>IF($S397="","",INDEX(Calc!$C:$C,$S397))</f>
        <v>0</v>
      </c>
      <c r="E397" s="8">
        <f>IF($S397="","",INDEX(Calc!$E:$E,$S397))</f>
        <v>0</v>
      </c>
      <c r="F397" s="9">
        <f>IF($S397="","",INDEX(Calc!$G:$G,$S397))</f>
        <v>0</v>
      </c>
      <c r="G397" s="8">
        <f>IF($S397="","",INDEX(Calc!$L:$L,$S397))</f>
        <v>0</v>
      </c>
      <c r="H397" s="8">
        <f>IF($S397="","",INDEX(Calc!$M:$M,$S397))</f>
        <v>0</v>
      </c>
      <c r="I397" s="7">
        <f>IF($T397="","",INDEX(Calc!$B:$B,$T397))</f>
        <v>0</v>
      </c>
      <c r="J397" s="8">
        <f>IF($S397="","",IF($U397&lt;&gt;"paid",0,MAX(0,MIN(INDEX(Calc!$H:$H,$S397),INDEX(Calc!$I:$I,$T397))-MAX(INDEX(Calc!$J:$J,$S397),INDEX(Calc!$T:$T,$T397)))))</f>
        <v>0</v>
      </c>
      <c r="K397" s="8">
        <f>IF($S397="","",IF($U397&lt;&gt;"paid",0,$J397/(1+$F397)*$F397))</f>
        <v>0</v>
      </c>
      <c r="L397" s="8">
        <f>IF($S397="","",IF($U397="paid",MAX(0,$E397-MAX(0,MIN(INDEX(Calc!$H:$H,$S397),INDEX(Calc!$I:$I,$T397))-INDEX(Calc!$J:$J,$S397))),$W397))</f>
        <v>0</v>
      </c>
      <c r="M397" s="8">
        <f>IF($S397="","",IF($U397="paid",$L397/(1+$F397)*$F397,$Q397))</f>
        <v>0</v>
      </c>
      <c r="N397">
        <f>IF(OR($S397="",$U397&lt;&gt;"paid"),"",$I397-$C397)</f>
        <v>0</v>
      </c>
      <c r="O397" s="8">
        <f>IF($S397="","",IF(AND($U397="paid",$N397&gt;Settings!$B$4),$K397*Settings!$B$3*$N397/365,0))</f>
        <v>0</v>
      </c>
      <c r="P397" s="8">
        <f>IF($S397="","",IF($U397="unpaid",$W397,0))</f>
        <v>0</v>
      </c>
      <c r="Q397" s="8">
        <f>IF($S397="","",IF(AND($U397="unpaid",$C397&lt;=Settings!$B$2),$W397/(1+$F397)*$F397,0))</f>
        <v>0</v>
      </c>
      <c r="R397">
        <f>IF($S397="","","FY "&amp;IF(MONTH($C397)&gt;=4,YEAR($C397),YEAR($C397)-1)&amp;"-"&amp;TEXT(MOD(IF(MONTH($C397)&gt;=4,YEAR($C397)+1,YEAR($C397)),100),"00"))</f>
        <v>0</v>
      </c>
      <c r="S397">
        <f>IF($S396="","",IF($U396="paid",IF($V396&lt;&gt;"",$S396,IF(AND($W396&gt;0,OR(INDEX(Calc!$B:$B,$S396)&lt;=Settings!$B$2,$X396=0)),$S396,IFERROR(MATCH(1,INDEX((Calc!$A$2:$A$2001&lt;&gt;"")*(Calc!$E$2:$E$2001&gt;0)*(ROW(Calc!$A$2:$A$2001)&gt;$S396),0),0)+1,""))),IFERROR(MATCH(1,INDEX((Calc!$A$2:$A$2001&lt;&gt;"")*(Calc!$E$2:$E$2001&gt;0)*(ROW(Calc!$A$2:$A$2001)&gt;$S396),0),0)+1,"")))</f>
        <v>0</v>
      </c>
      <c r="T397">
        <f>IF($S397="","",IF(AND($S397=$S396,$U396="paid",$V396=""),"",IF(AND($S397=$S396,$U396="paid",$V396&lt;&gt;""),$V396,IF($S397="","",IFERROR(MATCH(1,INDEX((Calc!$A$2:$A$2001=INDEX(Calc!$A:$A,$S397))*(Calc!$D$2:$D$2001&gt;0)*(Calc!$I$2:$I$2001&gt;INDEX(Calc!$J:$J,$S397))*(Calc!$T$2:$T$2001&lt;INDEX(Calc!$H:$H,$S397)),0),0)+1,"")))))</f>
        <v>0</v>
      </c>
      <c r="U397">
        <f>IF($S397="","",IF($T397&lt;&gt;"","paid","unpaid"))</f>
        <v>0</v>
      </c>
      <c r="V397">
        <f>IF(OR($S397="",$T397=""),"",IFERROR(MATCH(1,INDEX((Calc!$A$2:$A$2001=INDEX(Calc!$A:$A,$S397))*(Calc!$D$2:$D$2001&gt;0)*(Calc!$I$2:$I$2001&gt;INDEX(Calc!$J:$J,$S397))*(Calc!$T$2:$T$2001&lt;INDEX(Calc!$H:$H,$S397))*(ROW(Calc!$A$2:$A$2001)&gt;$T397),0),0)+1,""))</f>
        <v>0</v>
      </c>
      <c r="W397" s="8">
        <f>IF($S397="","",MAX(0,INDEX(Calc!$H:$H,$S397)-MAX(INDEX(Calc!$K:$K,$S397),INDEX(Calc!$J:$J,$S397))))</f>
        <v>0</v>
      </c>
      <c r="X397" s="8">
        <f>IF($S397="","",INDEX(Calc!$E:$E,$S397)-$W397)</f>
        <v>0</v>
      </c>
    </row>
    <row r="398" spans="1:24">
      <c r="A398">
        <f>IF($S398="","",INDEX(Calc!$A:$A,$S398))</f>
        <v>0</v>
      </c>
      <c r="B398">
        <f>IF($S398="","",INDEX(Calc!$U:$U,$S398))</f>
        <v>0</v>
      </c>
      <c r="C398" s="7">
        <f>IF($S398="","",INDEX(Calc!$B:$B,$S398))</f>
        <v>0</v>
      </c>
      <c r="D398">
        <f>IF($S398="","",INDEX(Calc!$C:$C,$S398))</f>
        <v>0</v>
      </c>
      <c r="E398" s="8">
        <f>IF($S398="","",INDEX(Calc!$E:$E,$S398))</f>
        <v>0</v>
      </c>
      <c r="F398" s="9">
        <f>IF($S398="","",INDEX(Calc!$G:$G,$S398))</f>
        <v>0</v>
      </c>
      <c r="G398" s="8">
        <f>IF($S398="","",INDEX(Calc!$L:$L,$S398))</f>
        <v>0</v>
      </c>
      <c r="H398" s="8">
        <f>IF($S398="","",INDEX(Calc!$M:$M,$S398))</f>
        <v>0</v>
      </c>
      <c r="I398" s="7">
        <f>IF($T398="","",INDEX(Calc!$B:$B,$T398))</f>
        <v>0</v>
      </c>
      <c r="J398" s="8">
        <f>IF($S398="","",IF($U398&lt;&gt;"paid",0,MAX(0,MIN(INDEX(Calc!$H:$H,$S398),INDEX(Calc!$I:$I,$T398))-MAX(INDEX(Calc!$J:$J,$S398),INDEX(Calc!$T:$T,$T398)))))</f>
        <v>0</v>
      </c>
      <c r="K398" s="8">
        <f>IF($S398="","",IF($U398&lt;&gt;"paid",0,$J398/(1+$F398)*$F398))</f>
        <v>0</v>
      </c>
      <c r="L398" s="8">
        <f>IF($S398="","",IF($U398="paid",MAX(0,$E398-MAX(0,MIN(INDEX(Calc!$H:$H,$S398),INDEX(Calc!$I:$I,$T398))-INDEX(Calc!$J:$J,$S398))),$W398))</f>
        <v>0</v>
      </c>
      <c r="M398" s="8">
        <f>IF($S398="","",IF($U398="paid",$L398/(1+$F398)*$F398,$Q398))</f>
        <v>0</v>
      </c>
      <c r="N398">
        <f>IF(OR($S398="",$U398&lt;&gt;"paid"),"",$I398-$C398)</f>
        <v>0</v>
      </c>
      <c r="O398" s="8">
        <f>IF($S398="","",IF(AND($U398="paid",$N398&gt;Settings!$B$4),$K398*Settings!$B$3*$N398/365,0))</f>
        <v>0</v>
      </c>
      <c r="P398" s="8">
        <f>IF($S398="","",IF($U398="unpaid",$W398,0))</f>
        <v>0</v>
      </c>
      <c r="Q398" s="8">
        <f>IF($S398="","",IF(AND($U398="unpaid",$C398&lt;=Settings!$B$2),$W398/(1+$F398)*$F398,0))</f>
        <v>0</v>
      </c>
      <c r="R398">
        <f>IF($S398="","","FY "&amp;IF(MONTH($C398)&gt;=4,YEAR($C398),YEAR($C398)-1)&amp;"-"&amp;TEXT(MOD(IF(MONTH($C398)&gt;=4,YEAR($C398)+1,YEAR($C398)),100),"00"))</f>
        <v>0</v>
      </c>
      <c r="S398">
        <f>IF($S397="","",IF($U397="paid",IF($V397&lt;&gt;"",$S397,IF(AND($W397&gt;0,OR(INDEX(Calc!$B:$B,$S397)&lt;=Settings!$B$2,$X397=0)),$S397,IFERROR(MATCH(1,INDEX((Calc!$A$2:$A$2001&lt;&gt;"")*(Calc!$E$2:$E$2001&gt;0)*(ROW(Calc!$A$2:$A$2001)&gt;$S397),0),0)+1,""))),IFERROR(MATCH(1,INDEX((Calc!$A$2:$A$2001&lt;&gt;"")*(Calc!$E$2:$E$2001&gt;0)*(ROW(Calc!$A$2:$A$2001)&gt;$S397),0),0)+1,"")))</f>
        <v>0</v>
      </c>
      <c r="T398">
        <f>IF($S398="","",IF(AND($S398=$S397,$U397="paid",$V397=""),"",IF(AND($S398=$S397,$U397="paid",$V397&lt;&gt;""),$V397,IF($S398="","",IFERROR(MATCH(1,INDEX((Calc!$A$2:$A$2001=INDEX(Calc!$A:$A,$S398))*(Calc!$D$2:$D$2001&gt;0)*(Calc!$I$2:$I$2001&gt;INDEX(Calc!$J:$J,$S398))*(Calc!$T$2:$T$2001&lt;INDEX(Calc!$H:$H,$S398)),0),0)+1,"")))))</f>
        <v>0</v>
      </c>
      <c r="U398">
        <f>IF($S398="","",IF($T398&lt;&gt;"","paid","unpaid"))</f>
        <v>0</v>
      </c>
      <c r="V398">
        <f>IF(OR($S398="",$T398=""),"",IFERROR(MATCH(1,INDEX((Calc!$A$2:$A$2001=INDEX(Calc!$A:$A,$S398))*(Calc!$D$2:$D$2001&gt;0)*(Calc!$I$2:$I$2001&gt;INDEX(Calc!$J:$J,$S398))*(Calc!$T$2:$T$2001&lt;INDEX(Calc!$H:$H,$S398))*(ROW(Calc!$A$2:$A$2001)&gt;$T398),0),0)+1,""))</f>
        <v>0</v>
      </c>
      <c r="W398" s="8">
        <f>IF($S398="","",MAX(0,INDEX(Calc!$H:$H,$S398)-MAX(INDEX(Calc!$K:$K,$S398),INDEX(Calc!$J:$J,$S398))))</f>
        <v>0</v>
      </c>
      <c r="X398" s="8">
        <f>IF($S398="","",INDEX(Calc!$E:$E,$S398)-$W398)</f>
        <v>0</v>
      </c>
    </row>
    <row r="399" spans="1:24">
      <c r="A399">
        <f>IF($S399="","",INDEX(Calc!$A:$A,$S399))</f>
        <v>0</v>
      </c>
      <c r="B399">
        <f>IF($S399="","",INDEX(Calc!$U:$U,$S399))</f>
        <v>0</v>
      </c>
      <c r="C399" s="7">
        <f>IF($S399="","",INDEX(Calc!$B:$B,$S399))</f>
        <v>0</v>
      </c>
      <c r="D399">
        <f>IF($S399="","",INDEX(Calc!$C:$C,$S399))</f>
        <v>0</v>
      </c>
      <c r="E399" s="8">
        <f>IF($S399="","",INDEX(Calc!$E:$E,$S399))</f>
        <v>0</v>
      </c>
      <c r="F399" s="9">
        <f>IF($S399="","",INDEX(Calc!$G:$G,$S399))</f>
        <v>0</v>
      </c>
      <c r="G399" s="8">
        <f>IF($S399="","",INDEX(Calc!$L:$L,$S399))</f>
        <v>0</v>
      </c>
      <c r="H399" s="8">
        <f>IF($S399="","",INDEX(Calc!$M:$M,$S399))</f>
        <v>0</v>
      </c>
      <c r="I399" s="7">
        <f>IF($T399="","",INDEX(Calc!$B:$B,$T399))</f>
        <v>0</v>
      </c>
      <c r="J399" s="8">
        <f>IF($S399="","",IF($U399&lt;&gt;"paid",0,MAX(0,MIN(INDEX(Calc!$H:$H,$S399),INDEX(Calc!$I:$I,$T399))-MAX(INDEX(Calc!$J:$J,$S399),INDEX(Calc!$T:$T,$T399)))))</f>
        <v>0</v>
      </c>
      <c r="K399" s="8">
        <f>IF($S399="","",IF($U399&lt;&gt;"paid",0,$J399/(1+$F399)*$F399))</f>
        <v>0</v>
      </c>
      <c r="L399" s="8">
        <f>IF($S399="","",IF($U399="paid",MAX(0,$E399-MAX(0,MIN(INDEX(Calc!$H:$H,$S399),INDEX(Calc!$I:$I,$T399))-INDEX(Calc!$J:$J,$S399))),$W399))</f>
        <v>0</v>
      </c>
      <c r="M399" s="8">
        <f>IF($S399="","",IF($U399="paid",$L399/(1+$F399)*$F399,$Q399))</f>
        <v>0</v>
      </c>
      <c r="N399">
        <f>IF(OR($S399="",$U399&lt;&gt;"paid"),"",$I399-$C399)</f>
        <v>0</v>
      </c>
      <c r="O399" s="8">
        <f>IF($S399="","",IF(AND($U399="paid",$N399&gt;Settings!$B$4),$K399*Settings!$B$3*$N399/365,0))</f>
        <v>0</v>
      </c>
      <c r="P399" s="8">
        <f>IF($S399="","",IF($U399="unpaid",$W399,0))</f>
        <v>0</v>
      </c>
      <c r="Q399" s="8">
        <f>IF($S399="","",IF(AND($U399="unpaid",$C399&lt;=Settings!$B$2),$W399/(1+$F399)*$F399,0))</f>
        <v>0</v>
      </c>
      <c r="R399">
        <f>IF($S399="","","FY "&amp;IF(MONTH($C399)&gt;=4,YEAR($C399),YEAR($C399)-1)&amp;"-"&amp;TEXT(MOD(IF(MONTH($C399)&gt;=4,YEAR($C399)+1,YEAR($C399)),100),"00"))</f>
        <v>0</v>
      </c>
      <c r="S399">
        <f>IF($S398="","",IF($U398="paid",IF($V398&lt;&gt;"",$S398,IF(AND($W398&gt;0,OR(INDEX(Calc!$B:$B,$S398)&lt;=Settings!$B$2,$X398=0)),$S398,IFERROR(MATCH(1,INDEX((Calc!$A$2:$A$2001&lt;&gt;"")*(Calc!$E$2:$E$2001&gt;0)*(ROW(Calc!$A$2:$A$2001)&gt;$S398),0),0)+1,""))),IFERROR(MATCH(1,INDEX((Calc!$A$2:$A$2001&lt;&gt;"")*(Calc!$E$2:$E$2001&gt;0)*(ROW(Calc!$A$2:$A$2001)&gt;$S398),0),0)+1,"")))</f>
        <v>0</v>
      </c>
      <c r="T399">
        <f>IF($S399="","",IF(AND($S399=$S398,$U398="paid",$V398=""),"",IF(AND($S399=$S398,$U398="paid",$V398&lt;&gt;""),$V398,IF($S399="","",IFERROR(MATCH(1,INDEX((Calc!$A$2:$A$2001=INDEX(Calc!$A:$A,$S399))*(Calc!$D$2:$D$2001&gt;0)*(Calc!$I$2:$I$2001&gt;INDEX(Calc!$J:$J,$S399))*(Calc!$T$2:$T$2001&lt;INDEX(Calc!$H:$H,$S399)),0),0)+1,"")))))</f>
        <v>0</v>
      </c>
      <c r="U399">
        <f>IF($S399="","",IF($T399&lt;&gt;"","paid","unpaid"))</f>
        <v>0</v>
      </c>
      <c r="V399">
        <f>IF(OR($S399="",$T399=""),"",IFERROR(MATCH(1,INDEX((Calc!$A$2:$A$2001=INDEX(Calc!$A:$A,$S399))*(Calc!$D$2:$D$2001&gt;0)*(Calc!$I$2:$I$2001&gt;INDEX(Calc!$J:$J,$S399))*(Calc!$T$2:$T$2001&lt;INDEX(Calc!$H:$H,$S399))*(ROW(Calc!$A$2:$A$2001)&gt;$T399),0),0)+1,""))</f>
        <v>0</v>
      </c>
      <c r="W399" s="8">
        <f>IF($S399="","",MAX(0,INDEX(Calc!$H:$H,$S399)-MAX(INDEX(Calc!$K:$K,$S399),INDEX(Calc!$J:$J,$S399))))</f>
        <v>0</v>
      </c>
      <c r="X399" s="8">
        <f>IF($S399="","",INDEX(Calc!$E:$E,$S399)-$W399)</f>
        <v>0</v>
      </c>
    </row>
    <row r="400" spans="1:24">
      <c r="A400">
        <f>IF($S400="","",INDEX(Calc!$A:$A,$S400))</f>
        <v>0</v>
      </c>
      <c r="B400">
        <f>IF($S400="","",INDEX(Calc!$U:$U,$S400))</f>
        <v>0</v>
      </c>
      <c r="C400" s="7">
        <f>IF($S400="","",INDEX(Calc!$B:$B,$S400))</f>
        <v>0</v>
      </c>
      <c r="D400">
        <f>IF($S400="","",INDEX(Calc!$C:$C,$S400))</f>
        <v>0</v>
      </c>
      <c r="E400" s="8">
        <f>IF($S400="","",INDEX(Calc!$E:$E,$S400))</f>
        <v>0</v>
      </c>
      <c r="F400" s="9">
        <f>IF($S400="","",INDEX(Calc!$G:$G,$S400))</f>
        <v>0</v>
      </c>
      <c r="G400" s="8">
        <f>IF($S400="","",INDEX(Calc!$L:$L,$S400))</f>
        <v>0</v>
      </c>
      <c r="H400" s="8">
        <f>IF($S400="","",INDEX(Calc!$M:$M,$S400))</f>
        <v>0</v>
      </c>
      <c r="I400" s="7">
        <f>IF($T400="","",INDEX(Calc!$B:$B,$T400))</f>
        <v>0</v>
      </c>
      <c r="J400" s="8">
        <f>IF($S400="","",IF($U400&lt;&gt;"paid",0,MAX(0,MIN(INDEX(Calc!$H:$H,$S400),INDEX(Calc!$I:$I,$T400))-MAX(INDEX(Calc!$J:$J,$S400),INDEX(Calc!$T:$T,$T400)))))</f>
        <v>0</v>
      </c>
      <c r="K400" s="8">
        <f>IF($S400="","",IF($U400&lt;&gt;"paid",0,$J400/(1+$F400)*$F400))</f>
        <v>0</v>
      </c>
      <c r="L400" s="8">
        <f>IF($S400="","",IF($U400="paid",MAX(0,$E400-MAX(0,MIN(INDEX(Calc!$H:$H,$S400),INDEX(Calc!$I:$I,$T400))-INDEX(Calc!$J:$J,$S400))),$W400))</f>
        <v>0</v>
      </c>
      <c r="M400" s="8">
        <f>IF($S400="","",IF($U400="paid",$L400/(1+$F400)*$F400,$Q400))</f>
        <v>0</v>
      </c>
      <c r="N400">
        <f>IF(OR($S400="",$U400&lt;&gt;"paid"),"",$I400-$C400)</f>
        <v>0</v>
      </c>
      <c r="O400" s="8">
        <f>IF($S400="","",IF(AND($U400="paid",$N400&gt;Settings!$B$4),$K400*Settings!$B$3*$N400/365,0))</f>
        <v>0</v>
      </c>
      <c r="P400" s="8">
        <f>IF($S400="","",IF($U400="unpaid",$W400,0))</f>
        <v>0</v>
      </c>
      <c r="Q400" s="8">
        <f>IF($S400="","",IF(AND($U400="unpaid",$C400&lt;=Settings!$B$2),$W400/(1+$F400)*$F400,0))</f>
        <v>0</v>
      </c>
      <c r="R400">
        <f>IF($S400="","","FY "&amp;IF(MONTH($C400)&gt;=4,YEAR($C400),YEAR($C400)-1)&amp;"-"&amp;TEXT(MOD(IF(MONTH($C400)&gt;=4,YEAR($C400)+1,YEAR($C400)),100),"00"))</f>
        <v>0</v>
      </c>
      <c r="S400">
        <f>IF($S399="","",IF($U399="paid",IF($V399&lt;&gt;"",$S399,IF(AND($W399&gt;0,OR(INDEX(Calc!$B:$B,$S399)&lt;=Settings!$B$2,$X399=0)),$S399,IFERROR(MATCH(1,INDEX((Calc!$A$2:$A$2001&lt;&gt;"")*(Calc!$E$2:$E$2001&gt;0)*(ROW(Calc!$A$2:$A$2001)&gt;$S399),0),0)+1,""))),IFERROR(MATCH(1,INDEX((Calc!$A$2:$A$2001&lt;&gt;"")*(Calc!$E$2:$E$2001&gt;0)*(ROW(Calc!$A$2:$A$2001)&gt;$S399),0),0)+1,"")))</f>
        <v>0</v>
      </c>
      <c r="T400">
        <f>IF($S400="","",IF(AND($S400=$S399,$U399="paid",$V399=""),"",IF(AND($S400=$S399,$U399="paid",$V399&lt;&gt;""),$V399,IF($S400="","",IFERROR(MATCH(1,INDEX((Calc!$A$2:$A$2001=INDEX(Calc!$A:$A,$S400))*(Calc!$D$2:$D$2001&gt;0)*(Calc!$I$2:$I$2001&gt;INDEX(Calc!$J:$J,$S400))*(Calc!$T$2:$T$2001&lt;INDEX(Calc!$H:$H,$S400)),0),0)+1,"")))))</f>
        <v>0</v>
      </c>
      <c r="U400">
        <f>IF($S400="","",IF($T400&lt;&gt;"","paid","unpaid"))</f>
        <v>0</v>
      </c>
      <c r="V400">
        <f>IF(OR($S400="",$T400=""),"",IFERROR(MATCH(1,INDEX((Calc!$A$2:$A$2001=INDEX(Calc!$A:$A,$S400))*(Calc!$D$2:$D$2001&gt;0)*(Calc!$I$2:$I$2001&gt;INDEX(Calc!$J:$J,$S400))*(Calc!$T$2:$T$2001&lt;INDEX(Calc!$H:$H,$S400))*(ROW(Calc!$A$2:$A$2001)&gt;$T400),0),0)+1,""))</f>
        <v>0</v>
      </c>
      <c r="W400" s="8">
        <f>IF($S400="","",MAX(0,INDEX(Calc!$H:$H,$S400)-MAX(INDEX(Calc!$K:$K,$S400),INDEX(Calc!$J:$J,$S400))))</f>
        <v>0</v>
      </c>
      <c r="X400" s="8">
        <f>IF($S400="","",INDEX(Calc!$E:$E,$S400)-$W400)</f>
        <v>0</v>
      </c>
    </row>
    <row r="401" spans="1:24">
      <c r="A401">
        <f>IF($S401="","",INDEX(Calc!$A:$A,$S401))</f>
        <v>0</v>
      </c>
      <c r="B401">
        <f>IF($S401="","",INDEX(Calc!$U:$U,$S401))</f>
        <v>0</v>
      </c>
      <c r="C401" s="7">
        <f>IF($S401="","",INDEX(Calc!$B:$B,$S401))</f>
        <v>0</v>
      </c>
      <c r="D401">
        <f>IF($S401="","",INDEX(Calc!$C:$C,$S401))</f>
        <v>0</v>
      </c>
      <c r="E401" s="8">
        <f>IF($S401="","",INDEX(Calc!$E:$E,$S401))</f>
        <v>0</v>
      </c>
      <c r="F401" s="9">
        <f>IF($S401="","",INDEX(Calc!$G:$G,$S401))</f>
        <v>0</v>
      </c>
      <c r="G401" s="8">
        <f>IF($S401="","",INDEX(Calc!$L:$L,$S401))</f>
        <v>0</v>
      </c>
      <c r="H401" s="8">
        <f>IF($S401="","",INDEX(Calc!$M:$M,$S401))</f>
        <v>0</v>
      </c>
      <c r="I401" s="7">
        <f>IF($T401="","",INDEX(Calc!$B:$B,$T401))</f>
        <v>0</v>
      </c>
      <c r="J401" s="8">
        <f>IF($S401="","",IF($U401&lt;&gt;"paid",0,MAX(0,MIN(INDEX(Calc!$H:$H,$S401),INDEX(Calc!$I:$I,$T401))-MAX(INDEX(Calc!$J:$J,$S401),INDEX(Calc!$T:$T,$T401)))))</f>
        <v>0</v>
      </c>
      <c r="K401" s="8">
        <f>IF($S401="","",IF($U401&lt;&gt;"paid",0,$J401/(1+$F401)*$F401))</f>
        <v>0</v>
      </c>
      <c r="L401" s="8">
        <f>IF($S401="","",IF($U401="paid",MAX(0,$E401-MAX(0,MIN(INDEX(Calc!$H:$H,$S401),INDEX(Calc!$I:$I,$T401))-INDEX(Calc!$J:$J,$S401))),$W401))</f>
        <v>0</v>
      </c>
      <c r="M401" s="8">
        <f>IF($S401="","",IF($U401="paid",$L401/(1+$F401)*$F401,$Q401))</f>
        <v>0</v>
      </c>
      <c r="N401">
        <f>IF(OR($S401="",$U401&lt;&gt;"paid"),"",$I401-$C401)</f>
        <v>0</v>
      </c>
      <c r="O401" s="8">
        <f>IF($S401="","",IF(AND($U401="paid",$N401&gt;Settings!$B$4),$K401*Settings!$B$3*$N401/365,0))</f>
        <v>0</v>
      </c>
      <c r="P401" s="8">
        <f>IF($S401="","",IF($U401="unpaid",$W401,0))</f>
        <v>0</v>
      </c>
      <c r="Q401" s="8">
        <f>IF($S401="","",IF(AND($U401="unpaid",$C401&lt;=Settings!$B$2),$W401/(1+$F401)*$F401,0))</f>
        <v>0</v>
      </c>
      <c r="R401">
        <f>IF($S401="","","FY "&amp;IF(MONTH($C401)&gt;=4,YEAR($C401),YEAR($C401)-1)&amp;"-"&amp;TEXT(MOD(IF(MONTH($C401)&gt;=4,YEAR($C401)+1,YEAR($C401)),100),"00"))</f>
        <v>0</v>
      </c>
      <c r="S401">
        <f>IF($S400="","",IF($U400="paid",IF($V400&lt;&gt;"",$S400,IF(AND($W400&gt;0,OR(INDEX(Calc!$B:$B,$S400)&lt;=Settings!$B$2,$X400=0)),$S400,IFERROR(MATCH(1,INDEX((Calc!$A$2:$A$2001&lt;&gt;"")*(Calc!$E$2:$E$2001&gt;0)*(ROW(Calc!$A$2:$A$2001)&gt;$S400),0),0)+1,""))),IFERROR(MATCH(1,INDEX((Calc!$A$2:$A$2001&lt;&gt;"")*(Calc!$E$2:$E$2001&gt;0)*(ROW(Calc!$A$2:$A$2001)&gt;$S400),0),0)+1,"")))</f>
        <v>0</v>
      </c>
      <c r="T401">
        <f>IF($S401="","",IF(AND($S401=$S400,$U400="paid",$V400=""),"",IF(AND($S401=$S400,$U400="paid",$V400&lt;&gt;""),$V400,IF($S401="","",IFERROR(MATCH(1,INDEX((Calc!$A$2:$A$2001=INDEX(Calc!$A:$A,$S401))*(Calc!$D$2:$D$2001&gt;0)*(Calc!$I$2:$I$2001&gt;INDEX(Calc!$J:$J,$S401))*(Calc!$T$2:$T$2001&lt;INDEX(Calc!$H:$H,$S401)),0),0)+1,"")))))</f>
        <v>0</v>
      </c>
      <c r="U401">
        <f>IF($S401="","",IF($T401&lt;&gt;"","paid","unpaid"))</f>
        <v>0</v>
      </c>
      <c r="V401">
        <f>IF(OR($S401="",$T401=""),"",IFERROR(MATCH(1,INDEX((Calc!$A$2:$A$2001=INDEX(Calc!$A:$A,$S401))*(Calc!$D$2:$D$2001&gt;0)*(Calc!$I$2:$I$2001&gt;INDEX(Calc!$J:$J,$S401))*(Calc!$T$2:$T$2001&lt;INDEX(Calc!$H:$H,$S401))*(ROW(Calc!$A$2:$A$2001)&gt;$T401),0),0)+1,""))</f>
        <v>0</v>
      </c>
      <c r="W401" s="8">
        <f>IF($S401="","",MAX(0,INDEX(Calc!$H:$H,$S401)-MAX(INDEX(Calc!$K:$K,$S401),INDEX(Calc!$J:$J,$S401))))</f>
        <v>0</v>
      </c>
      <c r="X401" s="8">
        <f>IF($S401="","",INDEX(Calc!$E:$E,$S401)-$W401)</f>
        <v>0</v>
      </c>
    </row>
    <row r="402" spans="1:24">
      <c r="A402">
        <f>IF($S402="","",INDEX(Calc!$A:$A,$S402))</f>
        <v>0</v>
      </c>
      <c r="B402">
        <f>IF($S402="","",INDEX(Calc!$U:$U,$S402))</f>
        <v>0</v>
      </c>
      <c r="C402" s="7">
        <f>IF($S402="","",INDEX(Calc!$B:$B,$S402))</f>
        <v>0</v>
      </c>
      <c r="D402">
        <f>IF($S402="","",INDEX(Calc!$C:$C,$S402))</f>
        <v>0</v>
      </c>
      <c r="E402" s="8">
        <f>IF($S402="","",INDEX(Calc!$E:$E,$S402))</f>
        <v>0</v>
      </c>
      <c r="F402" s="9">
        <f>IF($S402="","",INDEX(Calc!$G:$G,$S402))</f>
        <v>0</v>
      </c>
      <c r="G402" s="8">
        <f>IF($S402="","",INDEX(Calc!$L:$L,$S402))</f>
        <v>0</v>
      </c>
      <c r="H402" s="8">
        <f>IF($S402="","",INDEX(Calc!$M:$M,$S402))</f>
        <v>0</v>
      </c>
      <c r="I402" s="7">
        <f>IF($T402="","",INDEX(Calc!$B:$B,$T402))</f>
        <v>0</v>
      </c>
      <c r="J402" s="8">
        <f>IF($S402="","",IF($U402&lt;&gt;"paid",0,MAX(0,MIN(INDEX(Calc!$H:$H,$S402),INDEX(Calc!$I:$I,$T402))-MAX(INDEX(Calc!$J:$J,$S402),INDEX(Calc!$T:$T,$T402)))))</f>
        <v>0</v>
      </c>
      <c r="K402" s="8">
        <f>IF($S402="","",IF($U402&lt;&gt;"paid",0,$J402/(1+$F402)*$F402))</f>
        <v>0</v>
      </c>
      <c r="L402" s="8">
        <f>IF($S402="","",IF($U402="paid",MAX(0,$E402-MAX(0,MIN(INDEX(Calc!$H:$H,$S402),INDEX(Calc!$I:$I,$T402))-INDEX(Calc!$J:$J,$S402))),$W402))</f>
        <v>0</v>
      </c>
      <c r="M402" s="8">
        <f>IF($S402="","",IF($U402="paid",$L402/(1+$F402)*$F402,$Q402))</f>
        <v>0</v>
      </c>
      <c r="N402">
        <f>IF(OR($S402="",$U402&lt;&gt;"paid"),"",$I402-$C402)</f>
        <v>0</v>
      </c>
      <c r="O402" s="8">
        <f>IF($S402="","",IF(AND($U402="paid",$N402&gt;Settings!$B$4),$K402*Settings!$B$3*$N402/365,0))</f>
        <v>0</v>
      </c>
      <c r="P402" s="8">
        <f>IF($S402="","",IF($U402="unpaid",$W402,0))</f>
        <v>0</v>
      </c>
      <c r="Q402" s="8">
        <f>IF($S402="","",IF(AND($U402="unpaid",$C402&lt;=Settings!$B$2),$W402/(1+$F402)*$F402,0))</f>
        <v>0</v>
      </c>
      <c r="R402">
        <f>IF($S402="","","FY "&amp;IF(MONTH($C402)&gt;=4,YEAR($C402),YEAR($C402)-1)&amp;"-"&amp;TEXT(MOD(IF(MONTH($C402)&gt;=4,YEAR($C402)+1,YEAR($C402)),100),"00"))</f>
        <v>0</v>
      </c>
      <c r="S402">
        <f>IF($S401="","",IF($U401="paid",IF($V401&lt;&gt;"",$S401,IF(AND($W401&gt;0,OR(INDEX(Calc!$B:$B,$S401)&lt;=Settings!$B$2,$X401=0)),$S401,IFERROR(MATCH(1,INDEX((Calc!$A$2:$A$2001&lt;&gt;"")*(Calc!$E$2:$E$2001&gt;0)*(ROW(Calc!$A$2:$A$2001)&gt;$S401),0),0)+1,""))),IFERROR(MATCH(1,INDEX((Calc!$A$2:$A$2001&lt;&gt;"")*(Calc!$E$2:$E$2001&gt;0)*(ROW(Calc!$A$2:$A$2001)&gt;$S401),0),0)+1,"")))</f>
        <v>0</v>
      </c>
      <c r="T402">
        <f>IF($S402="","",IF(AND($S402=$S401,$U401="paid",$V401=""),"",IF(AND($S402=$S401,$U401="paid",$V401&lt;&gt;""),$V401,IF($S402="","",IFERROR(MATCH(1,INDEX((Calc!$A$2:$A$2001=INDEX(Calc!$A:$A,$S402))*(Calc!$D$2:$D$2001&gt;0)*(Calc!$I$2:$I$2001&gt;INDEX(Calc!$J:$J,$S402))*(Calc!$T$2:$T$2001&lt;INDEX(Calc!$H:$H,$S402)),0),0)+1,"")))))</f>
        <v>0</v>
      </c>
      <c r="U402">
        <f>IF($S402="","",IF($T402&lt;&gt;"","paid","unpaid"))</f>
        <v>0</v>
      </c>
      <c r="V402">
        <f>IF(OR($S402="",$T402=""),"",IFERROR(MATCH(1,INDEX((Calc!$A$2:$A$2001=INDEX(Calc!$A:$A,$S402))*(Calc!$D$2:$D$2001&gt;0)*(Calc!$I$2:$I$2001&gt;INDEX(Calc!$J:$J,$S402))*(Calc!$T$2:$T$2001&lt;INDEX(Calc!$H:$H,$S402))*(ROW(Calc!$A$2:$A$2001)&gt;$T402),0),0)+1,""))</f>
        <v>0</v>
      </c>
      <c r="W402" s="8">
        <f>IF($S402="","",MAX(0,INDEX(Calc!$H:$H,$S402)-MAX(INDEX(Calc!$K:$K,$S402),INDEX(Calc!$J:$J,$S402))))</f>
        <v>0</v>
      </c>
      <c r="X402" s="8">
        <f>IF($S402="","",INDEX(Calc!$E:$E,$S402)-$W402)</f>
        <v>0</v>
      </c>
    </row>
    <row r="403" spans="1:24">
      <c r="A403">
        <f>IF($S403="","",INDEX(Calc!$A:$A,$S403))</f>
        <v>0</v>
      </c>
      <c r="B403">
        <f>IF($S403="","",INDEX(Calc!$U:$U,$S403))</f>
        <v>0</v>
      </c>
      <c r="C403" s="7">
        <f>IF($S403="","",INDEX(Calc!$B:$B,$S403))</f>
        <v>0</v>
      </c>
      <c r="D403">
        <f>IF($S403="","",INDEX(Calc!$C:$C,$S403))</f>
        <v>0</v>
      </c>
      <c r="E403" s="8">
        <f>IF($S403="","",INDEX(Calc!$E:$E,$S403))</f>
        <v>0</v>
      </c>
      <c r="F403" s="9">
        <f>IF($S403="","",INDEX(Calc!$G:$G,$S403))</f>
        <v>0</v>
      </c>
      <c r="G403" s="8">
        <f>IF($S403="","",INDEX(Calc!$L:$L,$S403))</f>
        <v>0</v>
      </c>
      <c r="H403" s="8">
        <f>IF($S403="","",INDEX(Calc!$M:$M,$S403))</f>
        <v>0</v>
      </c>
      <c r="I403" s="7">
        <f>IF($T403="","",INDEX(Calc!$B:$B,$T403))</f>
        <v>0</v>
      </c>
      <c r="J403" s="8">
        <f>IF($S403="","",IF($U403&lt;&gt;"paid",0,MAX(0,MIN(INDEX(Calc!$H:$H,$S403),INDEX(Calc!$I:$I,$T403))-MAX(INDEX(Calc!$J:$J,$S403),INDEX(Calc!$T:$T,$T403)))))</f>
        <v>0</v>
      </c>
      <c r="K403" s="8">
        <f>IF($S403="","",IF($U403&lt;&gt;"paid",0,$J403/(1+$F403)*$F403))</f>
        <v>0</v>
      </c>
      <c r="L403" s="8">
        <f>IF($S403="","",IF($U403="paid",MAX(0,$E403-MAX(0,MIN(INDEX(Calc!$H:$H,$S403),INDEX(Calc!$I:$I,$T403))-INDEX(Calc!$J:$J,$S403))),$W403))</f>
        <v>0</v>
      </c>
      <c r="M403" s="8">
        <f>IF($S403="","",IF($U403="paid",$L403/(1+$F403)*$F403,$Q403))</f>
        <v>0</v>
      </c>
      <c r="N403">
        <f>IF(OR($S403="",$U403&lt;&gt;"paid"),"",$I403-$C403)</f>
        <v>0</v>
      </c>
      <c r="O403" s="8">
        <f>IF($S403="","",IF(AND($U403="paid",$N403&gt;Settings!$B$4),$K403*Settings!$B$3*$N403/365,0))</f>
        <v>0</v>
      </c>
      <c r="P403" s="8">
        <f>IF($S403="","",IF($U403="unpaid",$W403,0))</f>
        <v>0</v>
      </c>
      <c r="Q403" s="8">
        <f>IF($S403="","",IF(AND($U403="unpaid",$C403&lt;=Settings!$B$2),$W403/(1+$F403)*$F403,0))</f>
        <v>0</v>
      </c>
      <c r="R403">
        <f>IF($S403="","","FY "&amp;IF(MONTH($C403)&gt;=4,YEAR($C403),YEAR($C403)-1)&amp;"-"&amp;TEXT(MOD(IF(MONTH($C403)&gt;=4,YEAR($C403)+1,YEAR($C403)),100),"00"))</f>
        <v>0</v>
      </c>
      <c r="S403">
        <f>IF($S402="","",IF($U402="paid",IF($V402&lt;&gt;"",$S402,IF(AND($W402&gt;0,OR(INDEX(Calc!$B:$B,$S402)&lt;=Settings!$B$2,$X402=0)),$S402,IFERROR(MATCH(1,INDEX((Calc!$A$2:$A$2001&lt;&gt;"")*(Calc!$E$2:$E$2001&gt;0)*(ROW(Calc!$A$2:$A$2001)&gt;$S402),0),0)+1,""))),IFERROR(MATCH(1,INDEX((Calc!$A$2:$A$2001&lt;&gt;"")*(Calc!$E$2:$E$2001&gt;0)*(ROW(Calc!$A$2:$A$2001)&gt;$S402),0),0)+1,"")))</f>
        <v>0</v>
      </c>
      <c r="T403">
        <f>IF($S403="","",IF(AND($S403=$S402,$U402="paid",$V402=""),"",IF(AND($S403=$S402,$U402="paid",$V402&lt;&gt;""),$V402,IF($S403="","",IFERROR(MATCH(1,INDEX((Calc!$A$2:$A$2001=INDEX(Calc!$A:$A,$S403))*(Calc!$D$2:$D$2001&gt;0)*(Calc!$I$2:$I$2001&gt;INDEX(Calc!$J:$J,$S403))*(Calc!$T$2:$T$2001&lt;INDEX(Calc!$H:$H,$S403)),0),0)+1,"")))))</f>
        <v>0</v>
      </c>
      <c r="U403">
        <f>IF($S403="","",IF($T403&lt;&gt;"","paid","unpaid"))</f>
        <v>0</v>
      </c>
      <c r="V403">
        <f>IF(OR($S403="",$T403=""),"",IFERROR(MATCH(1,INDEX((Calc!$A$2:$A$2001=INDEX(Calc!$A:$A,$S403))*(Calc!$D$2:$D$2001&gt;0)*(Calc!$I$2:$I$2001&gt;INDEX(Calc!$J:$J,$S403))*(Calc!$T$2:$T$2001&lt;INDEX(Calc!$H:$H,$S403))*(ROW(Calc!$A$2:$A$2001)&gt;$T403),0),0)+1,""))</f>
        <v>0</v>
      </c>
      <c r="W403" s="8">
        <f>IF($S403="","",MAX(0,INDEX(Calc!$H:$H,$S403)-MAX(INDEX(Calc!$K:$K,$S403),INDEX(Calc!$J:$J,$S403))))</f>
        <v>0</v>
      </c>
      <c r="X403" s="8">
        <f>IF($S403="","",INDEX(Calc!$E:$E,$S403)-$W403)</f>
        <v>0</v>
      </c>
    </row>
    <row r="404" spans="1:24">
      <c r="A404">
        <f>IF($S404="","",INDEX(Calc!$A:$A,$S404))</f>
        <v>0</v>
      </c>
      <c r="B404">
        <f>IF($S404="","",INDEX(Calc!$U:$U,$S404))</f>
        <v>0</v>
      </c>
      <c r="C404" s="7">
        <f>IF($S404="","",INDEX(Calc!$B:$B,$S404))</f>
        <v>0</v>
      </c>
      <c r="D404">
        <f>IF($S404="","",INDEX(Calc!$C:$C,$S404))</f>
        <v>0</v>
      </c>
      <c r="E404" s="8">
        <f>IF($S404="","",INDEX(Calc!$E:$E,$S404))</f>
        <v>0</v>
      </c>
      <c r="F404" s="9">
        <f>IF($S404="","",INDEX(Calc!$G:$G,$S404))</f>
        <v>0</v>
      </c>
      <c r="G404" s="8">
        <f>IF($S404="","",INDEX(Calc!$L:$L,$S404))</f>
        <v>0</v>
      </c>
      <c r="H404" s="8">
        <f>IF($S404="","",INDEX(Calc!$M:$M,$S404))</f>
        <v>0</v>
      </c>
      <c r="I404" s="7">
        <f>IF($T404="","",INDEX(Calc!$B:$B,$T404))</f>
        <v>0</v>
      </c>
      <c r="J404" s="8">
        <f>IF($S404="","",IF($U404&lt;&gt;"paid",0,MAX(0,MIN(INDEX(Calc!$H:$H,$S404),INDEX(Calc!$I:$I,$T404))-MAX(INDEX(Calc!$J:$J,$S404),INDEX(Calc!$T:$T,$T404)))))</f>
        <v>0</v>
      </c>
      <c r="K404" s="8">
        <f>IF($S404="","",IF($U404&lt;&gt;"paid",0,$J404/(1+$F404)*$F404))</f>
        <v>0</v>
      </c>
      <c r="L404" s="8">
        <f>IF($S404="","",IF($U404="paid",MAX(0,$E404-MAX(0,MIN(INDEX(Calc!$H:$H,$S404),INDEX(Calc!$I:$I,$T404))-INDEX(Calc!$J:$J,$S404))),$W404))</f>
        <v>0</v>
      </c>
      <c r="M404" s="8">
        <f>IF($S404="","",IF($U404="paid",$L404/(1+$F404)*$F404,$Q404))</f>
        <v>0</v>
      </c>
      <c r="N404">
        <f>IF(OR($S404="",$U404&lt;&gt;"paid"),"",$I404-$C404)</f>
        <v>0</v>
      </c>
      <c r="O404" s="8">
        <f>IF($S404="","",IF(AND($U404="paid",$N404&gt;Settings!$B$4),$K404*Settings!$B$3*$N404/365,0))</f>
        <v>0</v>
      </c>
      <c r="P404" s="8">
        <f>IF($S404="","",IF($U404="unpaid",$W404,0))</f>
        <v>0</v>
      </c>
      <c r="Q404" s="8">
        <f>IF($S404="","",IF(AND($U404="unpaid",$C404&lt;=Settings!$B$2),$W404/(1+$F404)*$F404,0))</f>
        <v>0</v>
      </c>
      <c r="R404">
        <f>IF($S404="","","FY "&amp;IF(MONTH($C404)&gt;=4,YEAR($C404),YEAR($C404)-1)&amp;"-"&amp;TEXT(MOD(IF(MONTH($C404)&gt;=4,YEAR($C404)+1,YEAR($C404)),100),"00"))</f>
        <v>0</v>
      </c>
      <c r="S404">
        <f>IF($S403="","",IF($U403="paid",IF($V403&lt;&gt;"",$S403,IF(AND($W403&gt;0,OR(INDEX(Calc!$B:$B,$S403)&lt;=Settings!$B$2,$X403=0)),$S403,IFERROR(MATCH(1,INDEX((Calc!$A$2:$A$2001&lt;&gt;"")*(Calc!$E$2:$E$2001&gt;0)*(ROW(Calc!$A$2:$A$2001)&gt;$S403),0),0)+1,""))),IFERROR(MATCH(1,INDEX((Calc!$A$2:$A$2001&lt;&gt;"")*(Calc!$E$2:$E$2001&gt;0)*(ROW(Calc!$A$2:$A$2001)&gt;$S403),0),0)+1,"")))</f>
        <v>0</v>
      </c>
      <c r="T404">
        <f>IF($S404="","",IF(AND($S404=$S403,$U403="paid",$V403=""),"",IF(AND($S404=$S403,$U403="paid",$V403&lt;&gt;""),$V403,IF($S404="","",IFERROR(MATCH(1,INDEX((Calc!$A$2:$A$2001=INDEX(Calc!$A:$A,$S404))*(Calc!$D$2:$D$2001&gt;0)*(Calc!$I$2:$I$2001&gt;INDEX(Calc!$J:$J,$S404))*(Calc!$T$2:$T$2001&lt;INDEX(Calc!$H:$H,$S404)),0),0)+1,"")))))</f>
        <v>0</v>
      </c>
      <c r="U404">
        <f>IF($S404="","",IF($T404&lt;&gt;"","paid","unpaid"))</f>
        <v>0</v>
      </c>
      <c r="V404">
        <f>IF(OR($S404="",$T404=""),"",IFERROR(MATCH(1,INDEX((Calc!$A$2:$A$2001=INDEX(Calc!$A:$A,$S404))*(Calc!$D$2:$D$2001&gt;0)*(Calc!$I$2:$I$2001&gt;INDEX(Calc!$J:$J,$S404))*(Calc!$T$2:$T$2001&lt;INDEX(Calc!$H:$H,$S404))*(ROW(Calc!$A$2:$A$2001)&gt;$T404),0),0)+1,""))</f>
        <v>0</v>
      </c>
      <c r="W404" s="8">
        <f>IF($S404="","",MAX(0,INDEX(Calc!$H:$H,$S404)-MAX(INDEX(Calc!$K:$K,$S404),INDEX(Calc!$J:$J,$S404))))</f>
        <v>0</v>
      </c>
      <c r="X404" s="8">
        <f>IF($S404="","",INDEX(Calc!$E:$E,$S404)-$W404)</f>
        <v>0</v>
      </c>
    </row>
    <row r="405" spans="1:24">
      <c r="A405">
        <f>IF($S405="","",INDEX(Calc!$A:$A,$S405))</f>
        <v>0</v>
      </c>
      <c r="B405">
        <f>IF($S405="","",INDEX(Calc!$U:$U,$S405))</f>
        <v>0</v>
      </c>
      <c r="C405" s="7">
        <f>IF($S405="","",INDEX(Calc!$B:$B,$S405))</f>
        <v>0</v>
      </c>
      <c r="D405">
        <f>IF($S405="","",INDEX(Calc!$C:$C,$S405))</f>
        <v>0</v>
      </c>
      <c r="E405" s="8">
        <f>IF($S405="","",INDEX(Calc!$E:$E,$S405))</f>
        <v>0</v>
      </c>
      <c r="F405" s="9">
        <f>IF($S405="","",INDEX(Calc!$G:$G,$S405))</f>
        <v>0</v>
      </c>
      <c r="G405" s="8">
        <f>IF($S405="","",INDEX(Calc!$L:$L,$S405))</f>
        <v>0</v>
      </c>
      <c r="H405" s="8">
        <f>IF($S405="","",INDEX(Calc!$M:$M,$S405))</f>
        <v>0</v>
      </c>
      <c r="I405" s="7">
        <f>IF($T405="","",INDEX(Calc!$B:$B,$T405))</f>
        <v>0</v>
      </c>
      <c r="J405" s="8">
        <f>IF($S405="","",IF($U405&lt;&gt;"paid",0,MAX(0,MIN(INDEX(Calc!$H:$H,$S405),INDEX(Calc!$I:$I,$T405))-MAX(INDEX(Calc!$J:$J,$S405),INDEX(Calc!$T:$T,$T405)))))</f>
        <v>0</v>
      </c>
      <c r="K405" s="8">
        <f>IF($S405="","",IF($U405&lt;&gt;"paid",0,$J405/(1+$F405)*$F405))</f>
        <v>0</v>
      </c>
      <c r="L405" s="8">
        <f>IF($S405="","",IF($U405="paid",MAX(0,$E405-MAX(0,MIN(INDEX(Calc!$H:$H,$S405),INDEX(Calc!$I:$I,$T405))-INDEX(Calc!$J:$J,$S405))),$W405))</f>
        <v>0</v>
      </c>
      <c r="M405" s="8">
        <f>IF($S405="","",IF($U405="paid",$L405/(1+$F405)*$F405,$Q405))</f>
        <v>0</v>
      </c>
      <c r="N405">
        <f>IF(OR($S405="",$U405&lt;&gt;"paid"),"",$I405-$C405)</f>
        <v>0</v>
      </c>
      <c r="O405" s="8">
        <f>IF($S405="","",IF(AND($U405="paid",$N405&gt;Settings!$B$4),$K405*Settings!$B$3*$N405/365,0))</f>
        <v>0</v>
      </c>
      <c r="P405" s="8">
        <f>IF($S405="","",IF($U405="unpaid",$W405,0))</f>
        <v>0</v>
      </c>
      <c r="Q405" s="8">
        <f>IF($S405="","",IF(AND($U405="unpaid",$C405&lt;=Settings!$B$2),$W405/(1+$F405)*$F405,0))</f>
        <v>0</v>
      </c>
      <c r="R405">
        <f>IF($S405="","","FY "&amp;IF(MONTH($C405)&gt;=4,YEAR($C405),YEAR($C405)-1)&amp;"-"&amp;TEXT(MOD(IF(MONTH($C405)&gt;=4,YEAR($C405)+1,YEAR($C405)),100),"00"))</f>
        <v>0</v>
      </c>
      <c r="S405">
        <f>IF($S404="","",IF($U404="paid",IF($V404&lt;&gt;"",$S404,IF(AND($W404&gt;0,OR(INDEX(Calc!$B:$B,$S404)&lt;=Settings!$B$2,$X404=0)),$S404,IFERROR(MATCH(1,INDEX((Calc!$A$2:$A$2001&lt;&gt;"")*(Calc!$E$2:$E$2001&gt;0)*(ROW(Calc!$A$2:$A$2001)&gt;$S404),0),0)+1,""))),IFERROR(MATCH(1,INDEX((Calc!$A$2:$A$2001&lt;&gt;"")*(Calc!$E$2:$E$2001&gt;0)*(ROW(Calc!$A$2:$A$2001)&gt;$S404),0),0)+1,"")))</f>
        <v>0</v>
      </c>
      <c r="T405">
        <f>IF($S405="","",IF(AND($S405=$S404,$U404="paid",$V404=""),"",IF(AND($S405=$S404,$U404="paid",$V404&lt;&gt;""),$V404,IF($S405="","",IFERROR(MATCH(1,INDEX((Calc!$A$2:$A$2001=INDEX(Calc!$A:$A,$S405))*(Calc!$D$2:$D$2001&gt;0)*(Calc!$I$2:$I$2001&gt;INDEX(Calc!$J:$J,$S405))*(Calc!$T$2:$T$2001&lt;INDEX(Calc!$H:$H,$S405)),0),0)+1,"")))))</f>
        <v>0</v>
      </c>
      <c r="U405">
        <f>IF($S405="","",IF($T405&lt;&gt;"","paid","unpaid"))</f>
        <v>0</v>
      </c>
      <c r="V405">
        <f>IF(OR($S405="",$T405=""),"",IFERROR(MATCH(1,INDEX((Calc!$A$2:$A$2001=INDEX(Calc!$A:$A,$S405))*(Calc!$D$2:$D$2001&gt;0)*(Calc!$I$2:$I$2001&gt;INDEX(Calc!$J:$J,$S405))*(Calc!$T$2:$T$2001&lt;INDEX(Calc!$H:$H,$S405))*(ROW(Calc!$A$2:$A$2001)&gt;$T405),0),0)+1,""))</f>
        <v>0</v>
      </c>
      <c r="W405" s="8">
        <f>IF($S405="","",MAX(0,INDEX(Calc!$H:$H,$S405)-MAX(INDEX(Calc!$K:$K,$S405),INDEX(Calc!$J:$J,$S405))))</f>
        <v>0</v>
      </c>
      <c r="X405" s="8">
        <f>IF($S405="","",INDEX(Calc!$E:$E,$S405)-$W405)</f>
        <v>0</v>
      </c>
    </row>
    <row r="406" spans="1:24">
      <c r="A406">
        <f>IF($S406="","",INDEX(Calc!$A:$A,$S406))</f>
        <v>0</v>
      </c>
      <c r="B406">
        <f>IF($S406="","",INDEX(Calc!$U:$U,$S406))</f>
        <v>0</v>
      </c>
      <c r="C406" s="7">
        <f>IF($S406="","",INDEX(Calc!$B:$B,$S406))</f>
        <v>0</v>
      </c>
      <c r="D406">
        <f>IF($S406="","",INDEX(Calc!$C:$C,$S406))</f>
        <v>0</v>
      </c>
      <c r="E406" s="8">
        <f>IF($S406="","",INDEX(Calc!$E:$E,$S406))</f>
        <v>0</v>
      </c>
      <c r="F406" s="9">
        <f>IF($S406="","",INDEX(Calc!$G:$G,$S406))</f>
        <v>0</v>
      </c>
      <c r="G406" s="8">
        <f>IF($S406="","",INDEX(Calc!$L:$L,$S406))</f>
        <v>0</v>
      </c>
      <c r="H406" s="8">
        <f>IF($S406="","",INDEX(Calc!$M:$M,$S406))</f>
        <v>0</v>
      </c>
      <c r="I406" s="7">
        <f>IF($T406="","",INDEX(Calc!$B:$B,$T406))</f>
        <v>0</v>
      </c>
      <c r="J406" s="8">
        <f>IF($S406="","",IF($U406&lt;&gt;"paid",0,MAX(0,MIN(INDEX(Calc!$H:$H,$S406),INDEX(Calc!$I:$I,$T406))-MAX(INDEX(Calc!$J:$J,$S406),INDEX(Calc!$T:$T,$T406)))))</f>
        <v>0</v>
      </c>
      <c r="K406" s="8">
        <f>IF($S406="","",IF($U406&lt;&gt;"paid",0,$J406/(1+$F406)*$F406))</f>
        <v>0</v>
      </c>
      <c r="L406" s="8">
        <f>IF($S406="","",IF($U406="paid",MAX(0,$E406-MAX(0,MIN(INDEX(Calc!$H:$H,$S406),INDEX(Calc!$I:$I,$T406))-INDEX(Calc!$J:$J,$S406))),$W406))</f>
        <v>0</v>
      </c>
      <c r="M406" s="8">
        <f>IF($S406="","",IF($U406="paid",$L406/(1+$F406)*$F406,$Q406))</f>
        <v>0</v>
      </c>
      <c r="N406">
        <f>IF(OR($S406="",$U406&lt;&gt;"paid"),"",$I406-$C406)</f>
        <v>0</v>
      </c>
      <c r="O406" s="8">
        <f>IF($S406="","",IF(AND($U406="paid",$N406&gt;Settings!$B$4),$K406*Settings!$B$3*$N406/365,0))</f>
        <v>0</v>
      </c>
      <c r="P406" s="8">
        <f>IF($S406="","",IF($U406="unpaid",$W406,0))</f>
        <v>0</v>
      </c>
      <c r="Q406" s="8">
        <f>IF($S406="","",IF(AND($U406="unpaid",$C406&lt;=Settings!$B$2),$W406/(1+$F406)*$F406,0))</f>
        <v>0</v>
      </c>
      <c r="R406">
        <f>IF($S406="","","FY "&amp;IF(MONTH($C406)&gt;=4,YEAR($C406),YEAR($C406)-1)&amp;"-"&amp;TEXT(MOD(IF(MONTH($C406)&gt;=4,YEAR($C406)+1,YEAR($C406)),100),"00"))</f>
        <v>0</v>
      </c>
      <c r="S406">
        <f>IF($S405="","",IF($U405="paid",IF($V405&lt;&gt;"",$S405,IF(AND($W405&gt;0,OR(INDEX(Calc!$B:$B,$S405)&lt;=Settings!$B$2,$X405=0)),$S405,IFERROR(MATCH(1,INDEX((Calc!$A$2:$A$2001&lt;&gt;"")*(Calc!$E$2:$E$2001&gt;0)*(ROW(Calc!$A$2:$A$2001)&gt;$S405),0),0)+1,""))),IFERROR(MATCH(1,INDEX((Calc!$A$2:$A$2001&lt;&gt;"")*(Calc!$E$2:$E$2001&gt;0)*(ROW(Calc!$A$2:$A$2001)&gt;$S405),0),0)+1,"")))</f>
        <v>0</v>
      </c>
      <c r="T406">
        <f>IF($S406="","",IF(AND($S406=$S405,$U405="paid",$V405=""),"",IF(AND($S406=$S405,$U405="paid",$V405&lt;&gt;""),$V405,IF($S406="","",IFERROR(MATCH(1,INDEX((Calc!$A$2:$A$2001=INDEX(Calc!$A:$A,$S406))*(Calc!$D$2:$D$2001&gt;0)*(Calc!$I$2:$I$2001&gt;INDEX(Calc!$J:$J,$S406))*(Calc!$T$2:$T$2001&lt;INDEX(Calc!$H:$H,$S406)),0),0)+1,"")))))</f>
        <v>0</v>
      </c>
      <c r="U406">
        <f>IF($S406="","",IF($T406&lt;&gt;"","paid","unpaid"))</f>
        <v>0</v>
      </c>
      <c r="V406">
        <f>IF(OR($S406="",$T406=""),"",IFERROR(MATCH(1,INDEX((Calc!$A$2:$A$2001=INDEX(Calc!$A:$A,$S406))*(Calc!$D$2:$D$2001&gt;0)*(Calc!$I$2:$I$2001&gt;INDEX(Calc!$J:$J,$S406))*(Calc!$T$2:$T$2001&lt;INDEX(Calc!$H:$H,$S406))*(ROW(Calc!$A$2:$A$2001)&gt;$T406),0),0)+1,""))</f>
        <v>0</v>
      </c>
      <c r="W406" s="8">
        <f>IF($S406="","",MAX(0,INDEX(Calc!$H:$H,$S406)-MAX(INDEX(Calc!$K:$K,$S406),INDEX(Calc!$J:$J,$S406))))</f>
        <v>0</v>
      </c>
      <c r="X406" s="8">
        <f>IF($S406="","",INDEX(Calc!$E:$E,$S406)-$W406)</f>
        <v>0</v>
      </c>
    </row>
    <row r="407" spans="1:24">
      <c r="A407">
        <f>IF($S407="","",INDEX(Calc!$A:$A,$S407))</f>
        <v>0</v>
      </c>
      <c r="B407">
        <f>IF($S407="","",INDEX(Calc!$U:$U,$S407))</f>
        <v>0</v>
      </c>
      <c r="C407" s="7">
        <f>IF($S407="","",INDEX(Calc!$B:$B,$S407))</f>
        <v>0</v>
      </c>
      <c r="D407">
        <f>IF($S407="","",INDEX(Calc!$C:$C,$S407))</f>
        <v>0</v>
      </c>
      <c r="E407" s="8">
        <f>IF($S407="","",INDEX(Calc!$E:$E,$S407))</f>
        <v>0</v>
      </c>
      <c r="F407" s="9">
        <f>IF($S407="","",INDEX(Calc!$G:$G,$S407))</f>
        <v>0</v>
      </c>
      <c r="G407" s="8">
        <f>IF($S407="","",INDEX(Calc!$L:$L,$S407))</f>
        <v>0</v>
      </c>
      <c r="H407" s="8">
        <f>IF($S407="","",INDEX(Calc!$M:$M,$S407))</f>
        <v>0</v>
      </c>
      <c r="I407" s="7">
        <f>IF($T407="","",INDEX(Calc!$B:$B,$T407))</f>
        <v>0</v>
      </c>
      <c r="J407" s="8">
        <f>IF($S407="","",IF($U407&lt;&gt;"paid",0,MAX(0,MIN(INDEX(Calc!$H:$H,$S407),INDEX(Calc!$I:$I,$T407))-MAX(INDEX(Calc!$J:$J,$S407),INDEX(Calc!$T:$T,$T407)))))</f>
        <v>0</v>
      </c>
      <c r="K407" s="8">
        <f>IF($S407="","",IF($U407&lt;&gt;"paid",0,$J407/(1+$F407)*$F407))</f>
        <v>0</v>
      </c>
      <c r="L407" s="8">
        <f>IF($S407="","",IF($U407="paid",MAX(0,$E407-MAX(0,MIN(INDEX(Calc!$H:$H,$S407),INDEX(Calc!$I:$I,$T407))-INDEX(Calc!$J:$J,$S407))),$W407))</f>
        <v>0</v>
      </c>
      <c r="M407" s="8">
        <f>IF($S407="","",IF($U407="paid",$L407/(1+$F407)*$F407,$Q407))</f>
        <v>0</v>
      </c>
      <c r="N407">
        <f>IF(OR($S407="",$U407&lt;&gt;"paid"),"",$I407-$C407)</f>
        <v>0</v>
      </c>
      <c r="O407" s="8">
        <f>IF($S407="","",IF(AND($U407="paid",$N407&gt;Settings!$B$4),$K407*Settings!$B$3*$N407/365,0))</f>
        <v>0</v>
      </c>
      <c r="P407" s="8">
        <f>IF($S407="","",IF($U407="unpaid",$W407,0))</f>
        <v>0</v>
      </c>
      <c r="Q407" s="8">
        <f>IF($S407="","",IF(AND($U407="unpaid",$C407&lt;=Settings!$B$2),$W407/(1+$F407)*$F407,0))</f>
        <v>0</v>
      </c>
      <c r="R407">
        <f>IF($S407="","","FY "&amp;IF(MONTH($C407)&gt;=4,YEAR($C407),YEAR($C407)-1)&amp;"-"&amp;TEXT(MOD(IF(MONTH($C407)&gt;=4,YEAR($C407)+1,YEAR($C407)),100),"00"))</f>
        <v>0</v>
      </c>
      <c r="S407">
        <f>IF($S406="","",IF($U406="paid",IF($V406&lt;&gt;"",$S406,IF(AND($W406&gt;0,OR(INDEX(Calc!$B:$B,$S406)&lt;=Settings!$B$2,$X406=0)),$S406,IFERROR(MATCH(1,INDEX((Calc!$A$2:$A$2001&lt;&gt;"")*(Calc!$E$2:$E$2001&gt;0)*(ROW(Calc!$A$2:$A$2001)&gt;$S406),0),0)+1,""))),IFERROR(MATCH(1,INDEX((Calc!$A$2:$A$2001&lt;&gt;"")*(Calc!$E$2:$E$2001&gt;0)*(ROW(Calc!$A$2:$A$2001)&gt;$S406),0),0)+1,"")))</f>
        <v>0</v>
      </c>
      <c r="T407">
        <f>IF($S407="","",IF(AND($S407=$S406,$U406="paid",$V406=""),"",IF(AND($S407=$S406,$U406="paid",$V406&lt;&gt;""),$V406,IF($S407="","",IFERROR(MATCH(1,INDEX((Calc!$A$2:$A$2001=INDEX(Calc!$A:$A,$S407))*(Calc!$D$2:$D$2001&gt;0)*(Calc!$I$2:$I$2001&gt;INDEX(Calc!$J:$J,$S407))*(Calc!$T$2:$T$2001&lt;INDEX(Calc!$H:$H,$S407)),0),0)+1,"")))))</f>
        <v>0</v>
      </c>
      <c r="U407">
        <f>IF($S407="","",IF($T407&lt;&gt;"","paid","unpaid"))</f>
        <v>0</v>
      </c>
      <c r="V407">
        <f>IF(OR($S407="",$T407=""),"",IFERROR(MATCH(1,INDEX((Calc!$A$2:$A$2001=INDEX(Calc!$A:$A,$S407))*(Calc!$D$2:$D$2001&gt;0)*(Calc!$I$2:$I$2001&gt;INDEX(Calc!$J:$J,$S407))*(Calc!$T$2:$T$2001&lt;INDEX(Calc!$H:$H,$S407))*(ROW(Calc!$A$2:$A$2001)&gt;$T407),0),0)+1,""))</f>
        <v>0</v>
      </c>
      <c r="W407" s="8">
        <f>IF($S407="","",MAX(0,INDEX(Calc!$H:$H,$S407)-MAX(INDEX(Calc!$K:$K,$S407),INDEX(Calc!$J:$J,$S407))))</f>
        <v>0</v>
      </c>
      <c r="X407" s="8">
        <f>IF($S407="","",INDEX(Calc!$E:$E,$S407)-$W407)</f>
        <v>0</v>
      </c>
    </row>
    <row r="408" spans="1:24">
      <c r="A408">
        <f>IF($S408="","",INDEX(Calc!$A:$A,$S408))</f>
        <v>0</v>
      </c>
      <c r="B408">
        <f>IF($S408="","",INDEX(Calc!$U:$U,$S408))</f>
        <v>0</v>
      </c>
      <c r="C408" s="7">
        <f>IF($S408="","",INDEX(Calc!$B:$B,$S408))</f>
        <v>0</v>
      </c>
      <c r="D408">
        <f>IF($S408="","",INDEX(Calc!$C:$C,$S408))</f>
        <v>0</v>
      </c>
      <c r="E408" s="8">
        <f>IF($S408="","",INDEX(Calc!$E:$E,$S408))</f>
        <v>0</v>
      </c>
      <c r="F408" s="9">
        <f>IF($S408="","",INDEX(Calc!$G:$G,$S408))</f>
        <v>0</v>
      </c>
      <c r="G408" s="8">
        <f>IF($S408="","",INDEX(Calc!$L:$L,$S408))</f>
        <v>0</v>
      </c>
      <c r="H408" s="8">
        <f>IF($S408="","",INDEX(Calc!$M:$M,$S408))</f>
        <v>0</v>
      </c>
      <c r="I408" s="7">
        <f>IF($T408="","",INDEX(Calc!$B:$B,$T408))</f>
        <v>0</v>
      </c>
      <c r="J408" s="8">
        <f>IF($S408="","",IF($U408&lt;&gt;"paid",0,MAX(0,MIN(INDEX(Calc!$H:$H,$S408),INDEX(Calc!$I:$I,$T408))-MAX(INDEX(Calc!$J:$J,$S408),INDEX(Calc!$T:$T,$T408)))))</f>
        <v>0</v>
      </c>
      <c r="K408" s="8">
        <f>IF($S408="","",IF($U408&lt;&gt;"paid",0,$J408/(1+$F408)*$F408))</f>
        <v>0</v>
      </c>
      <c r="L408" s="8">
        <f>IF($S408="","",IF($U408="paid",MAX(0,$E408-MAX(0,MIN(INDEX(Calc!$H:$H,$S408),INDEX(Calc!$I:$I,$T408))-INDEX(Calc!$J:$J,$S408))),$W408))</f>
        <v>0</v>
      </c>
      <c r="M408" s="8">
        <f>IF($S408="","",IF($U408="paid",$L408/(1+$F408)*$F408,$Q408))</f>
        <v>0</v>
      </c>
      <c r="N408">
        <f>IF(OR($S408="",$U408&lt;&gt;"paid"),"",$I408-$C408)</f>
        <v>0</v>
      </c>
      <c r="O408" s="8">
        <f>IF($S408="","",IF(AND($U408="paid",$N408&gt;Settings!$B$4),$K408*Settings!$B$3*$N408/365,0))</f>
        <v>0</v>
      </c>
      <c r="P408" s="8">
        <f>IF($S408="","",IF($U408="unpaid",$W408,0))</f>
        <v>0</v>
      </c>
      <c r="Q408" s="8">
        <f>IF($S408="","",IF(AND($U408="unpaid",$C408&lt;=Settings!$B$2),$W408/(1+$F408)*$F408,0))</f>
        <v>0</v>
      </c>
      <c r="R408">
        <f>IF($S408="","","FY "&amp;IF(MONTH($C408)&gt;=4,YEAR($C408),YEAR($C408)-1)&amp;"-"&amp;TEXT(MOD(IF(MONTH($C408)&gt;=4,YEAR($C408)+1,YEAR($C408)),100),"00"))</f>
        <v>0</v>
      </c>
      <c r="S408">
        <f>IF($S407="","",IF($U407="paid",IF($V407&lt;&gt;"",$S407,IF(AND($W407&gt;0,OR(INDEX(Calc!$B:$B,$S407)&lt;=Settings!$B$2,$X407=0)),$S407,IFERROR(MATCH(1,INDEX((Calc!$A$2:$A$2001&lt;&gt;"")*(Calc!$E$2:$E$2001&gt;0)*(ROW(Calc!$A$2:$A$2001)&gt;$S407),0),0)+1,""))),IFERROR(MATCH(1,INDEX((Calc!$A$2:$A$2001&lt;&gt;"")*(Calc!$E$2:$E$2001&gt;0)*(ROW(Calc!$A$2:$A$2001)&gt;$S407),0),0)+1,"")))</f>
        <v>0</v>
      </c>
      <c r="T408">
        <f>IF($S408="","",IF(AND($S408=$S407,$U407="paid",$V407=""),"",IF(AND($S408=$S407,$U407="paid",$V407&lt;&gt;""),$V407,IF($S408="","",IFERROR(MATCH(1,INDEX((Calc!$A$2:$A$2001=INDEX(Calc!$A:$A,$S408))*(Calc!$D$2:$D$2001&gt;0)*(Calc!$I$2:$I$2001&gt;INDEX(Calc!$J:$J,$S408))*(Calc!$T$2:$T$2001&lt;INDEX(Calc!$H:$H,$S408)),0),0)+1,"")))))</f>
        <v>0</v>
      </c>
      <c r="U408">
        <f>IF($S408="","",IF($T408&lt;&gt;"","paid","unpaid"))</f>
        <v>0</v>
      </c>
      <c r="V408">
        <f>IF(OR($S408="",$T408=""),"",IFERROR(MATCH(1,INDEX((Calc!$A$2:$A$2001=INDEX(Calc!$A:$A,$S408))*(Calc!$D$2:$D$2001&gt;0)*(Calc!$I$2:$I$2001&gt;INDEX(Calc!$J:$J,$S408))*(Calc!$T$2:$T$2001&lt;INDEX(Calc!$H:$H,$S408))*(ROW(Calc!$A$2:$A$2001)&gt;$T408),0),0)+1,""))</f>
        <v>0</v>
      </c>
      <c r="W408" s="8">
        <f>IF($S408="","",MAX(0,INDEX(Calc!$H:$H,$S408)-MAX(INDEX(Calc!$K:$K,$S408),INDEX(Calc!$J:$J,$S408))))</f>
        <v>0</v>
      </c>
      <c r="X408" s="8">
        <f>IF($S408="","",INDEX(Calc!$E:$E,$S408)-$W408)</f>
        <v>0</v>
      </c>
    </row>
    <row r="409" spans="1:24">
      <c r="A409">
        <f>IF($S409="","",INDEX(Calc!$A:$A,$S409))</f>
        <v>0</v>
      </c>
      <c r="B409">
        <f>IF($S409="","",INDEX(Calc!$U:$U,$S409))</f>
        <v>0</v>
      </c>
      <c r="C409" s="7">
        <f>IF($S409="","",INDEX(Calc!$B:$B,$S409))</f>
        <v>0</v>
      </c>
      <c r="D409">
        <f>IF($S409="","",INDEX(Calc!$C:$C,$S409))</f>
        <v>0</v>
      </c>
      <c r="E409" s="8">
        <f>IF($S409="","",INDEX(Calc!$E:$E,$S409))</f>
        <v>0</v>
      </c>
      <c r="F409" s="9">
        <f>IF($S409="","",INDEX(Calc!$G:$G,$S409))</f>
        <v>0</v>
      </c>
      <c r="G409" s="8">
        <f>IF($S409="","",INDEX(Calc!$L:$L,$S409))</f>
        <v>0</v>
      </c>
      <c r="H409" s="8">
        <f>IF($S409="","",INDEX(Calc!$M:$M,$S409))</f>
        <v>0</v>
      </c>
      <c r="I409" s="7">
        <f>IF($T409="","",INDEX(Calc!$B:$B,$T409))</f>
        <v>0</v>
      </c>
      <c r="J409" s="8">
        <f>IF($S409="","",IF($U409&lt;&gt;"paid",0,MAX(0,MIN(INDEX(Calc!$H:$H,$S409),INDEX(Calc!$I:$I,$T409))-MAX(INDEX(Calc!$J:$J,$S409),INDEX(Calc!$T:$T,$T409)))))</f>
        <v>0</v>
      </c>
      <c r="K409" s="8">
        <f>IF($S409="","",IF($U409&lt;&gt;"paid",0,$J409/(1+$F409)*$F409))</f>
        <v>0</v>
      </c>
      <c r="L409" s="8">
        <f>IF($S409="","",IF($U409="paid",MAX(0,$E409-MAX(0,MIN(INDEX(Calc!$H:$H,$S409),INDEX(Calc!$I:$I,$T409))-INDEX(Calc!$J:$J,$S409))),$W409))</f>
        <v>0</v>
      </c>
      <c r="M409" s="8">
        <f>IF($S409="","",IF($U409="paid",$L409/(1+$F409)*$F409,$Q409))</f>
        <v>0</v>
      </c>
      <c r="N409">
        <f>IF(OR($S409="",$U409&lt;&gt;"paid"),"",$I409-$C409)</f>
        <v>0</v>
      </c>
      <c r="O409" s="8">
        <f>IF($S409="","",IF(AND($U409="paid",$N409&gt;Settings!$B$4),$K409*Settings!$B$3*$N409/365,0))</f>
        <v>0</v>
      </c>
      <c r="P409" s="8">
        <f>IF($S409="","",IF($U409="unpaid",$W409,0))</f>
        <v>0</v>
      </c>
      <c r="Q409" s="8">
        <f>IF($S409="","",IF(AND($U409="unpaid",$C409&lt;=Settings!$B$2),$W409/(1+$F409)*$F409,0))</f>
        <v>0</v>
      </c>
      <c r="R409">
        <f>IF($S409="","","FY "&amp;IF(MONTH($C409)&gt;=4,YEAR($C409),YEAR($C409)-1)&amp;"-"&amp;TEXT(MOD(IF(MONTH($C409)&gt;=4,YEAR($C409)+1,YEAR($C409)),100),"00"))</f>
        <v>0</v>
      </c>
      <c r="S409">
        <f>IF($S408="","",IF($U408="paid",IF($V408&lt;&gt;"",$S408,IF(AND($W408&gt;0,OR(INDEX(Calc!$B:$B,$S408)&lt;=Settings!$B$2,$X408=0)),$S408,IFERROR(MATCH(1,INDEX((Calc!$A$2:$A$2001&lt;&gt;"")*(Calc!$E$2:$E$2001&gt;0)*(ROW(Calc!$A$2:$A$2001)&gt;$S408),0),0)+1,""))),IFERROR(MATCH(1,INDEX((Calc!$A$2:$A$2001&lt;&gt;"")*(Calc!$E$2:$E$2001&gt;0)*(ROW(Calc!$A$2:$A$2001)&gt;$S408),0),0)+1,"")))</f>
        <v>0</v>
      </c>
      <c r="T409">
        <f>IF($S409="","",IF(AND($S409=$S408,$U408="paid",$V408=""),"",IF(AND($S409=$S408,$U408="paid",$V408&lt;&gt;""),$V408,IF($S409="","",IFERROR(MATCH(1,INDEX((Calc!$A$2:$A$2001=INDEX(Calc!$A:$A,$S409))*(Calc!$D$2:$D$2001&gt;0)*(Calc!$I$2:$I$2001&gt;INDEX(Calc!$J:$J,$S409))*(Calc!$T$2:$T$2001&lt;INDEX(Calc!$H:$H,$S409)),0),0)+1,"")))))</f>
        <v>0</v>
      </c>
      <c r="U409">
        <f>IF($S409="","",IF($T409&lt;&gt;"","paid","unpaid"))</f>
        <v>0</v>
      </c>
      <c r="V409">
        <f>IF(OR($S409="",$T409=""),"",IFERROR(MATCH(1,INDEX((Calc!$A$2:$A$2001=INDEX(Calc!$A:$A,$S409))*(Calc!$D$2:$D$2001&gt;0)*(Calc!$I$2:$I$2001&gt;INDEX(Calc!$J:$J,$S409))*(Calc!$T$2:$T$2001&lt;INDEX(Calc!$H:$H,$S409))*(ROW(Calc!$A$2:$A$2001)&gt;$T409),0),0)+1,""))</f>
        <v>0</v>
      </c>
      <c r="W409" s="8">
        <f>IF($S409="","",MAX(0,INDEX(Calc!$H:$H,$S409)-MAX(INDEX(Calc!$K:$K,$S409),INDEX(Calc!$J:$J,$S409))))</f>
        <v>0</v>
      </c>
      <c r="X409" s="8">
        <f>IF($S409="","",INDEX(Calc!$E:$E,$S409)-$W409)</f>
        <v>0</v>
      </c>
    </row>
    <row r="410" spans="1:24">
      <c r="A410">
        <f>IF($S410="","",INDEX(Calc!$A:$A,$S410))</f>
        <v>0</v>
      </c>
      <c r="B410">
        <f>IF($S410="","",INDEX(Calc!$U:$U,$S410))</f>
        <v>0</v>
      </c>
      <c r="C410" s="7">
        <f>IF($S410="","",INDEX(Calc!$B:$B,$S410))</f>
        <v>0</v>
      </c>
      <c r="D410">
        <f>IF($S410="","",INDEX(Calc!$C:$C,$S410))</f>
        <v>0</v>
      </c>
      <c r="E410" s="8">
        <f>IF($S410="","",INDEX(Calc!$E:$E,$S410))</f>
        <v>0</v>
      </c>
      <c r="F410" s="9">
        <f>IF($S410="","",INDEX(Calc!$G:$G,$S410))</f>
        <v>0</v>
      </c>
      <c r="G410" s="8">
        <f>IF($S410="","",INDEX(Calc!$L:$L,$S410))</f>
        <v>0</v>
      </c>
      <c r="H410" s="8">
        <f>IF($S410="","",INDEX(Calc!$M:$M,$S410))</f>
        <v>0</v>
      </c>
      <c r="I410" s="7">
        <f>IF($T410="","",INDEX(Calc!$B:$B,$T410))</f>
        <v>0</v>
      </c>
      <c r="J410" s="8">
        <f>IF($S410="","",IF($U410&lt;&gt;"paid",0,MAX(0,MIN(INDEX(Calc!$H:$H,$S410),INDEX(Calc!$I:$I,$T410))-MAX(INDEX(Calc!$J:$J,$S410),INDEX(Calc!$T:$T,$T410)))))</f>
        <v>0</v>
      </c>
      <c r="K410" s="8">
        <f>IF($S410="","",IF($U410&lt;&gt;"paid",0,$J410/(1+$F410)*$F410))</f>
        <v>0</v>
      </c>
      <c r="L410" s="8">
        <f>IF($S410="","",IF($U410="paid",MAX(0,$E410-MAX(0,MIN(INDEX(Calc!$H:$H,$S410),INDEX(Calc!$I:$I,$T410))-INDEX(Calc!$J:$J,$S410))),$W410))</f>
        <v>0</v>
      </c>
      <c r="M410" s="8">
        <f>IF($S410="","",IF($U410="paid",$L410/(1+$F410)*$F410,$Q410))</f>
        <v>0</v>
      </c>
      <c r="N410">
        <f>IF(OR($S410="",$U410&lt;&gt;"paid"),"",$I410-$C410)</f>
        <v>0</v>
      </c>
      <c r="O410" s="8">
        <f>IF($S410="","",IF(AND($U410="paid",$N410&gt;Settings!$B$4),$K410*Settings!$B$3*$N410/365,0))</f>
        <v>0</v>
      </c>
      <c r="P410" s="8">
        <f>IF($S410="","",IF($U410="unpaid",$W410,0))</f>
        <v>0</v>
      </c>
      <c r="Q410" s="8">
        <f>IF($S410="","",IF(AND($U410="unpaid",$C410&lt;=Settings!$B$2),$W410/(1+$F410)*$F410,0))</f>
        <v>0</v>
      </c>
      <c r="R410">
        <f>IF($S410="","","FY "&amp;IF(MONTH($C410)&gt;=4,YEAR($C410),YEAR($C410)-1)&amp;"-"&amp;TEXT(MOD(IF(MONTH($C410)&gt;=4,YEAR($C410)+1,YEAR($C410)),100),"00"))</f>
        <v>0</v>
      </c>
      <c r="S410">
        <f>IF($S409="","",IF($U409="paid",IF($V409&lt;&gt;"",$S409,IF(AND($W409&gt;0,OR(INDEX(Calc!$B:$B,$S409)&lt;=Settings!$B$2,$X409=0)),$S409,IFERROR(MATCH(1,INDEX((Calc!$A$2:$A$2001&lt;&gt;"")*(Calc!$E$2:$E$2001&gt;0)*(ROW(Calc!$A$2:$A$2001)&gt;$S409),0),0)+1,""))),IFERROR(MATCH(1,INDEX((Calc!$A$2:$A$2001&lt;&gt;"")*(Calc!$E$2:$E$2001&gt;0)*(ROW(Calc!$A$2:$A$2001)&gt;$S409),0),0)+1,"")))</f>
        <v>0</v>
      </c>
      <c r="T410">
        <f>IF($S410="","",IF(AND($S410=$S409,$U409="paid",$V409=""),"",IF(AND($S410=$S409,$U409="paid",$V409&lt;&gt;""),$V409,IF($S410="","",IFERROR(MATCH(1,INDEX((Calc!$A$2:$A$2001=INDEX(Calc!$A:$A,$S410))*(Calc!$D$2:$D$2001&gt;0)*(Calc!$I$2:$I$2001&gt;INDEX(Calc!$J:$J,$S410))*(Calc!$T$2:$T$2001&lt;INDEX(Calc!$H:$H,$S410)),0),0)+1,"")))))</f>
        <v>0</v>
      </c>
      <c r="U410">
        <f>IF($S410="","",IF($T410&lt;&gt;"","paid","unpaid"))</f>
        <v>0</v>
      </c>
      <c r="V410">
        <f>IF(OR($S410="",$T410=""),"",IFERROR(MATCH(1,INDEX((Calc!$A$2:$A$2001=INDEX(Calc!$A:$A,$S410))*(Calc!$D$2:$D$2001&gt;0)*(Calc!$I$2:$I$2001&gt;INDEX(Calc!$J:$J,$S410))*(Calc!$T$2:$T$2001&lt;INDEX(Calc!$H:$H,$S410))*(ROW(Calc!$A$2:$A$2001)&gt;$T410),0),0)+1,""))</f>
        <v>0</v>
      </c>
      <c r="W410" s="8">
        <f>IF($S410="","",MAX(0,INDEX(Calc!$H:$H,$S410)-MAX(INDEX(Calc!$K:$K,$S410),INDEX(Calc!$J:$J,$S410))))</f>
        <v>0</v>
      </c>
      <c r="X410" s="8">
        <f>IF($S410="","",INDEX(Calc!$E:$E,$S410)-$W410)</f>
        <v>0</v>
      </c>
    </row>
    <row r="411" spans="1:24">
      <c r="A411">
        <f>IF($S411="","",INDEX(Calc!$A:$A,$S411))</f>
        <v>0</v>
      </c>
      <c r="B411">
        <f>IF($S411="","",INDEX(Calc!$U:$U,$S411))</f>
        <v>0</v>
      </c>
      <c r="C411" s="7">
        <f>IF($S411="","",INDEX(Calc!$B:$B,$S411))</f>
        <v>0</v>
      </c>
      <c r="D411">
        <f>IF($S411="","",INDEX(Calc!$C:$C,$S411))</f>
        <v>0</v>
      </c>
      <c r="E411" s="8">
        <f>IF($S411="","",INDEX(Calc!$E:$E,$S411))</f>
        <v>0</v>
      </c>
      <c r="F411" s="9">
        <f>IF($S411="","",INDEX(Calc!$G:$G,$S411))</f>
        <v>0</v>
      </c>
      <c r="G411" s="8">
        <f>IF($S411="","",INDEX(Calc!$L:$L,$S411))</f>
        <v>0</v>
      </c>
      <c r="H411" s="8">
        <f>IF($S411="","",INDEX(Calc!$M:$M,$S411))</f>
        <v>0</v>
      </c>
      <c r="I411" s="7">
        <f>IF($T411="","",INDEX(Calc!$B:$B,$T411))</f>
        <v>0</v>
      </c>
      <c r="J411" s="8">
        <f>IF($S411="","",IF($U411&lt;&gt;"paid",0,MAX(0,MIN(INDEX(Calc!$H:$H,$S411),INDEX(Calc!$I:$I,$T411))-MAX(INDEX(Calc!$J:$J,$S411),INDEX(Calc!$T:$T,$T411)))))</f>
        <v>0</v>
      </c>
      <c r="K411" s="8">
        <f>IF($S411="","",IF($U411&lt;&gt;"paid",0,$J411/(1+$F411)*$F411))</f>
        <v>0</v>
      </c>
      <c r="L411" s="8">
        <f>IF($S411="","",IF($U411="paid",MAX(0,$E411-MAX(0,MIN(INDEX(Calc!$H:$H,$S411),INDEX(Calc!$I:$I,$T411))-INDEX(Calc!$J:$J,$S411))),$W411))</f>
        <v>0</v>
      </c>
      <c r="M411" s="8">
        <f>IF($S411="","",IF($U411="paid",$L411/(1+$F411)*$F411,$Q411))</f>
        <v>0</v>
      </c>
      <c r="N411">
        <f>IF(OR($S411="",$U411&lt;&gt;"paid"),"",$I411-$C411)</f>
        <v>0</v>
      </c>
      <c r="O411" s="8">
        <f>IF($S411="","",IF(AND($U411="paid",$N411&gt;Settings!$B$4),$K411*Settings!$B$3*$N411/365,0))</f>
        <v>0</v>
      </c>
      <c r="P411" s="8">
        <f>IF($S411="","",IF($U411="unpaid",$W411,0))</f>
        <v>0</v>
      </c>
      <c r="Q411" s="8">
        <f>IF($S411="","",IF(AND($U411="unpaid",$C411&lt;=Settings!$B$2),$W411/(1+$F411)*$F411,0))</f>
        <v>0</v>
      </c>
      <c r="R411">
        <f>IF($S411="","","FY "&amp;IF(MONTH($C411)&gt;=4,YEAR($C411),YEAR($C411)-1)&amp;"-"&amp;TEXT(MOD(IF(MONTH($C411)&gt;=4,YEAR($C411)+1,YEAR($C411)),100),"00"))</f>
        <v>0</v>
      </c>
      <c r="S411">
        <f>IF($S410="","",IF($U410="paid",IF($V410&lt;&gt;"",$S410,IF(AND($W410&gt;0,OR(INDEX(Calc!$B:$B,$S410)&lt;=Settings!$B$2,$X410=0)),$S410,IFERROR(MATCH(1,INDEX((Calc!$A$2:$A$2001&lt;&gt;"")*(Calc!$E$2:$E$2001&gt;0)*(ROW(Calc!$A$2:$A$2001)&gt;$S410),0),0)+1,""))),IFERROR(MATCH(1,INDEX((Calc!$A$2:$A$2001&lt;&gt;"")*(Calc!$E$2:$E$2001&gt;0)*(ROW(Calc!$A$2:$A$2001)&gt;$S410),0),0)+1,"")))</f>
        <v>0</v>
      </c>
      <c r="T411">
        <f>IF($S411="","",IF(AND($S411=$S410,$U410="paid",$V410=""),"",IF(AND($S411=$S410,$U410="paid",$V410&lt;&gt;""),$V410,IF($S411="","",IFERROR(MATCH(1,INDEX((Calc!$A$2:$A$2001=INDEX(Calc!$A:$A,$S411))*(Calc!$D$2:$D$2001&gt;0)*(Calc!$I$2:$I$2001&gt;INDEX(Calc!$J:$J,$S411))*(Calc!$T$2:$T$2001&lt;INDEX(Calc!$H:$H,$S411)),0),0)+1,"")))))</f>
        <v>0</v>
      </c>
      <c r="U411">
        <f>IF($S411="","",IF($T411&lt;&gt;"","paid","unpaid"))</f>
        <v>0</v>
      </c>
      <c r="V411">
        <f>IF(OR($S411="",$T411=""),"",IFERROR(MATCH(1,INDEX((Calc!$A$2:$A$2001=INDEX(Calc!$A:$A,$S411))*(Calc!$D$2:$D$2001&gt;0)*(Calc!$I$2:$I$2001&gt;INDEX(Calc!$J:$J,$S411))*(Calc!$T$2:$T$2001&lt;INDEX(Calc!$H:$H,$S411))*(ROW(Calc!$A$2:$A$2001)&gt;$T411),0),0)+1,""))</f>
        <v>0</v>
      </c>
      <c r="W411" s="8">
        <f>IF($S411="","",MAX(0,INDEX(Calc!$H:$H,$S411)-MAX(INDEX(Calc!$K:$K,$S411),INDEX(Calc!$J:$J,$S411))))</f>
        <v>0</v>
      </c>
      <c r="X411" s="8">
        <f>IF($S411="","",INDEX(Calc!$E:$E,$S411)-$W411)</f>
        <v>0</v>
      </c>
    </row>
    <row r="412" spans="1:24">
      <c r="A412">
        <f>IF($S412="","",INDEX(Calc!$A:$A,$S412))</f>
        <v>0</v>
      </c>
      <c r="B412">
        <f>IF($S412="","",INDEX(Calc!$U:$U,$S412))</f>
        <v>0</v>
      </c>
      <c r="C412" s="7">
        <f>IF($S412="","",INDEX(Calc!$B:$B,$S412))</f>
        <v>0</v>
      </c>
      <c r="D412">
        <f>IF($S412="","",INDEX(Calc!$C:$C,$S412))</f>
        <v>0</v>
      </c>
      <c r="E412" s="8">
        <f>IF($S412="","",INDEX(Calc!$E:$E,$S412))</f>
        <v>0</v>
      </c>
      <c r="F412" s="9">
        <f>IF($S412="","",INDEX(Calc!$G:$G,$S412))</f>
        <v>0</v>
      </c>
      <c r="G412" s="8">
        <f>IF($S412="","",INDEX(Calc!$L:$L,$S412))</f>
        <v>0</v>
      </c>
      <c r="H412" s="8">
        <f>IF($S412="","",INDEX(Calc!$M:$M,$S412))</f>
        <v>0</v>
      </c>
      <c r="I412" s="7">
        <f>IF($T412="","",INDEX(Calc!$B:$B,$T412))</f>
        <v>0</v>
      </c>
      <c r="J412" s="8">
        <f>IF($S412="","",IF($U412&lt;&gt;"paid",0,MAX(0,MIN(INDEX(Calc!$H:$H,$S412),INDEX(Calc!$I:$I,$T412))-MAX(INDEX(Calc!$J:$J,$S412),INDEX(Calc!$T:$T,$T412)))))</f>
        <v>0</v>
      </c>
      <c r="K412" s="8">
        <f>IF($S412="","",IF($U412&lt;&gt;"paid",0,$J412/(1+$F412)*$F412))</f>
        <v>0</v>
      </c>
      <c r="L412" s="8">
        <f>IF($S412="","",IF($U412="paid",MAX(0,$E412-MAX(0,MIN(INDEX(Calc!$H:$H,$S412),INDEX(Calc!$I:$I,$T412))-INDEX(Calc!$J:$J,$S412))),$W412))</f>
        <v>0</v>
      </c>
      <c r="M412" s="8">
        <f>IF($S412="","",IF($U412="paid",$L412/(1+$F412)*$F412,$Q412))</f>
        <v>0</v>
      </c>
      <c r="N412">
        <f>IF(OR($S412="",$U412&lt;&gt;"paid"),"",$I412-$C412)</f>
        <v>0</v>
      </c>
      <c r="O412" s="8">
        <f>IF($S412="","",IF(AND($U412="paid",$N412&gt;Settings!$B$4),$K412*Settings!$B$3*$N412/365,0))</f>
        <v>0</v>
      </c>
      <c r="P412" s="8">
        <f>IF($S412="","",IF($U412="unpaid",$W412,0))</f>
        <v>0</v>
      </c>
      <c r="Q412" s="8">
        <f>IF($S412="","",IF(AND($U412="unpaid",$C412&lt;=Settings!$B$2),$W412/(1+$F412)*$F412,0))</f>
        <v>0</v>
      </c>
      <c r="R412">
        <f>IF($S412="","","FY "&amp;IF(MONTH($C412)&gt;=4,YEAR($C412),YEAR($C412)-1)&amp;"-"&amp;TEXT(MOD(IF(MONTH($C412)&gt;=4,YEAR($C412)+1,YEAR($C412)),100),"00"))</f>
        <v>0</v>
      </c>
      <c r="S412">
        <f>IF($S411="","",IF($U411="paid",IF($V411&lt;&gt;"",$S411,IF(AND($W411&gt;0,OR(INDEX(Calc!$B:$B,$S411)&lt;=Settings!$B$2,$X411=0)),$S411,IFERROR(MATCH(1,INDEX((Calc!$A$2:$A$2001&lt;&gt;"")*(Calc!$E$2:$E$2001&gt;0)*(ROW(Calc!$A$2:$A$2001)&gt;$S411),0),0)+1,""))),IFERROR(MATCH(1,INDEX((Calc!$A$2:$A$2001&lt;&gt;"")*(Calc!$E$2:$E$2001&gt;0)*(ROW(Calc!$A$2:$A$2001)&gt;$S411),0),0)+1,"")))</f>
        <v>0</v>
      </c>
      <c r="T412">
        <f>IF($S412="","",IF(AND($S412=$S411,$U411="paid",$V411=""),"",IF(AND($S412=$S411,$U411="paid",$V411&lt;&gt;""),$V411,IF($S412="","",IFERROR(MATCH(1,INDEX((Calc!$A$2:$A$2001=INDEX(Calc!$A:$A,$S412))*(Calc!$D$2:$D$2001&gt;0)*(Calc!$I$2:$I$2001&gt;INDEX(Calc!$J:$J,$S412))*(Calc!$T$2:$T$2001&lt;INDEX(Calc!$H:$H,$S412)),0),0)+1,"")))))</f>
        <v>0</v>
      </c>
      <c r="U412">
        <f>IF($S412="","",IF($T412&lt;&gt;"","paid","unpaid"))</f>
        <v>0</v>
      </c>
      <c r="V412">
        <f>IF(OR($S412="",$T412=""),"",IFERROR(MATCH(1,INDEX((Calc!$A$2:$A$2001=INDEX(Calc!$A:$A,$S412))*(Calc!$D$2:$D$2001&gt;0)*(Calc!$I$2:$I$2001&gt;INDEX(Calc!$J:$J,$S412))*(Calc!$T$2:$T$2001&lt;INDEX(Calc!$H:$H,$S412))*(ROW(Calc!$A$2:$A$2001)&gt;$T412),0),0)+1,""))</f>
        <v>0</v>
      </c>
      <c r="W412" s="8">
        <f>IF($S412="","",MAX(0,INDEX(Calc!$H:$H,$S412)-MAX(INDEX(Calc!$K:$K,$S412),INDEX(Calc!$J:$J,$S412))))</f>
        <v>0</v>
      </c>
      <c r="X412" s="8">
        <f>IF($S412="","",INDEX(Calc!$E:$E,$S412)-$W412)</f>
        <v>0</v>
      </c>
    </row>
    <row r="413" spans="1:24">
      <c r="A413">
        <f>IF($S413="","",INDEX(Calc!$A:$A,$S413))</f>
        <v>0</v>
      </c>
      <c r="B413">
        <f>IF($S413="","",INDEX(Calc!$U:$U,$S413))</f>
        <v>0</v>
      </c>
      <c r="C413" s="7">
        <f>IF($S413="","",INDEX(Calc!$B:$B,$S413))</f>
        <v>0</v>
      </c>
      <c r="D413">
        <f>IF($S413="","",INDEX(Calc!$C:$C,$S413))</f>
        <v>0</v>
      </c>
      <c r="E413" s="8">
        <f>IF($S413="","",INDEX(Calc!$E:$E,$S413))</f>
        <v>0</v>
      </c>
      <c r="F413" s="9">
        <f>IF($S413="","",INDEX(Calc!$G:$G,$S413))</f>
        <v>0</v>
      </c>
      <c r="G413" s="8">
        <f>IF($S413="","",INDEX(Calc!$L:$L,$S413))</f>
        <v>0</v>
      </c>
      <c r="H413" s="8">
        <f>IF($S413="","",INDEX(Calc!$M:$M,$S413))</f>
        <v>0</v>
      </c>
      <c r="I413" s="7">
        <f>IF($T413="","",INDEX(Calc!$B:$B,$T413))</f>
        <v>0</v>
      </c>
      <c r="J413" s="8">
        <f>IF($S413="","",IF($U413&lt;&gt;"paid",0,MAX(0,MIN(INDEX(Calc!$H:$H,$S413),INDEX(Calc!$I:$I,$T413))-MAX(INDEX(Calc!$J:$J,$S413),INDEX(Calc!$T:$T,$T413)))))</f>
        <v>0</v>
      </c>
      <c r="K413" s="8">
        <f>IF($S413="","",IF($U413&lt;&gt;"paid",0,$J413/(1+$F413)*$F413))</f>
        <v>0</v>
      </c>
      <c r="L413" s="8">
        <f>IF($S413="","",IF($U413="paid",MAX(0,$E413-MAX(0,MIN(INDEX(Calc!$H:$H,$S413),INDEX(Calc!$I:$I,$T413))-INDEX(Calc!$J:$J,$S413))),$W413))</f>
        <v>0</v>
      </c>
      <c r="M413" s="8">
        <f>IF($S413="","",IF($U413="paid",$L413/(1+$F413)*$F413,$Q413))</f>
        <v>0</v>
      </c>
      <c r="N413">
        <f>IF(OR($S413="",$U413&lt;&gt;"paid"),"",$I413-$C413)</f>
        <v>0</v>
      </c>
      <c r="O413" s="8">
        <f>IF($S413="","",IF(AND($U413="paid",$N413&gt;Settings!$B$4),$K413*Settings!$B$3*$N413/365,0))</f>
        <v>0</v>
      </c>
      <c r="P413" s="8">
        <f>IF($S413="","",IF($U413="unpaid",$W413,0))</f>
        <v>0</v>
      </c>
      <c r="Q413" s="8">
        <f>IF($S413="","",IF(AND($U413="unpaid",$C413&lt;=Settings!$B$2),$W413/(1+$F413)*$F413,0))</f>
        <v>0</v>
      </c>
      <c r="R413">
        <f>IF($S413="","","FY "&amp;IF(MONTH($C413)&gt;=4,YEAR($C413),YEAR($C413)-1)&amp;"-"&amp;TEXT(MOD(IF(MONTH($C413)&gt;=4,YEAR($C413)+1,YEAR($C413)),100),"00"))</f>
        <v>0</v>
      </c>
      <c r="S413">
        <f>IF($S412="","",IF($U412="paid",IF($V412&lt;&gt;"",$S412,IF(AND($W412&gt;0,OR(INDEX(Calc!$B:$B,$S412)&lt;=Settings!$B$2,$X412=0)),$S412,IFERROR(MATCH(1,INDEX((Calc!$A$2:$A$2001&lt;&gt;"")*(Calc!$E$2:$E$2001&gt;0)*(ROW(Calc!$A$2:$A$2001)&gt;$S412),0),0)+1,""))),IFERROR(MATCH(1,INDEX((Calc!$A$2:$A$2001&lt;&gt;"")*(Calc!$E$2:$E$2001&gt;0)*(ROW(Calc!$A$2:$A$2001)&gt;$S412),0),0)+1,"")))</f>
        <v>0</v>
      </c>
      <c r="T413">
        <f>IF($S413="","",IF(AND($S413=$S412,$U412="paid",$V412=""),"",IF(AND($S413=$S412,$U412="paid",$V412&lt;&gt;""),$V412,IF($S413="","",IFERROR(MATCH(1,INDEX((Calc!$A$2:$A$2001=INDEX(Calc!$A:$A,$S413))*(Calc!$D$2:$D$2001&gt;0)*(Calc!$I$2:$I$2001&gt;INDEX(Calc!$J:$J,$S413))*(Calc!$T$2:$T$2001&lt;INDEX(Calc!$H:$H,$S413)),0),0)+1,"")))))</f>
        <v>0</v>
      </c>
      <c r="U413">
        <f>IF($S413="","",IF($T413&lt;&gt;"","paid","unpaid"))</f>
        <v>0</v>
      </c>
      <c r="V413">
        <f>IF(OR($S413="",$T413=""),"",IFERROR(MATCH(1,INDEX((Calc!$A$2:$A$2001=INDEX(Calc!$A:$A,$S413))*(Calc!$D$2:$D$2001&gt;0)*(Calc!$I$2:$I$2001&gt;INDEX(Calc!$J:$J,$S413))*(Calc!$T$2:$T$2001&lt;INDEX(Calc!$H:$H,$S413))*(ROW(Calc!$A$2:$A$2001)&gt;$T413),0),0)+1,""))</f>
        <v>0</v>
      </c>
      <c r="W413" s="8">
        <f>IF($S413="","",MAX(0,INDEX(Calc!$H:$H,$S413)-MAX(INDEX(Calc!$K:$K,$S413),INDEX(Calc!$J:$J,$S413))))</f>
        <v>0</v>
      </c>
      <c r="X413" s="8">
        <f>IF($S413="","",INDEX(Calc!$E:$E,$S413)-$W413)</f>
        <v>0</v>
      </c>
    </row>
    <row r="414" spans="1:24">
      <c r="A414">
        <f>IF($S414="","",INDEX(Calc!$A:$A,$S414))</f>
        <v>0</v>
      </c>
      <c r="B414">
        <f>IF($S414="","",INDEX(Calc!$U:$U,$S414))</f>
        <v>0</v>
      </c>
      <c r="C414" s="7">
        <f>IF($S414="","",INDEX(Calc!$B:$B,$S414))</f>
        <v>0</v>
      </c>
      <c r="D414">
        <f>IF($S414="","",INDEX(Calc!$C:$C,$S414))</f>
        <v>0</v>
      </c>
      <c r="E414" s="8">
        <f>IF($S414="","",INDEX(Calc!$E:$E,$S414))</f>
        <v>0</v>
      </c>
      <c r="F414" s="9">
        <f>IF($S414="","",INDEX(Calc!$G:$G,$S414))</f>
        <v>0</v>
      </c>
      <c r="G414" s="8">
        <f>IF($S414="","",INDEX(Calc!$L:$L,$S414))</f>
        <v>0</v>
      </c>
      <c r="H414" s="8">
        <f>IF($S414="","",INDEX(Calc!$M:$M,$S414))</f>
        <v>0</v>
      </c>
      <c r="I414" s="7">
        <f>IF($T414="","",INDEX(Calc!$B:$B,$T414))</f>
        <v>0</v>
      </c>
      <c r="J414" s="8">
        <f>IF($S414="","",IF($U414&lt;&gt;"paid",0,MAX(0,MIN(INDEX(Calc!$H:$H,$S414),INDEX(Calc!$I:$I,$T414))-MAX(INDEX(Calc!$J:$J,$S414),INDEX(Calc!$T:$T,$T414)))))</f>
        <v>0</v>
      </c>
      <c r="K414" s="8">
        <f>IF($S414="","",IF($U414&lt;&gt;"paid",0,$J414/(1+$F414)*$F414))</f>
        <v>0</v>
      </c>
      <c r="L414" s="8">
        <f>IF($S414="","",IF($U414="paid",MAX(0,$E414-MAX(0,MIN(INDEX(Calc!$H:$H,$S414),INDEX(Calc!$I:$I,$T414))-INDEX(Calc!$J:$J,$S414))),$W414))</f>
        <v>0</v>
      </c>
      <c r="M414" s="8">
        <f>IF($S414="","",IF($U414="paid",$L414/(1+$F414)*$F414,$Q414))</f>
        <v>0</v>
      </c>
      <c r="N414">
        <f>IF(OR($S414="",$U414&lt;&gt;"paid"),"",$I414-$C414)</f>
        <v>0</v>
      </c>
      <c r="O414" s="8">
        <f>IF($S414="","",IF(AND($U414="paid",$N414&gt;Settings!$B$4),$K414*Settings!$B$3*$N414/365,0))</f>
        <v>0</v>
      </c>
      <c r="P414" s="8">
        <f>IF($S414="","",IF($U414="unpaid",$W414,0))</f>
        <v>0</v>
      </c>
      <c r="Q414" s="8">
        <f>IF($S414="","",IF(AND($U414="unpaid",$C414&lt;=Settings!$B$2),$W414/(1+$F414)*$F414,0))</f>
        <v>0</v>
      </c>
      <c r="R414">
        <f>IF($S414="","","FY "&amp;IF(MONTH($C414)&gt;=4,YEAR($C414),YEAR($C414)-1)&amp;"-"&amp;TEXT(MOD(IF(MONTH($C414)&gt;=4,YEAR($C414)+1,YEAR($C414)),100),"00"))</f>
        <v>0</v>
      </c>
      <c r="S414">
        <f>IF($S413="","",IF($U413="paid",IF($V413&lt;&gt;"",$S413,IF(AND($W413&gt;0,OR(INDEX(Calc!$B:$B,$S413)&lt;=Settings!$B$2,$X413=0)),$S413,IFERROR(MATCH(1,INDEX((Calc!$A$2:$A$2001&lt;&gt;"")*(Calc!$E$2:$E$2001&gt;0)*(ROW(Calc!$A$2:$A$2001)&gt;$S413),0),0)+1,""))),IFERROR(MATCH(1,INDEX((Calc!$A$2:$A$2001&lt;&gt;"")*(Calc!$E$2:$E$2001&gt;0)*(ROW(Calc!$A$2:$A$2001)&gt;$S413),0),0)+1,"")))</f>
        <v>0</v>
      </c>
      <c r="T414">
        <f>IF($S414="","",IF(AND($S414=$S413,$U413="paid",$V413=""),"",IF(AND($S414=$S413,$U413="paid",$V413&lt;&gt;""),$V413,IF($S414="","",IFERROR(MATCH(1,INDEX((Calc!$A$2:$A$2001=INDEX(Calc!$A:$A,$S414))*(Calc!$D$2:$D$2001&gt;0)*(Calc!$I$2:$I$2001&gt;INDEX(Calc!$J:$J,$S414))*(Calc!$T$2:$T$2001&lt;INDEX(Calc!$H:$H,$S414)),0),0)+1,"")))))</f>
        <v>0</v>
      </c>
      <c r="U414">
        <f>IF($S414="","",IF($T414&lt;&gt;"","paid","unpaid"))</f>
        <v>0</v>
      </c>
      <c r="V414">
        <f>IF(OR($S414="",$T414=""),"",IFERROR(MATCH(1,INDEX((Calc!$A$2:$A$2001=INDEX(Calc!$A:$A,$S414))*(Calc!$D$2:$D$2001&gt;0)*(Calc!$I$2:$I$2001&gt;INDEX(Calc!$J:$J,$S414))*(Calc!$T$2:$T$2001&lt;INDEX(Calc!$H:$H,$S414))*(ROW(Calc!$A$2:$A$2001)&gt;$T414),0),0)+1,""))</f>
        <v>0</v>
      </c>
      <c r="W414" s="8">
        <f>IF($S414="","",MAX(0,INDEX(Calc!$H:$H,$S414)-MAX(INDEX(Calc!$K:$K,$S414),INDEX(Calc!$J:$J,$S414))))</f>
        <v>0</v>
      </c>
      <c r="X414" s="8">
        <f>IF($S414="","",INDEX(Calc!$E:$E,$S414)-$W414)</f>
        <v>0</v>
      </c>
    </row>
    <row r="415" spans="1:24">
      <c r="A415">
        <f>IF($S415="","",INDEX(Calc!$A:$A,$S415))</f>
        <v>0</v>
      </c>
      <c r="B415">
        <f>IF($S415="","",INDEX(Calc!$U:$U,$S415))</f>
        <v>0</v>
      </c>
      <c r="C415" s="7">
        <f>IF($S415="","",INDEX(Calc!$B:$B,$S415))</f>
        <v>0</v>
      </c>
      <c r="D415">
        <f>IF($S415="","",INDEX(Calc!$C:$C,$S415))</f>
        <v>0</v>
      </c>
      <c r="E415" s="8">
        <f>IF($S415="","",INDEX(Calc!$E:$E,$S415))</f>
        <v>0</v>
      </c>
      <c r="F415" s="9">
        <f>IF($S415="","",INDEX(Calc!$G:$G,$S415))</f>
        <v>0</v>
      </c>
      <c r="G415" s="8">
        <f>IF($S415="","",INDEX(Calc!$L:$L,$S415))</f>
        <v>0</v>
      </c>
      <c r="H415" s="8">
        <f>IF($S415="","",INDEX(Calc!$M:$M,$S415))</f>
        <v>0</v>
      </c>
      <c r="I415" s="7">
        <f>IF($T415="","",INDEX(Calc!$B:$B,$T415))</f>
        <v>0</v>
      </c>
      <c r="J415" s="8">
        <f>IF($S415="","",IF($U415&lt;&gt;"paid",0,MAX(0,MIN(INDEX(Calc!$H:$H,$S415),INDEX(Calc!$I:$I,$T415))-MAX(INDEX(Calc!$J:$J,$S415),INDEX(Calc!$T:$T,$T415)))))</f>
        <v>0</v>
      </c>
      <c r="K415" s="8">
        <f>IF($S415="","",IF($U415&lt;&gt;"paid",0,$J415/(1+$F415)*$F415))</f>
        <v>0</v>
      </c>
      <c r="L415" s="8">
        <f>IF($S415="","",IF($U415="paid",MAX(0,$E415-MAX(0,MIN(INDEX(Calc!$H:$H,$S415),INDEX(Calc!$I:$I,$T415))-INDEX(Calc!$J:$J,$S415))),$W415))</f>
        <v>0</v>
      </c>
      <c r="M415" s="8">
        <f>IF($S415="","",IF($U415="paid",$L415/(1+$F415)*$F415,$Q415))</f>
        <v>0</v>
      </c>
      <c r="N415">
        <f>IF(OR($S415="",$U415&lt;&gt;"paid"),"",$I415-$C415)</f>
        <v>0</v>
      </c>
      <c r="O415" s="8">
        <f>IF($S415="","",IF(AND($U415="paid",$N415&gt;Settings!$B$4),$K415*Settings!$B$3*$N415/365,0))</f>
        <v>0</v>
      </c>
      <c r="P415" s="8">
        <f>IF($S415="","",IF($U415="unpaid",$W415,0))</f>
        <v>0</v>
      </c>
      <c r="Q415" s="8">
        <f>IF($S415="","",IF(AND($U415="unpaid",$C415&lt;=Settings!$B$2),$W415/(1+$F415)*$F415,0))</f>
        <v>0</v>
      </c>
      <c r="R415">
        <f>IF($S415="","","FY "&amp;IF(MONTH($C415)&gt;=4,YEAR($C415),YEAR($C415)-1)&amp;"-"&amp;TEXT(MOD(IF(MONTH($C415)&gt;=4,YEAR($C415)+1,YEAR($C415)),100),"00"))</f>
        <v>0</v>
      </c>
      <c r="S415">
        <f>IF($S414="","",IF($U414="paid",IF($V414&lt;&gt;"",$S414,IF(AND($W414&gt;0,OR(INDEX(Calc!$B:$B,$S414)&lt;=Settings!$B$2,$X414=0)),$S414,IFERROR(MATCH(1,INDEX((Calc!$A$2:$A$2001&lt;&gt;"")*(Calc!$E$2:$E$2001&gt;0)*(ROW(Calc!$A$2:$A$2001)&gt;$S414),0),0)+1,""))),IFERROR(MATCH(1,INDEX((Calc!$A$2:$A$2001&lt;&gt;"")*(Calc!$E$2:$E$2001&gt;0)*(ROW(Calc!$A$2:$A$2001)&gt;$S414),0),0)+1,"")))</f>
        <v>0</v>
      </c>
      <c r="T415">
        <f>IF($S415="","",IF(AND($S415=$S414,$U414="paid",$V414=""),"",IF(AND($S415=$S414,$U414="paid",$V414&lt;&gt;""),$V414,IF($S415="","",IFERROR(MATCH(1,INDEX((Calc!$A$2:$A$2001=INDEX(Calc!$A:$A,$S415))*(Calc!$D$2:$D$2001&gt;0)*(Calc!$I$2:$I$2001&gt;INDEX(Calc!$J:$J,$S415))*(Calc!$T$2:$T$2001&lt;INDEX(Calc!$H:$H,$S415)),0),0)+1,"")))))</f>
        <v>0</v>
      </c>
      <c r="U415">
        <f>IF($S415="","",IF($T415&lt;&gt;"","paid","unpaid"))</f>
        <v>0</v>
      </c>
      <c r="V415">
        <f>IF(OR($S415="",$T415=""),"",IFERROR(MATCH(1,INDEX((Calc!$A$2:$A$2001=INDEX(Calc!$A:$A,$S415))*(Calc!$D$2:$D$2001&gt;0)*(Calc!$I$2:$I$2001&gt;INDEX(Calc!$J:$J,$S415))*(Calc!$T$2:$T$2001&lt;INDEX(Calc!$H:$H,$S415))*(ROW(Calc!$A$2:$A$2001)&gt;$T415),0),0)+1,""))</f>
        <v>0</v>
      </c>
      <c r="W415" s="8">
        <f>IF($S415="","",MAX(0,INDEX(Calc!$H:$H,$S415)-MAX(INDEX(Calc!$K:$K,$S415),INDEX(Calc!$J:$J,$S415))))</f>
        <v>0</v>
      </c>
      <c r="X415" s="8">
        <f>IF($S415="","",INDEX(Calc!$E:$E,$S415)-$W415)</f>
        <v>0</v>
      </c>
    </row>
    <row r="416" spans="1:24">
      <c r="A416">
        <f>IF($S416="","",INDEX(Calc!$A:$A,$S416))</f>
        <v>0</v>
      </c>
      <c r="B416">
        <f>IF($S416="","",INDEX(Calc!$U:$U,$S416))</f>
        <v>0</v>
      </c>
      <c r="C416" s="7">
        <f>IF($S416="","",INDEX(Calc!$B:$B,$S416))</f>
        <v>0</v>
      </c>
      <c r="D416">
        <f>IF($S416="","",INDEX(Calc!$C:$C,$S416))</f>
        <v>0</v>
      </c>
      <c r="E416" s="8">
        <f>IF($S416="","",INDEX(Calc!$E:$E,$S416))</f>
        <v>0</v>
      </c>
      <c r="F416" s="9">
        <f>IF($S416="","",INDEX(Calc!$G:$G,$S416))</f>
        <v>0</v>
      </c>
      <c r="G416" s="8">
        <f>IF($S416="","",INDEX(Calc!$L:$L,$S416))</f>
        <v>0</v>
      </c>
      <c r="H416" s="8">
        <f>IF($S416="","",INDEX(Calc!$M:$M,$S416))</f>
        <v>0</v>
      </c>
      <c r="I416" s="7">
        <f>IF($T416="","",INDEX(Calc!$B:$B,$T416))</f>
        <v>0</v>
      </c>
      <c r="J416" s="8">
        <f>IF($S416="","",IF($U416&lt;&gt;"paid",0,MAX(0,MIN(INDEX(Calc!$H:$H,$S416),INDEX(Calc!$I:$I,$T416))-MAX(INDEX(Calc!$J:$J,$S416),INDEX(Calc!$T:$T,$T416)))))</f>
        <v>0</v>
      </c>
      <c r="K416" s="8">
        <f>IF($S416="","",IF($U416&lt;&gt;"paid",0,$J416/(1+$F416)*$F416))</f>
        <v>0</v>
      </c>
      <c r="L416" s="8">
        <f>IF($S416="","",IF($U416="paid",MAX(0,$E416-MAX(0,MIN(INDEX(Calc!$H:$H,$S416),INDEX(Calc!$I:$I,$T416))-INDEX(Calc!$J:$J,$S416))),$W416))</f>
        <v>0</v>
      </c>
      <c r="M416" s="8">
        <f>IF($S416="","",IF($U416="paid",$L416/(1+$F416)*$F416,$Q416))</f>
        <v>0</v>
      </c>
      <c r="N416">
        <f>IF(OR($S416="",$U416&lt;&gt;"paid"),"",$I416-$C416)</f>
        <v>0</v>
      </c>
      <c r="O416" s="8">
        <f>IF($S416="","",IF(AND($U416="paid",$N416&gt;Settings!$B$4),$K416*Settings!$B$3*$N416/365,0))</f>
        <v>0</v>
      </c>
      <c r="P416" s="8">
        <f>IF($S416="","",IF($U416="unpaid",$W416,0))</f>
        <v>0</v>
      </c>
      <c r="Q416" s="8">
        <f>IF($S416="","",IF(AND($U416="unpaid",$C416&lt;=Settings!$B$2),$W416/(1+$F416)*$F416,0))</f>
        <v>0</v>
      </c>
      <c r="R416">
        <f>IF($S416="","","FY "&amp;IF(MONTH($C416)&gt;=4,YEAR($C416),YEAR($C416)-1)&amp;"-"&amp;TEXT(MOD(IF(MONTH($C416)&gt;=4,YEAR($C416)+1,YEAR($C416)),100),"00"))</f>
        <v>0</v>
      </c>
      <c r="S416">
        <f>IF($S415="","",IF($U415="paid",IF($V415&lt;&gt;"",$S415,IF(AND($W415&gt;0,OR(INDEX(Calc!$B:$B,$S415)&lt;=Settings!$B$2,$X415=0)),$S415,IFERROR(MATCH(1,INDEX((Calc!$A$2:$A$2001&lt;&gt;"")*(Calc!$E$2:$E$2001&gt;0)*(ROW(Calc!$A$2:$A$2001)&gt;$S415),0),0)+1,""))),IFERROR(MATCH(1,INDEX((Calc!$A$2:$A$2001&lt;&gt;"")*(Calc!$E$2:$E$2001&gt;0)*(ROW(Calc!$A$2:$A$2001)&gt;$S415),0),0)+1,"")))</f>
        <v>0</v>
      </c>
      <c r="T416">
        <f>IF($S416="","",IF(AND($S416=$S415,$U415="paid",$V415=""),"",IF(AND($S416=$S415,$U415="paid",$V415&lt;&gt;""),$V415,IF($S416="","",IFERROR(MATCH(1,INDEX((Calc!$A$2:$A$2001=INDEX(Calc!$A:$A,$S416))*(Calc!$D$2:$D$2001&gt;0)*(Calc!$I$2:$I$2001&gt;INDEX(Calc!$J:$J,$S416))*(Calc!$T$2:$T$2001&lt;INDEX(Calc!$H:$H,$S416)),0),0)+1,"")))))</f>
        <v>0</v>
      </c>
      <c r="U416">
        <f>IF($S416="","",IF($T416&lt;&gt;"","paid","unpaid"))</f>
        <v>0</v>
      </c>
      <c r="V416">
        <f>IF(OR($S416="",$T416=""),"",IFERROR(MATCH(1,INDEX((Calc!$A$2:$A$2001=INDEX(Calc!$A:$A,$S416))*(Calc!$D$2:$D$2001&gt;0)*(Calc!$I$2:$I$2001&gt;INDEX(Calc!$J:$J,$S416))*(Calc!$T$2:$T$2001&lt;INDEX(Calc!$H:$H,$S416))*(ROW(Calc!$A$2:$A$2001)&gt;$T416),0),0)+1,""))</f>
        <v>0</v>
      </c>
      <c r="W416" s="8">
        <f>IF($S416="","",MAX(0,INDEX(Calc!$H:$H,$S416)-MAX(INDEX(Calc!$K:$K,$S416),INDEX(Calc!$J:$J,$S416))))</f>
        <v>0</v>
      </c>
      <c r="X416" s="8">
        <f>IF($S416="","",INDEX(Calc!$E:$E,$S416)-$W416)</f>
        <v>0</v>
      </c>
    </row>
    <row r="417" spans="1:24">
      <c r="A417">
        <f>IF($S417="","",INDEX(Calc!$A:$A,$S417))</f>
        <v>0</v>
      </c>
      <c r="B417">
        <f>IF($S417="","",INDEX(Calc!$U:$U,$S417))</f>
        <v>0</v>
      </c>
      <c r="C417" s="7">
        <f>IF($S417="","",INDEX(Calc!$B:$B,$S417))</f>
        <v>0</v>
      </c>
      <c r="D417">
        <f>IF($S417="","",INDEX(Calc!$C:$C,$S417))</f>
        <v>0</v>
      </c>
      <c r="E417" s="8">
        <f>IF($S417="","",INDEX(Calc!$E:$E,$S417))</f>
        <v>0</v>
      </c>
      <c r="F417" s="9">
        <f>IF($S417="","",INDEX(Calc!$G:$G,$S417))</f>
        <v>0</v>
      </c>
      <c r="G417" s="8">
        <f>IF($S417="","",INDEX(Calc!$L:$L,$S417))</f>
        <v>0</v>
      </c>
      <c r="H417" s="8">
        <f>IF($S417="","",INDEX(Calc!$M:$M,$S417))</f>
        <v>0</v>
      </c>
      <c r="I417" s="7">
        <f>IF($T417="","",INDEX(Calc!$B:$B,$T417))</f>
        <v>0</v>
      </c>
      <c r="J417" s="8">
        <f>IF($S417="","",IF($U417&lt;&gt;"paid",0,MAX(0,MIN(INDEX(Calc!$H:$H,$S417),INDEX(Calc!$I:$I,$T417))-MAX(INDEX(Calc!$J:$J,$S417),INDEX(Calc!$T:$T,$T417)))))</f>
        <v>0</v>
      </c>
      <c r="K417" s="8">
        <f>IF($S417="","",IF($U417&lt;&gt;"paid",0,$J417/(1+$F417)*$F417))</f>
        <v>0</v>
      </c>
      <c r="L417" s="8">
        <f>IF($S417="","",IF($U417="paid",MAX(0,$E417-MAX(0,MIN(INDEX(Calc!$H:$H,$S417),INDEX(Calc!$I:$I,$T417))-INDEX(Calc!$J:$J,$S417))),$W417))</f>
        <v>0</v>
      </c>
      <c r="M417" s="8">
        <f>IF($S417="","",IF($U417="paid",$L417/(1+$F417)*$F417,$Q417))</f>
        <v>0</v>
      </c>
      <c r="N417">
        <f>IF(OR($S417="",$U417&lt;&gt;"paid"),"",$I417-$C417)</f>
        <v>0</v>
      </c>
      <c r="O417" s="8">
        <f>IF($S417="","",IF(AND($U417="paid",$N417&gt;Settings!$B$4),$K417*Settings!$B$3*$N417/365,0))</f>
        <v>0</v>
      </c>
      <c r="P417" s="8">
        <f>IF($S417="","",IF($U417="unpaid",$W417,0))</f>
        <v>0</v>
      </c>
      <c r="Q417" s="8">
        <f>IF($S417="","",IF(AND($U417="unpaid",$C417&lt;=Settings!$B$2),$W417/(1+$F417)*$F417,0))</f>
        <v>0</v>
      </c>
      <c r="R417">
        <f>IF($S417="","","FY "&amp;IF(MONTH($C417)&gt;=4,YEAR($C417),YEAR($C417)-1)&amp;"-"&amp;TEXT(MOD(IF(MONTH($C417)&gt;=4,YEAR($C417)+1,YEAR($C417)),100),"00"))</f>
        <v>0</v>
      </c>
      <c r="S417">
        <f>IF($S416="","",IF($U416="paid",IF($V416&lt;&gt;"",$S416,IF(AND($W416&gt;0,OR(INDEX(Calc!$B:$B,$S416)&lt;=Settings!$B$2,$X416=0)),$S416,IFERROR(MATCH(1,INDEX((Calc!$A$2:$A$2001&lt;&gt;"")*(Calc!$E$2:$E$2001&gt;0)*(ROW(Calc!$A$2:$A$2001)&gt;$S416),0),0)+1,""))),IFERROR(MATCH(1,INDEX((Calc!$A$2:$A$2001&lt;&gt;"")*(Calc!$E$2:$E$2001&gt;0)*(ROW(Calc!$A$2:$A$2001)&gt;$S416),0),0)+1,"")))</f>
        <v>0</v>
      </c>
      <c r="T417">
        <f>IF($S417="","",IF(AND($S417=$S416,$U416="paid",$V416=""),"",IF(AND($S417=$S416,$U416="paid",$V416&lt;&gt;""),$V416,IF($S417="","",IFERROR(MATCH(1,INDEX((Calc!$A$2:$A$2001=INDEX(Calc!$A:$A,$S417))*(Calc!$D$2:$D$2001&gt;0)*(Calc!$I$2:$I$2001&gt;INDEX(Calc!$J:$J,$S417))*(Calc!$T$2:$T$2001&lt;INDEX(Calc!$H:$H,$S417)),0),0)+1,"")))))</f>
        <v>0</v>
      </c>
      <c r="U417">
        <f>IF($S417="","",IF($T417&lt;&gt;"","paid","unpaid"))</f>
        <v>0</v>
      </c>
      <c r="V417">
        <f>IF(OR($S417="",$T417=""),"",IFERROR(MATCH(1,INDEX((Calc!$A$2:$A$2001=INDEX(Calc!$A:$A,$S417))*(Calc!$D$2:$D$2001&gt;0)*(Calc!$I$2:$I$2001&gt;INDEX(Calc!$J:$J,$S417))*(Calc!$T$2:$T$2001&lt;INDEX(Calc!$H:$H,$S417))*(ROW(Calc!$A$2:$A$2001)&gt;$T417),0),0)+1,""))</f>
        <v>0</v>
      </c>
      <c r="W417" s="8">
        <f>IF($S417="","",MAX(0,INDEX(Calc!$H:$H,$S417)-MAX(INDEX(Calc!$K:$K,$S417),INDEX(Calc!$J:$J,$S417))))</f>
        <v>0</v>
      </c>
      <c r="X417" s="8">
        <f>IF($S417="","",INDEX(Calc!$E:$E,$S417)-$W417)</f>
        <v>0</v>
      </c>
    </row>
    <row r="418" spans="1:24">
      <c r="A418">
        <f>IF($S418="","",INDEX(Calc!$A:$A,$S418))</f>
        <v>0</v>
      </c>
      <c r="B418">
        <f>IF($S418="","",INDEX(Calc!$U:$U,$S418))</f>
        <v>0</v>
      </c>
      <c r="C418" s="7">
        <f>IF($S418="","",INDEX(Calc!$B:$B,$S418))</f>
        <v>0</v>
      </c>
      <c r="D418">
        <f>IF($S418="","",INDEX(Calc!$C:$C,$S418))</f>
        <v>0</v>
      </c>
      <c r="E418" s="8">
        <f>IF($S418="","",INDEX(Calc!$E:$E,$S418))</f>
        <v>0</v>
      </c>
      <c r="F418" s="9">
        <f>IF($S418="","",INDEX(Calc!$G:$G,$S418))</f>
        <v>0</v>
      </c>
      <c r="G418" s="8">
        <f>IF($S418="","",INDEX(Calc!$L:$L,$S418))</f>
        <v>0</v>
      </c>
      <c r="H418" s="8">
        <f>IF($S418="","",INDEX(Calc!$M:$M,$S418))</f>
        <v>0</v>
      </c>
      <c r="I418" s="7">
        <f>IF($T418="","",INDEX(Calc!$B:$B,$T418))</f>
        <v>0</v>
      </c>
      <c r="J418" s="8">
        <f>IF($S418="","",IF($U418&lt;&gt;"paid",0,MAX(0,MIN(INDEX(Calc!$H:$H,$S418),INDEX(Calc!$I:$I,$T418))-MAX(INDEX(Calc!$J:$J,$S418),INDEX(Calc!$T:$T,$T418)))))</f>
        <v>0</v>
      </c>
      <c r="K418" s="8">
        <f>IF($S418="","",IF($U418&lt;&gt;"paid",0,$J418/(1+$F418)*$F418))</f>
        <v>0</v>
      </c>
      <c r="L418" s="8">
        <f>IF($S418="","",IF($U418="paid",MAX(0,$E418-MAX(0,MIN(INDEX(Calc!$H:$H,$S418),INDEX(Calc!$I:$I,$T418))-INDEX(Calc!$J:$J,$S418))),$W418))</f>
        <v>0</v>
      </c>
      <c r="M418" s="8">
        <f>IF($S418="","",IF($U418="paid",$L418/(1+$F418)*$F418,$Q418))</f>
        <v>0</v>
      </c>
      <c r="N418">
        <f>IF(OR($S418="",$U418&lt;&gt;"paid"),"",$I418-$C418)</f>
        <v>0</v>
      </c>
      <c r="O418" s="8">
        <f>IF($S418="","",IF(AND($U418="paid",$N418&gt;Settings!$B$4),$K418*Settings!$B$3*$N418/365,0))</f>
        <v>0</v>
      </c>
      <c r="P418" s="8">
        <f>IF($S418="","",IF($U418="unpaid",$W418,0))</f>
        <v>0</v>
      </c>
      <c r="Q418" s="8">
        <f>IF($S418="","",IF(AND($U418="unpaid",$C418&lt;=Settings!$B$2),$W418/(1+$F418)*$F418,0))</f>
        <v>0</v>
      </c>
      <c r="R418">
        <f>IF($S418="","","FY "&amp;IF(MONTH($C418)&gt;=4,YEAR($C418),YEAR($C418)-1)&amp;"-"&amp;TEXT(MOD(IF(MONTH($C418)&gt;=4,YEAR($C418)+1,YEAR($C418)),100),"00"))</f>
        <v>0</v>
      </c>
      <c r="S418">
        <f>IF($S417="","",IF($U417="paid",IF($V417&lt;&gt;"",$S417,IF(AND($W417&gt;0,OR(INDEX(Calc!$B:$B,$S417)&lt;=Settings!$B$2,$X417=0)),$S417,IFERROR(MATCH(1,INDEX((Calc!$A$2:$A$2001&lt;&gt;"")*(Calc!$E$2:$E$2001&gt;0)*(ROW(Calc!$A$2:$A$2001)&gt;$S417),0),0)+1,""))),IFERROR(MATCH(1,INDEX((Calc!$A$2:$A$2001&lt;&gt;"")*(Calc!$E$2:$E$2001&gt;0)*(ROW(Calc!$A$2:$A$2001)&gt;$S417),0),0)+1,"")))</f>
        <v>0</v>
      </c>
      <c r="T418">
        <f>IF($S418="","",IF(AND($S418=$S417,$U417="paid",$V417=""),"",IF(AND($S418=$S417,$U417="paid",$V417&lt;&gt;""),$V417,IF($S418="","",IFERROR(MATCH(1,INDEX((Calc!$A$2:$A$2001=INDEX(Calc!$A:$A,$S418))*(Calc!$D$2:$D$2001&gt;0)*(Calc!$I$2:$I$2001&gt;INDEX(Calc!$J:$J,$S418))*(Calc!$T$2:$T$2001&lt;INDEX(Calc!$H:$H,$S418)),0),0)+1,"")))))</f>
        <v>0</v>
      </c>
      <c r="U418">
        <f>IF($S418="","",IF($T418&lt;&gt;"","paid","unpaid"))</f>
        <v>0</v>
      </c>
      <c r="V418">
        <f>IF(OR($S418="",$T418=""),"",IFERROR(MATCH(1,INDEX((Calc!$A$2:$A$2001=INDEX(Calc!$A:$A,$S418))*(Calc!$D$2:$D$2001&gt;0)*(Calc!$I$2:$I$2001&gt;INDEX(Calc!$J:$J,$S418))*(Calc!$T$2:$T$2001&lt;INDEX(Calc!$H:$H,$S418))*(ROW(Calc!$A$2:$A$2001)&gt;$T418),0),0)+1,""))</f>
        <v>0</v>
      </c>
      <c r="W418" s="8">
        <f>IF($S418="","",MAX(0,INDEX(Calc!$H:$H,$S418)-MAX(INDEX(Calc!$K:$K,$S418),INDEX(Calc!$J:$J,$S418))))</f>
        <v>0</v>
      </c>
      <c r="X418" s="8">
        <f>IF($S418="","",INDEX(Calc!$E:$E,$S418)-$W418)</f>
        <v>0</v>
      </c>
    </row>
    <row r="419" spans="1:24">
      <c r="A419">
        <f>IF($S419="","",INDEX(Calc!$A:$A,$S419))</f>
        <v>0</v>
      </c>
      <c r="B419">
        <f>IF($S419="","",INDEX(Calc!$U:$U,$S419))</f>
        <v>0</v>
      </c>
      <c r="C419" s="7">
        <f>IF($S419="","",INDEX(Calc!$B:$B,$S419))</f>
        <v>0</v>
      </c>
      <c r="D419">
        <f>IF($S419="","",INDEX(Calc!$C:$C,$S419))</f>
        <v>0</v>
      </c>
      <c r="E419" s="8">
        <f>IF($S419="","",INDEX(Calc!$E:$E,$S419))</f>
        <v>0</v>
      </c>
      <c r="F419" s="9">
        <f>IF($S419="","",INDEX(Calc!$G:$G,$S419))</f>
        <v>0</v>
      </c>
      <c r="G419" s="8">
        <f>IF($S419="","",INDEX(Calc!$L:$L,$S419))</f>
        <v>0</v>
      </c>
      <c r="H419" s="8">
        <f>IF($S419="","",INDEX(Calc!$M:$M,$S419))</f>
        <v>0</v>
      </c>
      <c r="I419" s="7">
        <f>IF($T419="","",INDEX(Calc!$B:$B,$T419))</f>
        <v>0</v>
      </c>
      <c r="J419" s="8">
        <f>IF($S419="","",IF($U419&lt;&gt;"paid",0,MAX(0,MIN(INDEX(Calc!$H:$H,$S419),INDEX(Calc!$I:$I,$T419))-MAX(INDEX(Calc!$J:$J,$S419),INDEX(Calc!$T:$T,$T419)))))</f>
        <v>0</v>
      </c>
      <c r="K419" s="8">
        <f>IF($S419="","",IF($U419&lt;&gt;"paid",0,$J419/(1+$F419)*$F419))</f>
        <v>0</v>
      </c>
      <c r="L419" s="8">
        <f>IF($S419="","",IF($U419="paid",MAX(0,$E419-MAX(0,MIN(INDEX(Calc!$H:$H,$S419),INDEX(Calc!$I:$I,$T419))-INDEX(Calc!$J:$J,$S419))),$W419))</f>
        <v>0</v>
      </c>
      <c r="M419" s="8">
        <f>IF($S419="","",IF($U419="paid",$L419/(1+$F419)*$F419,$Q419))</f>
        <v>0</v>
      </c>
      <c r="N419">
        <f>IF(OR($S419="",$U419&lt;&gt;"paid"),"",$I419-$C419)</f>
        <v>0</v>
      </c>
      <c r="O419" s="8">
        <f>IF($S419="","",IF(AND($U419="paid",$N419&gt;Settings!$B$4),$K419*Settings!$B$3*$N419/365,0))</f>
        <v>0</v>
      </c>
      <c r="P419" s="8">
        <f>IF($S419="","",IF($U419="unpaid",$W419,0))</f>
        <v>0</v>
      </c>
      <c r="Q419" s="8">
        <f>IF($S419="","",IF(AND($U419="unpaid",$C419&lt;=Settings!$B$2),$W419/(1+$F419)*$F419,0))</f>
        <v>0</v>
      </c>
      <c r="R419">
        <f>IF($S419="","","FY "&amp;IF(MONTH($C419)&gt;=4,YEAR($C419),YEAR($C419)-1)&amp;"-"&amp;TEXT(MOD(IF(MONTH($C419)&gt;=4,YEAR($C419)+1,YEAR($C419)),100),"00"))</f>
        <v>0</v>
      </c>
      <c r="S419">
        <f>IF($S418="","",IF($U418="paid",IF($V418&lt;&gt;"",$S418,IF(AND($W418&gt;0,OR(INDEX(Calc!$B:$B,$S418)&lt;=Settings!$B$2,$X418=0)),$S418,IFERROR(MATCH(1,INDEX((Calc!$A$2:$A$2001&lt;&gt;"")*(Calc!$E$2:$E$2001&gt;0)*(ROW(Calc!$A$2:$A$2001)&gt;$S418),0),0)+1,""))),IFERROR(MATCH(1,INDEX((Calc!$A$2:$A$2001&lt;&gt;"")*(Calc!$E$2:$E$2001&gt;0)*(ROW(Calc!$A$2:$A$2001)&gt;$S418),0),0)+1,"")))</f>
        <v>0</v>
      </c>
      <c r="T419">
        <f>IF($S419="","",IF(AND($S419=$S418,$U418="paid",$V418=""),"",IF(AND($S419=$S418,$U418="paid",$V418&lt;&gt;""),$V418,IF($S419="","",IFERROR(MATCH(1,INDEX((Calc!$A$2:$A$2001=INDEX(Calc!$A:$A,$S419))*(Calc!$D$2:$D$2001&gt;0)*(Calc!$I$2:$I$2001&gt;INDEX(Calc!$J:$J,$S419))*(Calc!$T$2:$T$2001&lt;INDEX(Calc!$H:$H,$S419)),0),0)+1,"")))))</f>
        <v>0</v>
      </c>
      <c r="U419">
        <f>IF($S419="","",IF($T419&lt;&gt;"","paid","unpaid"))</f>
        <v>0</v>
      </c>
      <c r="V419">
        <f>IF(OR($S419="",$T419=""),"",IFERROR(MATCH(1,INDEX((Calc!$A$2:$A$2001=INDEX(Calc!$A:$A,$S419))*(Calc!$D$2:$D$2001&gt;0)*(Calc!$I$2:$I$2001&gt;INDEX(Calc!$J:$J,$S419))*(Calc!$T$2:$T$2001&lt;INDEX(Calc!$H:$H,$S419))*(ROW(Calc!$A$2:$A$2001)&gt;$T419),0),0)+1,""))</f>
        <v>0</v>
      </c>
      <c r="W419" s="8">
        <f>IF($S419="","",MAX(0,INDEX(Calc!$H:$H,$S419)-MAX(INDEX(Calc!$K:$K,$S419),INDEX(Calc!$J:$J,$S419))))</f>
        <v>0</v>
      </c>
      <c r="X419" s="8">
        <f>IF($S419="","",INDEX(Calc!$E:$E,$S419)-$W419)</f>
        <v>0</v>
      </c>
    </row>
    <row r="420" spans="1:24">
      <c r="A420">
        <f>IF($S420="","",INDEX(Calc!$A:$A,$S420))</f>
        <v>0</v>
      </c>
      <c r="B420">
        <f>IF($S420="","",INDEX(Calc!$U:$U,$S420))</f>
        <v>0</v>
      </c>
      <c r="C420" s="7">
        <f>IF($S420="","",INDEX(Calc!$B:$B,$S420))</f>
        <v>0</v>
      </c>
      <c r="D420">
        <f>IF($S420="","",INDEX(Calc!$C:$C,$S420))</f>
        <v>0</v>
      </c>
      <c r="E420" s="8">
        <f>IF($S420="","",INDEX(Calc!$E:$E,$S420))</f>
        <v>0</v>
      </c>
      <c r="F420" s="9">
        <f>IF($S420="","",INDEX(Calc!$G:$G,$S420))</f>
        <v>0</v>
      </c>
      <c r="G420" s="8">
        <f>IF($S420="","",INDEX(Calc!$L:$L,$S420))</f>
        <v>0</v>
      </c>
      <c r="H420" s="8">
        <f>IF($S420="","",INDEX(Calc!$M:$M,$S420))</f>
        <v>0</v>
      </c>
      <c r="I420" s="7">
        <f>IF($T420="","",INDEX(Calc!$B:$B,$T420))</f>
        <v>0</v>
      </c>
      <c r="J420" s="8">
        <f>IF($S420="","",IF($U420&lt;&gt;"paid",0,MAX(0,MIN(INDEX(Calc!$H:$H,$S420),INDEX(Calc!$I:$I,$T420))-MAX(INDEX(Calc!$J:$J,$S420),INDEX(Calc!$T:$T,$T420)))))</f>
        <v>0</v>
      </c>
      <c r="K420" s="8">
        <f>IF($S420="","",IF($U420&lt;&gt;"paid",0,$J420/(1+$F420)*$F420))</f>
        <v>0</v>
      </c>
      <c r="L420" s="8">
        <f>IF($S420="","",IF($U420="paid",MAX(0,$E420-MAX(0,MIN(INDEX(Calc!$H:$H,$S420),INDEX(Calc!$I:$I,$T420))-INDEX(Calc!$J:$J,$S420))),$W420))</f>
        <v>0</v>
      </c>
      <c r="M420" s="8">
        <f>IF($S420="","",IF($U420="paid",$L420/(1+$F420)*$F420,$Q420))</f>
        <v>0</v>
      </c>
      <c r="N420">
        <f>IF(OR($S420="",$U420&lt;&gt;"paid"),"",$I420-$C420)</f>
        <v>0</v>
      </c>
      <c r="O420" s="8">
        <f>IF($S420="","",IF(AND($U420="paid",$N420&gt;Settings!$B$4),$K420*Settings!$B$3*$N420/365,0))</f>
        <v>0</v>
      </c>
      <c r="P420" s="8">
        <f>IF($S420="","",IF($U420="unpaid",$W420,0))</f>
        <v>0</v>
      </c>
      <c r="Q420" s="8">
        <f>IF($S420="","",IF(AND($U420="unpaid",$C420&lt;=Settings!$B$2),$W420/(1+$F420)*$F420,0))</f>
        <v>0</v>
      </c>
      <c r="R420">
        <f>IF($S420="","","FY "&amp;IF(MONTH($C420)&gt;=4,YEAR($C420),YEAR($C420)-1)&amp;"-"&amp;TEXT(MOD(IF(MONTH($C420)&gt;=4,YEAR($C420)+1,YEAR($C420)),100),"00"))</f>
        <v>0</v>
      </c>
      <c r="S420">
        <f>IF($S419="","",IF($U419="paid",IF($V419&lt;&gt;"",$S419,IF(AND($W419&gt;0,OR(INDEX(Calc!$B:$B,$S419)&lt;=Settings!$B$2,$X419=0)),$S419,IFERROR(MATCH(1,INDEX((Calc!$A$2:$A$2001&lt;&gt;"")*(Calc!$E$2:$E$2001&gt;0)*(ROW(Calc!$A$2:$A$2001)&gt;$S419),0),0)+1,""))),IFERROR(MATCH(1,INDEX((Calc!$A$2:$A$2001&lt;&gt;"")*(Calc!$E$2:$E$2001&gt;0)*(ROW(Calc!$A$2:$A$2001)&gt;$S419),0),0)+1,"")))</f>
        <v>0</v>
      </c>
      <c r="T420">
        <f>IF($S420="","",IF(AND($S420=$S419,$U419="paid",$V419=""),"",IF(AND($S420=$S419,$U419="paid",$V419&lt;&gt;""),$V419,IF($S420="","",IFERROR(MATCH(1,INDEX((Calc!$A$2:$A$2001=INDEX(Calc!$A:$A,$S420))*(Calc!$D$2:$D$2001&gt;0)*(Calc!$I$2:$I$2001&gt;INDEX(Calc!$J:$J,$S420))*(Calc!$T$2:$T$2001&lt;INDEX(Calc!$H:$H,$S420)),0),0)+1,"")))))</f>
        <v>0</v>
      </c>
      <c r="U420">
        <f>IF($S420="","",IF($T420&lt;&gt;"","paid","unpaid"))</f>
        <v>0</v>
      </c>
      <c r="V420">
        <f>IF(OR($S420="",$T420=""),"",IFERROR(MATCH(1,INDEX((Calc!$A$2:$A$2001=INDEX(Calc!$A:$A,$S420))*(Calc!$D$2:$D$2001&gt;0)*(Calc!$I$2:$I$2001&gt;INDEX(Calc!$J:$J,$S420))*(Calc!$T$2:$T$2001&lt;INDEX(Calc!$H:$H,$S420))*(ROW(Calc!$A$2:$A$2001)&gt;$T420),0),0)+1,""))</f>
        <v>0</v>
      </c>
      <c r="W420" s="8">
        <f>IF($S420="","",MAX(0,INDEX(Calc!$H:$H,$S420)-MAX(INDEX(Calc!$K:$K,$S420),INDEX(Calc!$J:$J,$S420))))</f>
        <v>0</v>
      </c>
      <c r="X420" s="8">
        <f>IF($S420="","",INDEX(Calc!$E:$E,$S420)-$W420)</f>
        <v>0</v>
      </c>
    </row>
    <row r="421" spans="1:24">
      <c r="A421">
        <f>IF($S421="","",INDEX(Calc!$A:$A,$S421))</f>
        <v>0</v>
      </c>
      <c r="B421">
        <f>IF($S421="","",INDEX(Calc!$U:$U,$S421))</f>
        <v>0</v>
      </c>
      <c r="C421" s="7">
        <f>IF($S421="","",INDEX(Calc!$B:$B,$S421))</f>
        <v>0</v>
      </c>
      <c r="D421">
        <f>IF($S421="","",INDEX(Calc!$C:$C,$S421))</f>
        <v>0</v>
      </c>
      <c r="E421" s="8">
        <f>IF($S421="","",INDEX(Calc!$E:$E,$S421))</f>
        <v>0</v>
      </c>
      <c r="F421" s="9">
        <f>IF($S421="","",INDEX(Calc!$G:$G,$S421))</f>
        <v>0</v>
      </c>
      <c r="G421" s="8">
        <f>IF($S421="","",INDEX(Calc!$L:$L,$S421))</f>
        <v>0</v>
      </c>
      <c r="H421" s="8">
        <f>IF($S421="","",INDEX(Calc!$M:$M,$S421))</f>
        <v>0</v>
      </c>
      <c r="I421" s="7">
        <f>IF($T421="","",INDEX(Calc!$B:$B,$T421))</f>
        <v>0</v>
      </c>
      <c r="J421" s="8">
        <f>IF($S421="","",IF($U421&lt;&gt;"paid",0,MAX(0,MIN(INDEX(Calc!$H:$H,$S421),INDEX(Calc!$I:$I,$T421))-MAX(INDEX(Calc!$J:$J,$S421),INDEX(Calc!$T:$T,$T421)))))</f>
        <v>0</v>
      </c>
      <c r="K421" s="8">
        <f>IF($S421="","",IF($U421&lt;&gt;"paid",0,$J421/(1+$F421)*$F421))</f>
        <v>0</v>
      </c>
      <c r="L421" s="8">
        <f>IF($S421="","",IF($U421="paid",MAX(0,$E421-MAX(0,MIN(INDEX(Calc!$H:$H,$S421),INDEX(Calc!$I:$I,$T421))-INDEX(Calc!$J:$J,$S421))),$W421))</f>
        <v>0</v>
      </c>
      <c r="M421" s="8">
        <f>IF($S421="","",IF($U421="paid",$L421/(1+$F421)*$F421,$Q421))</f>
        <v>0</v>
      </c>
      <c r="N421">
        <f>IF(OR($S421="",$U421&lt;&gt;"paid"),"",$I421-$C421)</f>
        <v>0</v>
      </c>
      <c r="O421" s="8">
        <f>IF($S421="","",IF(AND($U421="paid",$N421&gt;Settings!$B$4),$K421*Settings!$B$3*$N421/365,0))</f>
        <v>0</v>
      </c>
      <c r="P421" s="8">
        <f>IF($S421="","",IF($U421="unpaid",$W421,0))</f>
        <v>0</v>
      </c>
      <c r="Q421" s="8">
        <f>IF($S421="","",IF(AND($U421="unpaid",$C421&lt;=Settings!$B$2),$W421/(1+$F421)*$F421,0))</f>
        <v>0</v>
      </c>
      <c r="R421">
        <f>IF($S421="","","FY "&amp;IF(MONTH($C421)&gt;=4,YEAR($C421),YEAR($C421)-1)&amp;"-"&amp;TEXT(MOD(IF(MONTH($C421)&gt;=4,YEAR($C421)+1,YEAR($C421)),100),"00"))</f>
        <v>0</v>
      </c>
      <c r="S421">
        <f>IF($S420="","",IF($U420="paid",IF($V420&lt;&gt;"",$S420,IF(AND($W420&gt;0,OR(INDEX(Calc!$B:$B,$S420)&lt;=Settings!$B$2,$X420=0)),$S420,IFERROR(MATCH(1,INDEX((Calc!$A$2:$A$2001&lt;&gt;"")*(Calc!$E$2:$E$2001&gt;0)*(ROW(Calc!$A$2:$A$2001)&gt;$S420),0),0)+1,""))),IFERROR(MATCH(1,INDEX((Calc!$A$2:$A$2001&lt;&gt;"")*(Calc!$E$2:$E$2001&gt;0)*(ROW(Calc!$A$2:$A$2001)&gt;$S420),0),0)+1,"")))</f>
        <v>0</v>
      </c>
      <c r="T421">
        <f>IF($S421="","",IF(AND($S421=$S420,$U420="paid",$V420=""),"",IF(AND($S421=$S420,$U420="paid",$V420&lt;&gt;""),$V420,IF($S421="","",IFERROR(MATCH(1,INDEX((Calc!$A$2:$A$2001=INDEX(Calc!$A:$A,$S421))*(Calc!$D$2:$D$2001&gt;0)*(Calc!$I$2:$I$2001&gt;INDEX(Calc!$J:$J,$S421))*(Calc!$T$2:$T$2001&lt;INDEX(Calc!$H:$H,$S421)),0),0)+1,"")))))</f>
        <v>0</v>
      </c>
      <c r="U421">
        <f>IF($S421="","",IF($T421&lt;&gt;"","paid","unpaid"))</f>
        <v>0</v>
      </c>
      <c r="V421">
        <f>IF(OR($S421="",$T421=""),"",IFERROR(MATCH(1,INDEX((Calc!$A$2:$A$2001=INDEX(Calc!$A:$A,$S421))*(Calc!$D$2:$D$2001&gt;0)*(Calc!$I$2:$I$2001&gt;INDEX(Calc!$J:$J,$S421))*(Calc!$T$2:$T$2001&lt;INDEX(Calc!$H:$H,$S421))*(ROW(Calc!$A$2:$A$2001)&gt;$T421),0),0)+1,""))</f>
        <v>0</v>
      </c>
      <c r="W421" s="8">
        <f>IF($S421="","",MAX(0,INDEX(Calc!$H:$H,$S421)-MAX(INDEX(Calc!$K:$K,$S421),INDEX(Calc!$J:$J,$S421))))</f>
        <v>0</v>
      </c>
      <c r="X421" s="8">
        <f>IF($S421="","",INDEX(Calc!$E:$E,$S421)-$W421)</f>
        <v>0</v>
      </c>
    </row>
    <row r="422" spans="1:24">
      <c r="A422">
        <f>IF($S422="","",INDEX(Calc!$A:$A,$S422))</f>
        <v>0</v>
      </c>
      <c r="B422">
        <f>IF($S422="","",INDEX(Calc!$U:$U,$S422))</f>
        <v>0</v>
      </c>
      <c r="C422" s="7">
        <f>IF($S422="","",INDEX(Calc!$B:$B,$S422))</f>
        <v>0</v>
      </c>
      <c r="D422">
        <f>IF($S422="","",INDEX(Calc!$C:$C,$S422))</f>
        <v>0</v>
      </c>
      <c r="E422" s="8">
        <f>IF($S422="","",INDEX(Calc!$E:$E,$S422))</f>
        <v>0</v>
      </c>
      <c r="F422" s="9">
        <f>IF($S422="","",INDEX(Calc!$G:$G,$S422))</f>
        <v>0</v>
      </c>
      <c r="G422" s="8">
        <f>IF($S422="","",INDEX(Calc!$L:$L,$S422))</f>
        <v>0</v>
      </c>
      <c r="H422" s="8">
        <f>IF($S422="","",INDEX(Calc!$M:$M,$S422))</f>
        <v>0</v>
      </c>
      <c r="I422" s="7">
        <f>IF($T422="","",INDEX(Calc!$B:$B,$T422))</f>
        <v>0</v>
      </c>
      <c r="J422" s="8">
        <f>IF($S422="","",IF($U422&lt;&gt;"paid",0,MAX(0,MIN(INDEX(Calc!$H:$H,$S422),INDEX(Calc!$I:$I,$T422))-MAX(INDEX(Calc!$J:$J,$S422),INDEX(Calc!$T:$T,$T422)))))</f>
        <v>0</v>
      </c>
      <c r="K422" s="8">
        <f>IF($S422="","",IF($U422&lt;&gt;"paid",0,$J422/(1+$F422)*$F422))</f>
        <v>0</v>
      </c>
      <c r="L422" s="8">
        <f>IF($S422="","",IF($U422="paid",MAX(0,$E422-MAX(0,MIN(INDEX(Calc!$H:$H,$S422),INDEX(Calc!$I:$I,$T422))-INDEX(Calc!$J:$J,$S422))),$W422))</f>
        <v>0</v>
      </c>
      <c r="M422" s="8">
        <f>IF($S422="","",IF($U422="paid",$L422/(1+$F422)*$F422,$Q422))</f>
        <v>0</v>
      </c>
      <c r="N422">
        <f>IF(OR($S422="",$U422&lt;&gt;"paid"),"",$I422-$C422)</f>
        <v>0</v>
      </c>
      <c r="O422" s="8">
        <f>IF($S422="","",IF(AND($U422="paid",$N422&gt;Settings!$B$4),$K422*Settings!$B$3*$N422/365,0))</f>
        <v>0</v>
      </c>
      <c r="P422" s="8">
        <f>IF($S422="","",IF($U422="unpaid",$W422,0))</f>
        <v>0</v>
      </c>
      <c r="Q422" s="8">
        <f>IF($S422="","",IF(AND($U422="unpaid",$C422&lt;=Settings!$B$2),$W422/(1+$F422)*$F422,0))</f>
        <v>0</v>
      </c>
      <c r="R422">
        <f>IF($S422="","","FY "&amp;IF(MONTH($C422)&gt;=4,YEAR($C422),YEAR($C422)-1)&amp;"-"&amp;TEXT(MOD(IF(MONTH($C422)&gt;=4,YEAR($C422)+1,YEAR($C422)),100),"00"))</f>
        <v>0</v>
      </c>
      <c r="S422">
        <f>IF($S421="","",IF($U421="paid",IF($V421&lt;&gt;"",$S421,IF(AND($W421&gt;0,OR(INDEX(Calc!$B:$B,$S421)&lt;=Settings!$B$2,$X421=0)),$S421,IFERROR(MATCH(1,INDEX((Calc!$A$2:$A$2001&lt;&gt;"")*(Calc!$E$2:$E$2001&gt;0)*(ROW(Calc!$A$2:$A$2001)&gt;$S421),0),0)+1,""))),IFERROR(MATCH(1,INDEX((Calc!$A$2:$A$2001&lt;&gt;"")*(Calc!$E$2:$E$2001&gt;0)*(ROW(Calc!$A$2:$A$2001)&gt;$S421),0),0)+1,"")))</f>
        <v>0</v>
      </c>
      <c r="T422">
        <f>IF($S422="","",IF(AND($S422=$S421,$U421="paid",$V421=""),"",IF(AND($S422=$S421,$U421="paid",$V421&lt;&gt;""),$V421,IF($S422="","",IFERROR(MATCH(1,INDEX((Calc!$A$2:$A$2001=INDEX(Calc!$A:$A,$S422))*(Calc!$D$2:$D$2001&gt;0)*(Calc!$I$2:$I$2001&gt;INDEX(Calc!$J:$J,$S422))*(Calc!$T$2:$T$2001&lt;INDEX(Calc!$H:$H,$S422)),0),0)+1,"")))))</f>
        <v>0</v>
      </c>
      <c r="U422">
        <f>IF($S422="","",IF($T422&lt;&gt;"","paid","unpaid"))</f>
        <v>0</v>
      </c>
      <c r="V422">
        <f>IF(OR($S422="",$T422=""),"",IFERROR(MATCH(1,INDEX((Calc!$A$2:$A$2001=INDEX(Calc!$A:$A,$S422))*(Calc!$D$2:$D$2001&gt;0)*(Calc!$I$2:$I$2001&gt;INDEX(Calc!$J:$J,$S422))*(Calc!$T$2:$T$2001&lt;INDEX(Calc!$H:$H,$S422))*(ROW(Calc!$A$2:$A$2001)&gt;$T422),0),0)+1,""))</f>
        <v>0</v>
      </c>
      <c r="W422" s="8">
        <f>IF($S422="","",MAX(0,INDEX(Calc!$H:$H,$S422)-MAX(INDEX(Calc!$K:$K,$S422),INDEX(Calc!$J:$J,$S422))))</f>
        <v>0</v>
      </c>
      <c r="X422" s="8">
        <f>IF($S422="","",INDEX(Calc!$E:$E,$S422)-$W422)</f>
        <v>0</v>
      </c>
    </row>
    <row r="423" spans="1:24">
      <c r="A423">
        <f>IF($S423="","",INDEX(Calc!$A:$A,$S423))</f>
        <v>0</v>
      </c>
      <c r="B423">
        <f>IF($S423="","",INDEX(Calc!$U:$U,$S423))</f>
        <v>0</v>
      </c>
      <c r="C423" s="7">
        <f>IF($S423="","",INDEX(Calc!$B:$B,$S423))</f>
        <v>0</v>
      </c>
      <c r="D423">
        <f>IF($S423="","",INDEX(Calc!$C:$C,$S423))</f>
        <v>0</v>
      </c>
      <c r="E423" s="8">
        <f>IF($S423="","",INDEX(Calc!$E:$E,$S423))</f>
        <v>0</v>
      </c>
      <c r="F423" s="9">
        <f>IF($S423="","",INDEX(Calc!$G:$G,$S423))</f>
        <v>0</v>
      </c>
      <c r="G423" s="8">
        <f>IF($S423="","",INDEX(Calc!$L:$L,$S423))</f>
        <v>0</v>
      </c>
      <c r="H423" s="8">
        <f>IF($S423="","",INDEX(Calc!$M:$M,$S423))</f>
        <v>0</v>
      </c>
      <c r="I423" s="7">
        <f>IF($T423="","",INDEX(Calc!$B:$B,$T423))</f>
        <v>0</v>
      </c>
      <c r="J423" s="8">
        <f>IF($S423="","",IF($U423&lt;&gt;"paid",0,MAX(0,MIN(INDEX(Calc!$H:$H,$S423),INDEX(Calc!$I:$I,$T423))-MAX(INDEX(Calc!$J:$J,$S423),INDEX(Calc!$T:$T,$T423)))))</f>
        <v>0</v>
      </c>
      <c r="K423" s="8">
        <f>IF($S423="","",IF($U423&lt;&gt;"paid",0,$J423/(1+$F423)*$F423))</f>
        <v>0</v>
      </c>
      <c r="L423" s="8">
        <f>IF($S423="","",IF($U423="paid",MAX(0,$E423-MAX(0,MIN(INDEX(Calc!$H:$H,$S423),INDEX(Calc!$I:$I,$T423))-INDEX(Calc!$J:$J,$S423))),$W423))</f>
        <v>0</v>
      </c>
      <c r="M423" s="8">
        <f>IF($S423="","",IF($U423="paid",$L423/(1+$F423)*$F423,$Q423))</f>
        <v>0</v>
      </c>
      <c r="N423">
        <f>IF(OR($S423="",$U423&lt;&gt;"paid"),"",$I423-$C423)</f>
        <v>0</v>
      </c>
      <c r="O423" s="8">
        <f>IF($S423="","",IF(AND($U423="paid",$N423&gt;Settings!$B$4),$K423*Settings!$B$3*$N423/365,0))</f>
        <v>0</v>
      </c>
      <c r="P423" s="8">
        <f>IF($S423="","",IF($U423="unpaid",$W423,0))</f>
        <v>0</v>
      </c>
      <c r="Q423" s="8">
        <f>IF($S423="","",IF(AND($U423="unpaid",$C423&lt;=Settings!$B$2),$W423/(1+$F423)*$F423,0))</f>
        <v>0</v>
      </c>
      <c r="R423">
        <f>IF($S423="","","FY "&amp;IF(MONTH($C423)&gt;=4,YEAR($C423),YEAR($C423)-1)&amp;"-"&amp;TEXT(MOD(IF(MONTH($C423)&gt;=4,YEAR($C423)+1,YEAR($C423)),100),"00"))</f>
        <v>0</v>
      </c>
      <c r="S423">
        <f>IF($S422="","",IF($U422="paid",IF($V422&lt;&gt;"",$S422,IF(AND($W422&gt;0,OR(INDEX(Calc!$B:$B,$S422)&lt;=Settings!$B$2,$X422=0)),$S422,IFERROR(MATCH(1,INDEX((Calc!$A$2:$A$2001&lt;&gt;"")*(Calc!$E$2:$E$2001&gt;0)*(ROW(Calc!$A$2:$A$2001)&gt;$S422),0),0)+1,""))),IFERROR(MATCH(1,INDEX((Calc!$A$2:$A$2001&lt;&gt;"")*(Calc!$E$2:$E$2001&gt;0)*(ROW(Calc!$A$2:$A$2001)&gt;$S422),0),0)+1,"")))</f>
        <v>0</v>
      </c>
      <c r="T423">
        <f>IF($S423="","",IF(AND($S423=$S422,$U422="paid",$V422=""),"",IF(AND($S423=$S422,$U422="paid",$V422&lt;&gt;""),$V422,IF($S423="","",IFERROR(MATCH(1,INDEX((Calc!$A$2:$A$2001=INDEX(Calc!$A:$A,$S423))*(Calc!$D$2:$D$2001&gt;0)*(Calc!$I$2:$I$2001&gt;INDEX(Calc!$J:$J,$S423))*(Calc!$T$2:$T$2001&lt;INDEX(Calc!$H:$H,$S423)),0),0)+1,"")))))</f>
        <v>0</v>
      </c>
      <c r="U423">
        <f>IF($S423="","",IF($T423&lt;&gt;"","paid","unpaid"))</f>
        <v>0</v>
      </c>
      <c r="V423">
        <f>IF(OR($S423="",$T423=""),"",IFERROR(MATCH(1,INDEX((Calc!$A$2:$A$2001=INDEX(Calc!$A:$A,$S423))*(Calc!$D$2:$D$2001&gt;0)*(Calc!$I$2:$I$2001&gt;INDEX(Calc!$J:$J,$S423))*(Calc!$T$2:$T$2001&lt;INDEX(Calc!$H:$H,$S423))*(ROW(Calc!$A$2:$A$2001)&gt;$T423),0),0)+1,""))</f>
        <v>0</v>
      </c>
      <c r="W423" s="8">
        <f>IF($S423="","",MAX(0,INDEX(Calc!$H:$H,$S423)-MAX(INDEX(Calc!$K:$K,$S423),INDEX(Calc!$J:$J,$S423))))</f>
        <v>0</v>
      </c>
      <c r="X423" s="8">
        <f>IF($S423="","",INDEX(Calc!$E:$E,$S423)-$W423)</f>
        <v>0</v>
      </c>
    </row>
    <row r="424" spans="1:24">
      <c r="A424">
        <f>IF($S424="","",INDEX(Calc!$A:$A,$S424))</f>
        <v>0</v>
      </c>
      <c r="B424">
        <f>IF($S424="","",INDEX(Calc!$U:$U,$S424))</f>
        <v>0</v>
      </c>
      <c r="C424" s="7">
        <f>IF($S424="","",INDEX(Calc!$B:$B,$S424))</f>
        <v>0</v>
      </c>
      <c r="D424">
        <f>IF($S424="","",INDEX(Calc!$C:$C,$S424))</f>
        <v>0</v>
      </c>
      <c r="E424" s="8">
        <f>IF($S424="","",INDEX(Calc!$E:$E,$S424))</f>
        <v>0</v>
      </c>
      <c r="F424" s="9">
        <f>IF($S424="","",INDEX(Calc!$G:$G,$S424))</f>
        <v>0</v>
      </c>
      <c r="G424" s="8">
        <f>IF($S424="","",INDEX(Calc!$L:$L,$S424))</f>
        <v>0</v>
      </c>
      <c r="H424" s="8">
        <f>IF($S424="","",INDEX(Calc!$M:$M,$S424))</f>
        <v>0</v>
      </c>
      <c r="I424" s="7">
        <f>IF($T424="","",INDEX(Calc!$B:$B,$T424))</f>
        <v>0</v>
      </c>
      <c r="J424" s="8">
        <f>IF($S424="","",IF($U424&lt;&gt;"paid",0,MAX(0,MIN(INDEX(Calc!$H:$H,$S424),INDEX(Calc!$I:$I,$T424))-MAX(INDEX(Calc!$J:$J,$S424),INDEX(Calc!$T:$T,$T424)))))</f>
        <v>0</v>
      </c>
      <c r="K424" s="8">
        <f>IF($S424="","",IF($U424&lt;&gt;"paid",0,$J424/(1+$F424)*$F424))</f>
        <v>0</v>
      </c>
      <c r="L424" s="8">
        <f>IF($S424="","",IF($U424="paid",MAX(0,$E424-MAX(0,MIN(INDEX(Calc!$H:$H,$S424),INDEX(Calc!$I:$I,$T424))-INDEX(Calc!$J:$J,$S424))),$W424))</f>
        <v>0</v>
      </c>
      <c r="M424" s="8">
        <f>IF($S424="","",IF($U424="paid",$L424/(1+$F424)*$F424,$Q424))</f>
        <v>0</v>
      </c>
      <c r="N424">
        <f>IF(OR($S424="",$U424&lt;&gt;"paid"),"",$I424-$C424)</f>
        <v>0</v>
      </c>
      <c r="O424" s="8">
        <f>IF($S424="","",IF(AND($U424="paid",$N424&gt;Settings!$B$4),$K424*Settings!$B$3*$N424/365,0))</f>
        <v>0</v>
      </c>
      <c r="P424" s="8">
        <f>IF($S424="","",IF($U424="unpaid",$W424,0))</f>
        <v>0</v>
      </c>
      <c r="Q424" s="8">
        <f>IF($S424="","",IF(AND($U424="unpaid",$C424&lt;=Settings!$B$2),$W424/(1+$F424)*$F424,0))</f>
        <v>0</v>
      </c>
      <c r="R424">
        <f>IF($S424="","","FY "&amp;IF(MONTH($C424)&gt;=4,YEAR($C424),YEAR($C424)-1)&amp;"-"&amp;TEXT(MOD(IF(MONTH($C424)&gt;=4,YEAR($C424)+1,YEAR($C424)),100),"00"))</f>
        <v>0</v>
      </c>
      <c r="S424">
        <f>IF($S423="","",IF($U423="paid",IF($V423&lt;&gt;"",$S423,IF(AND($W423&gt;0,OR(INDEX(Calc!$B:$B,$S423)&lt;=Settings!$B$2,$X423=0)),$S423,IFERROR(MATCH(1,INDEX((Calc!$A$2:$A$2001&lt;&gt;"")*(Calc!$E$2:$E$2001&gt;0)*(ROW(Calc!$A$2:$A$2001)&gt;$S423),0),0)+1,""))),IFERROR(MATCH(1,INDEX((Calc!$A$2:$A$2001&lt;&gt;"")*(Calc!$E$2:$E$2001&gt;0)*(ROW(Calc!$A$2:$A$2001)&gt;$S423),0),0)+1,"")))</f>
        <v>0</v>
      </c>
      <c r="T424">
        <f>IF($S424="","",IF(AND($S424=$S423,$U423="paid",$V423=""),"",IF(AND($S424=$S423,$U423="paid",$V423&lt;&gt;""),$V423,IF($S424="","",IFERROR(MATCH(1,INDEX((Calc!$A$2:$A$2001=INDEX(Calc!$A:$A,$S424))*(Calc!$D$2:$D$2001&gt;0)*(Calc!$I$2:$I$2001&gt;INDEX(Calc!$J:$J,$S424))*(Calc!$T$2:$T$2001&lt;INDEX(Calc!$H:$H,$S424)),0),0)+1,"")))))</f>
        <v>0</v>
      </c>
      <c r="U424">
        <f>IF($S424="","",IF($T424&lt;&gt;"","paid","unpaid"))</f>
        <v>0</v>
      </c>
      <c r="V424">
        <f>IF(OR($S424="",$T424=""),"",IFERROR(MATCH(1,INDEX((Calc!$A$2:$A$2001=INDEX(Calc!$A:$A,$S424))*(Calc!$D$2:$D$2001&gt;0)*(Calc!$I$2:$I$2001&gt;INDEX(Calc!$J:$J,$S424))*(Calc!$T$2:$T$2001&lt;INDEX(Calc!$H:$H,$S424))*(ROW(Calc!$A$2:$A$2001)&gt;$T424),0),0)+1,""))</f>
        <v>0</v>
      </c>
      <c r="W424" s="8">
        <f>IF($S424="","",MAX(0,INDEX(Calc!$H:$H,$S424)-MAX(INDEX(Calc!$K:$K,$S424),INDEX(Calc!$J:$J,$S424))))</f>
        <v>0</v>
      </c>
      <c r="X424" s="8">
        <f>IF($S424="","",INDEX(Calc!$E:$E,$S424)-$W424)</f>
        <v>0</v>
      </c>
    </row>
    <row r="425" spans="1:24">
      <c r="A425">
        <f>IF($S425="","",INDEX(Calc!$A:$A,$S425))</f>
        <v>0</v>
      </c>
      <c r="B425">
        <f>IF($S425="","",INDEX(Calc!$U:$U,$S425))</f>
        <v>0</v>
      </c>
      <c r="C425" s="7">
        <f>IF($S425="","",INDEX(Calc!$B:$B,$S425))</f>
        <v>0</v>
      </c>
      <c r="D425">
        <f>IF($S425="","",INDEX(Calc!$C:$C,$S425))</f>
        <v>0</v>
      </c>
      <c r="E425" s="8">
        <f>IF($S425="","",INDEX(Calc!$E:$E,$S425))</f>
        <v>0</v>
      </c>
      <c r="F425" s="9">
        <f>IF($S425="","",INDEX(Calc!$G:$G,$S425))</f>
        <v>0</v>
      </c>
      <c r="G425" s="8">
        <f>IF($S425="","",INDEX(Calc!$L:$L,$S425))</f>
        <v>0</v>
      </c>
      <c r="H425" s="8">
        <f>IF($S425="","",INDEX(Calc!$M:$M,$S425))</f>
        <v>0</v>
      </c>
      <c r="I425" s="7">
        <f>IF($T425="","",INDEX(Calc!$B:$B,$T425))</f>
        <v>0</v>
      </c>
      <c r="J425" s="8">
        <f>IF($S425="","",IF($U425&lt;&gt;"paid",0,MAX(0,MIN(INDEX(Calc!$H:$H,$S425),INDEX(Calc!$I:$I,$T425))-MAX(INDEX(Calc!$J:$J,$S425),INDEX(Calc!$T:$T,$T425)))))</f>
        <v>0</v>
      </c>
      <c r="K425" s="8">
        <f>IF($S425="","",IF($U425&lt;&gt;"paid",0,$J425/(1+$F425)*$F425))</f>
        <v>0</v>
      </c>
      <c r="L425" s="8">
        <f>IF($S425="","",IF($U425="paid",MAX(0,$E425-MAX(0,MIN(INDEX(Calc!$H:$H,$S425),INDEX(Calc!$I:$I,$T425))-INDEX(Calc!$J:$J,$S425))),$W425))</f>
        <v>0</v>
      </c>
      <c r="M425" s="8">
        <f>IF($S425="","",IF($U425="paid",$L425/(1+$F425)*$F425,$Q425))</f>
        <v>0</v>
      </c>
      <c r="N425">
        <f>IF(OR($S425="",$U425&lt;&gt;"paid"),"",$I425-$C425)</f>
        <v>0</v>
      </c>
      <c r="O425" s="8">
        <f>IF($S425="","",IF(AND($U425="paid",$N425&gt;Settings!$B$4),$K425*Settings!$B$3*$N425/365,0))</f>
        <v>0</v>
      </c>
      <c r="P425" s="8">
        <f>IF($S425="","",IF($U425="unpaid",$W425,0))</f>
        <v>0</v>
      </c>
      <c r="Q425" s="8">
        <f>IF($S425="","",IF(AND($U425="unpaid",$C425&lt;=Settings!$B$2),$W425/(1+$F425)*$F425,0))</f>
        <v>0</v>
      </c>
      <c r="R425">
        <f>IF($S425="","","FY "&amp;IF(MONTH($C425)&gt;=4,YEAR($C425),YEAR($C425)-1)&amp;"-"&amp;TEXT(MOD(IF(MONTH($C425)&gt;=4,YEAR($C425)+1,YEAR($C425)),100),"00"))</f>
        <v>0</v>
      </c>
      <c r="S425">
        <f>IF($S424="","",IF($U424="paid",IF($V424&lt;&gt;"",$S424,IF(AND($W424&gt;0,OR(INDEX(Calc!$B:$B,$S424)&lt;=Settings!$B$2,$X424=0)),$S424,IFERROR(MATCH(1,INDEX((Calc!$A$2:$A$2001&lt;&gt;"")*(Calc!$E$2:$E$2001&gt;0)*(ROW(Calc!$A$2:$A$2001)&gt;$S424),0),0)+1,""))),IFERROR(MATCH(1,INDEX((Calc!$A$2:$A$2001&lt;&gt;"")*(Calc!$E$2:$E$2001&gt;0)*(ROW(Calc!$A$2:$A$2001)&gt;$S424),0),0)+1,"")))</f>
        <v>0</v>
      </c>
      <c r="T425">
        <f>IF($S425="","",IF(AND($S425=$S424,$U424="paid",$V424=""),"",IF(AND($S425=$S424,$U424="paid",$V424&lt;&gt;""),$V424,IF($S425="","",IFERROR(MATCH(1,INDEX((Calc!$A$2:$A$2001=INDEX(Calc!$A:$A,$S425))*(Calc!$D$2:$D$2001&gt;0)*(Calc!$I$2:$I$2001&gt;INDEX(Calc!$J:$J,$S425))*(Calc!$T$2:$T$2001&lt;INDEX(Calc!$H:$H,$S425)),0),0)+1,"")))))</f>
        <v>0</v>
      </c>
      <c r="U425">
        <f>IF($S425="","",IF($T425&lt;&gt;"","paid","unpaid"))</f>
        <v>0</v>
      </c>
      <c r="V425">
        <f>IF(OR($S425="",$T425=""),"",IFERROR(MATCH(1,INDEX((Calc!$A$2:$A$2001=INDEX(Calc!$A:$A,$S425))*(Calc!$D$2:$D$2001&gt;0)*(Calc!$I$2:$I$2001&gt;INDEX(Calc!$J:$J,$S425))*(Calc!$T$2:$T$2001&lt;INDEX(Calc!$H:$H,$S425))*(ROW(Calc!$A$2:$A$2001)&gt;$T425),0),0)+1,""))</f>
        <v>0</v>
      </c>
      <c r="W425" s="8">
        <f>IF($S425="","",MAX(0,INDEX(Calc!$H:$H,$S425)-MAX(INDEX(Calc!$K:$K,$S425),INDEX(Calc!$J:$J,$S425))))</f>
        <v>0</v>
      </c>
      <c r="X425" s="8">
        <f>IF($S425="","",INDEX(Calc!$E:$E,$S425)-$W425)</f>
        <v>0</v>
      </c>
    </row>
    <row r="426" spans="1:24">
      <c r="A426">
        <f>IF($S426="","",INDEX(Calc!$A:$A,$S426))</f>
        <v>0</v>
      </c>
      <c r="B426">
        <f>IF($S426="","",INDEX(Calc!$U:$U,$S426))</f>
        <v>0</v>
      </c>
      <c r="C426" s="7">
        <f>IF($S426="","",INDEX(Calc!$B:$B,$S426))</f>
        <v>0</v>
      </c>
      <c r="D426">
        <f>IF($S426="","",INDEX(Calc!$C:$C,$S426))</f>
        <v>0</v>
      </c>
      <c r="E426" s="8">
        <f>IF($S426="","",INDEX(Calc!$E:$E,$S426))</f>
        <v>0</v>
      </c>
      <c r="F426" s="9">
        <f>IF($S426="","",INDEX(Calc!$G:$G,$S426))</f>
        <v>0</v>
      </c>
      <c r="G426" s="8">
        <f>IF($S426="","",INDEX(Calc!$L:$L,$S426))</f>
        <v>0</v>
      </c>
      <c r="H426" s="8">
        <f>IF($S426="","",INDEX(Calc!$M:$M,$S426))</f>
        <v>0</v>
      </c>
      <c r="I426" s="7">
        <f>IF($T426="","",INDEX(Calc!$B:$B,$T426))</f>
        <v>0</v>
      </c>
      <c r="J426" s="8">
        <f>IF($S426="","",IF($U426&lt;&gt;"paid",0,MAX(0,MIN(INDEX(Calc!$H:$H,$S426),INDEX(Calc!$I:$I,$T426))-MAX(INDEX(Calc!$J:$J,$S426),INDEX(Calc!$T:$T,$T426)))))</f>
        <v>0</v>
      </c>
      <c r="K426" s="8">
        <f>IF($S426="","",IF($U426&lt;&gt;"paid",0,$J426/(1+$F426)*$F426))</f>
        <v>0</v>
      </c>
      <c r="L426" s="8">
        <f>IF($S426="","",IF($U426="paid",MAX(0,$E426-MAX(0,MIN(INDEX(Calc!$H:$H,$S426),INDEX(Calc!$I:$I,$T426))-INDEX(Calc!$J:$J,$S426))),$W426))</f>
        <v>0</v>
      </c>
      <c r="M426" s="8">
        <f>IF($S426="","",IF($U426="paid",$L426/(1+$F426)*$F426,$Q426))</f>
        <v>0</v>
      </c>
      <c r="N426">
        <f>IF(OR($S426="",$U426&lt;&gt;"paid"),"",$I426-$C426)</f>
        <v>0</v>
      </c>
      <c r="O426" s="8">
        <f>IF($S426="","",IF(AND($U426="paid",$N426&gt;Settings!$B$4),$K426*Settings!$B$3*$N426/365,0))</f>
        <v>0</v>
      </c>
      <c r="P426" s="8">
        <f>IF($S426="","",IF($U426="unpaid",$W426,0))</f>
        <v>0</v>
      </c>
      <c r="Q426" s="8">
        <f>IF($S426="","",IF(AND($U426="unpaid",$C426&lt;=Settings!$B$2),$W426/(1+$F426)*$F426,0))</f>
        <v>0</v>
      </c>
      <c r="R426">
        <f>IF($S426="","","FY "&amp;IF(MONTH($C426)&gt;=4,YEAR($C426),YEAR($C426)-1)&amp;"-"&amp;TEXT(MOD(IF(MONTH($C426)&gt;=4,YEAR($C426)+1,YEAR($C426)),100),"00"))</f>
        <v>0</v>
      </c>
      <c r="S426">
        <f>IF($S425="","",IF($U425="paid",IF($V425&lt;&gt;"",$S425,IF(AND($W425&gt;0,OR(INDEX(Calc!$B:$B,$S425)&lt;=Settings!$B$2,$X425=0)),$S425,IFERROR(MATCH(1,INDEX((Calc!$A$2:$A$2001&lt;&gt;"")*(Calc!$E$2:$E$2001&gt;0)*(ROW(Calc!$A$2:$A$2001)&gt;$S425),0),0)+1,""))),IFERROR(MATCH(1,INDEX((Calc!$A$2:$A$2001&lt;&gt;"")*(Calc!$E$2:$E$2001&gt;0)*(ROW(Calc!$A$2:$A$2001)&gt;$S425),0),0)+1,"")))</f>
        <v>0</v>
      </c>
      <c r="T426">
        <f>IF($S426="","",IF(AND($S426=$S425,$U425="paid",$V425=""),"",IF(AND($S426=$S425,$U425="paid",$V425&lt;&gt;""),$V425,IF($S426="","",IFERROR(MATCH(1,INDEX((Calc!$A$2:$A$2001=INDEX(Calc!$A:$A,$S426))*(Calc!$D$2:$D$2001&gt;0)*(Calc!$I$2:$I$2001&gt;INDEX(Calc!$J:$J,$S426))*(Calc!$T$2:$T$2001&lt;INDEX(Calc!$H:$H,$S426)),0),0)+1,"")))))</f>
        <v>0</v>
      </c>
      <c r="U426">
        <f>IF($S426="","",IF($T426&lt;&gt;"","paid","unpaid"))</f>
        <v>0</v>
      </c>
      <c r="V426">
        <f>IF(OR($S426="",$T426=""),"",IFERROR(MATCH(1,INDEX((Calc!$A$2:$A$2001=INDEX(Calc!$A:$A,$S426))*(Calc!$D$2:$D$2001&gt;0)*(Calc!$I$2:$I$2001&gt;INDEX(Calc!$J:$J,$S426))*(Calc!$T$2:$T$2001&lt;INDEX(Calc!$H:$H,$S426))*(ROW(Calc!$A$2:$A$2001)&gt;$T426),0),0)+1,""))</f>
        <v>0</v>
      </c>
      <c r="W426" s="8">
        <f>IF($S426="","",MAX(0,INDEX(Calc!$H:$H,$S426)-MAX(INDEX(Calc!$K:$K,$S426),INDEX(Calc!$J:$J,$S426))))</f>
        <v>0</v>
      </c>
      <c r="X426" s="8">
        <f>IF($S426="","",INDEX(Calc!$E:$E,$S426)-$W426)</f>
        <v>0</v>
      </c>
    </row>
    <row r="427" spans="1:24">
      <c r="A427">
        <f>IF($S427="","",INDEX(Calc!$A:$A,$S427))</f>
        <v>0</v>
      </c>
      <c r="B427">
        <f>IF($S427="","",INDEX(Calc!$U:$U,$S427))</f>
        <v>0</v>
      </c>
      <c r="C427" s="7">
        <f>IF($S427="","",INDEX(Calc!$B:$B,$S427))</f>
        <v>0</v>
      </c>
      <c r="D427">
        <f>IF($S427="","",INDEX(Calc!$C:$C,$S427))</f>
        <v>0</v>
      </c>
      <c r="E427" s="8">
        <f>IF($S427="","",INDEX(Calc!$E:$E,$S427))</f>
        <v>0</v>
      </c>
      <c r="F427" s="9">
        <f>IF($S427="","",INDEX(Calc!$G:$G,$S427))</f>
        <v>0</v>
      </c>
      <c r="G427" s="8">
        <f>IF($S427="","",INDEX(Calc!$L:$L,$S427))</f>
        <v>0</v>
      </c>
      <c r="H427" s="8">
        <f>IF($S427="","",INDEX(Calc!$M:$M,$S427))</f>
        <v>0</v>
      </c>
      <c r="I427" s="7">
        <f>IF($T427="","",INDEX(Calc!$B:$B,$T427))</f>
        <v>0</v>
      </c>
      <c r="J427" s="8">
        <f>IF($S427="","",IF($U427&lt;&gt;"paid",0,MAX(0,MIN(INDEX(Calc!$H:$H,$S427),INDEX(Calc!$I:$I,$T427))-MAX(INDEX(Calc!$J:$J,$S427),INDEX(Calc!$T:$T,$T427)))))</f>
        <v>0</v>
      </c>
      <c r="K427" s="8">
        <f>IF($S427="","",IF($U427&lt;&gt;"paid",0,$J427/(1+$F427)*$F427))</f>
        <v>0</v>
      </c>
      <c r="L427" s="8">
        <f>IF($S427="","",IF($U427="paid",MAX(0,$E427-MAX(0,MIN(INDEX(Calc!$H:$H,$S427),INDEX(Calc!$I:$I,$T427))-INDEX(Calc!$J:$J,$S427))),$W427))</f>
        <v>0</v>
      </c>
      <c r="M427" s="8">
        <f>IF($S427="","",IF($U427="paid",$L427/(1+$F427)*$F427,$Q427))</f>
        <v>0</v>
      </c>
      <c r="N427">
        <f>IF(OR($S427="",$U427&lt;&gt;"paid"),"",$I427-$C427)</f>
        <v>0</v>
      </c>
      <c r="O427" s="8">
        <f>IF($S427="","",IF(AND($U427="paid",$N427&gt;Settings!$B$4),$K427*Settings!$B$3*$N427/365,0))</f>
        <v>0</v>
      </c>
      <c r="P427" s="8">
        <f>IF($S427="","",IF($U427="unpaid",$W427,0))</f>
        <v>0</v>
      </c>
      <c r="Q427" s="8">
        <f>IF($S427="","",IF(AND($U427="unpaid",$C427&lt;=Settings!$B$2),$W427/(1+$F427)*$F427,0))</f>
        <v>0</v>
      </c>
      <c r="R427">
        <f>IF($S427="","","FY "&amp;IF(MONTH($C427)&gt;=4,YEAR($C427),YEAR($C427)-1)&amp;"-"&amp;TEXT(MOD(IF(MONTH($C427)&gt;=4,YEAR($C427)+1,YEAR($C427)),100),"00"))</f>
        <v>0</v>
      </c>
      <c r="S427">
        <f>IF($S426="","",IF($U426="paid",IF($V426&lt;&gt;"",$S426,IF(AND($W426&gt;0,OR(INDEX(Calc!$B:$B,$S426)&lt;=Settings!$B$2,$X426=0)),$S426,IFERROR(MATCH(1,INDEX((Calc!$A$2:$A$2001&lt;&gt;"")*(Calc!$E$2:$E$2001&gt;0)*(ROW(Calc!$A$2:$A$2001)&gt;$S426),0),0)+1,""))),IFERROR(MATCH(1,INDEX((Calc!$A$2:$A$2001&lt;&gt;"")*(Calc!$E$2:$E$2001&gt;0)*(ROW(Calc!$A$2:$A$2001)&gt;$S426),0),0)+1,"")))</f>
        <v>0</v>
      </c>
      <c r="T427">
        <f>IF($S427="","",IF(AND($S427=$S426,$U426="paid",$V426=""),"",IF(AND($S427=$S426,$U426="paid",$V426&lt;&gt;""),$V426,IF($S427="","",IFERROR(MATCH(1,INDEX((Calc!$A$2:$A$2001=INDEX(Calc!$A:$A,$S427))*(Calc!$D$2:$D$2001&gt;0)*(Calc!$I$2:$I$2001&gt;INDEX(Calc!$J:$J,$S427))*(Calc!$T$2:$T$2001&lt;INDEX(Calc!$H:$H,$S427)),0),0)+1,"")))))</f>
        <v>0</v>
      </c>
      <c r="U427">
        <f>IF($S427="","",IF($T427&lt;&gt;"","paid","unpaid"))</f>
        <v>0</v>
      </c>
      <c r="V427">
        <f>IF(OR($S427="",$T427=""),"",IFERROR(MATCH(1,INDEX((Calc!$A$2:$A$2001=INDEX(Calc!$A:$A,$S427))*(Calc!$D$2:$D$2001&gt;0)*(Calc!$I$2:$I$2001&gt;INDEX(Calc!$J:$J,$S427))*(Calc!$T$2:$T$2001&lt;INDEX(Calc!$H:$H,$S427))*(ROW(Calc!$A$2:$A$2001)&gt;$T427),0),0)+1,""))</f>
        <v>0</v>
      </c>
      <c r="W427" s="8">
        <f>IF($S427="","",MAX(0,INDEX(Calc!$H:$H,$S427)-MAX(INDEX(Calc!$K:$K,$S427),INDEX(Calc!$J:$J,$S427))))</f>
        <v>0</v>
      </c>
      <c r="X427" s="8">
        <f>IF($S427="","",INDEX(Calc!$E:$E,$S427)-$W427)</f>
        <v>0</v>
      </c>
    </row>
    <row r="428" spans="1:24">
      <c r="A428">
        <f>IF($S428="","",INDEX(Calc!$A:$A,$S428))</f>
        <v>0</v>
      </c>
      <c r="B428">
        <f>IF($S428="","",INDEX(Calc!$U:$U,$S428))</f>
        <v>0</v>
      </c>
      <c r="C428" s="7">
        <f>IF($S428="","",INDEX(Calc!$B:$B,$S428))</f>
        <v>0</v>
      </c>
      <c r="D428">
        <f>IF($S428="","",INDEX(Calc!$C:$C,$S428))</f>
        <v>0</v>
      </c>
      <c r="E428" s="8">
        <f>IF($S428="","",INDEX(Calc!$E:$E,$S428))</f>
        <v>0</v>
      </c>
      <c r="F428" s="9">
        <f>IF($S428="","",INDEX(Calc!$G:$G,$S428))</f>
        <v>0</v>
      </c>
      <c r="G428" s="8">
        <f>IF($S428="","",INDEX(Calc!$L:$L,$S428))</f>
        <v>0</v>
      </c>
      <c r="H428" s="8">
        <f>IF($S428="","",INDEX(Calc!$M:$M,$S428))</f>
        <v>0</v>
      </c>
      <c r="I428" s="7">
        <f>IF($T428="","",INDEX(Calc!$B:$B,$T428))</f>
        <v>0</v>
      </c>
      <c r="J428" s="8">
        <f>IF($S428="","",IF($U428&lt;&gt;"paid",0,MAX(0,MIN(INDEX(Calc!$H:$H,$S428),INDEX(Calc!$I:$I,$T428))-MAX(INDEX(Calc!$J:$J,$S428),INDEX(Calc!$T:$T,$T428)))))</f>
        <v>0</v>
      </c>
      <c r="K428" s="8">
        <f>IF($S428="","",IF($U428&lt;&gt;"paid",0,$J428/(1+$F428)*$F428))</f>
        <v>0</v>
      </c>
      <c r="L428" s="8">
        <f>IF($S428="","",IF($U428="paid",MAX(0,$E428-MAX(0,MIN(INDEX(Calc!$H:$H,$S428),INDEX(Calc!$I:$I,$T428))-INDEX(Calc!$J:$J,$S428))),$W428))</f>
        <v>0</v>
      </c>
      <c r="M428" s="8">
        <f>IF($S428="","",IF($U428="paid",$L428/(1+$F428)*$F428,$Q428))</f>
        <v>0</v>
      </c>
      <c r="N428">
        <f>IF(OR($S428="",$U428&lt;&gt;"paid"),"",$I428-$C428)</f>
        <v>0</v>
      </c>
      <c r="O428" s="8">
        <f>IF($S428="","",IF(AND($U428="paid",$N428&gt;Settings!$B$4),$K428*Settings!$B$3*$N428/365,0))</f>
        <v>0</v>
      </c>
      <c r="P428" s="8">
        <f>IF($S428="","",IF($U428="unpaid",$W428,0))</f>
        <v>0</v>
      </c>
      <c r="Q428" s="8">
        <f>IF($S428="","",IF(AND($U428="unpaid",$C428&lt;=Settings!$B$2),$W428/(1+$F428)*$F428,0))</f>
        <v>0</v>
      </c>
      <c r="R428">
        <f>IF($S428="","","FY "&amp;IF(MONTH($C428)&gt;=4,YEAR($C428),YEAR($C428)-1)&amp;"-"&amp;TEXT(MOD(IF(MONTH($C428)&gt;=4,YEAR($C428)+1,YEAR($C428)),100),"00"))</f>
        <v>0</v>
      </c>
      <c r="S428">
        <f>IF($S427="","",IF($U427="paid",IF($V427&lt;&gt;"",$S427,IF(AND($W427&gt;0,OR(INDEX(Calc!$B:$B,$S427)&lt;=Settings!$B$2,$X427=0)),$S427,IFERROR(MATCH(1,INDEX((Calc!$A$2:$A$2001&lt;&gt;"")*(Calc!$E$2:$E$2001&gt;0)*(ROW(Calc!$A$2:$A$2001)&gt;$S427),0),0)+1,""))),IFERROR(MATCH(1,INDEX((Calc!$A$2:$A$2001&lt;&gt;"")*(Calc!$E$2:$E$2001&gt;0)*(ROW(Calc!$A$2:$A$2001)&gt;$S427),0),0)+1,"")))</f>
        <v>0</v>
      </c>
      <c r="T428">
        <f>IF($S428="","",IF(AND($S428=$S427,$U427="paid",$V427=""),"",IF(AND($S428=$S427,$U427="paid",$V427&lt;&gt;""),$V427,IF($S428="","",IFERROR(MATCH(1,INDEX((Calc!$A$2:$A$2001=INDEX(Calc!$A:$A,$S428))*(Calc!$D$2:$D$2001&gt;0)*(Calc!$I$2:$I$2001&gt;INDEX(Calc!$J:$J,$S428))*(Calc!$T$2:$T$2001&lt;INDEX(Calc!$H:$H,$S428)),0),0)+1,"")))))</f>
        <v>0</v>
      </c>
      <c r="U428">
        <f>IF($S428="","",IF($T428&lt;&gt;"","paid","unpaid"))</f>
        <v>0</v>
      </c>
      <c r="V428">
        <f>IF(OR($S428="",$T428=""),"",IFERROR(MATCH(1,INDEX((Calc!$A$2:$A$2001=INDEX(Calc!$A:$A,$S428))*(Calc!$D$2:$D$2001&gt;0)*(Calc!$I$2:$I$2001&gt;INDEX(Calc!$J:$J,$S428))*(Calc!$T$2:$T$2001&lt;INDEX(Calc!$H:$H,$S428))*(ROW(Calc!$A$2:$A$2001)&gt;$T428),0),0)+1,""))</f>
        <v>0</v>
      </c>
      <c r="W428" s="8">
        <f>IF($S428="","",MAX(0,INDEX(Calc!$H:$H,$S428)-MAX(INDEX(Calc!$K:$K,$S428),INDEX(Calc!$J:$J,$S428))))</f>
        <v>0</v>
      </c>
      <c r="X428" s="8">
        <f>IF($S428="","",INDEX(Calc!$E:$E,$S428)-$W428)</f>
        <v>0</v>
      </c>
    </row>
    <row r="429" spans="1:24">
      <c r="A429">
        <f>IF($S429="","",INDEX(Calc!$A:$A,$S429))</f>
        <v>0</v>
      </c>
      <c r="B429">
        <f>IF($S429="","",INDEX(Calc!$U:$U,$S429))</f>
        <v>0</v>
      </c>
      <c r="C429" s="7">
        <f>IF($S429="","",INDEX(Calc!$B:$B,$S429))</f>
        <v>0</v>
      </c>
      <c r="D429">
        <f>IF($S429="","",INDEX(Calc!$C:$C,$S429))</f>
        <v>0</v>
      </c>
      <c r="E429" s="8">
        <f>IF($S429="","",INDEX(Calc!$E:$E,$S429))</f>
        <v>0</v>
      </c>
      <c r="F429" s="9">
        <f>IF($S429="","",INDEX(Calc!$G:$G,$S429))</f>
        <v>0</v>
      </c>
      <c r="G429" s="8">
        <f>IF($S429="","",INDEX(Calc!$L:$L,$S429))</f>
        <v>0</v>
      </c>
      <c r="H429" s="8">
        <f>IF($S429="","",INDEX(Calc!$M:$M,$S429))</f>
        <v>0</v>
      </c>
      <c r="I429" s="7">
        <f>IF($T429="","",INDEX(Calc!$B:$B,$T429))</f>
        <v>0</v>
      </c>
      <c r="J429" s="8">
        <f>IF($S429="","",IF($U429&lt;&gt;"paid",0,MAX(0,MIN(INDEX(Calc!$H:$H,$S429),INDEX(Calc!$I:$I,$T429))-MAX(INDEX(Calc!$J:$J,$S429),INDEX(Calc!$T:$T,$T429)))))</f>
        <v>0</v>
      </c>
      <c r="K429" s="8">
        <f>IF($S429="","",IF($U429&lt;&gt;"paid",0,$J429/(1+$F429)*$F429))</f>
        <v>0</v>
      </c>
      <c r="L429" s="8">
        <f>IF($S429="","",IF($U429="paid",MAX(0,$E429-MAX(0,MIN(INDEX(Calc!$H:$H,$S429),INDEX(Calc!$I:$I,$T429))-INDEX(Calc!$J:$J,$S429))),$W429))</f>
        <v>0</v>
      </c>
      <c r="M429" s="8">
        <f>IF($S429="","",IF($U429="paid",$L429/(1+$F429)*$F429,$Q429))</f>
        <v>0</v>
      </c>
      <c r="N429">
        <f>IF(OR($S429="",$U429&lt;&gt;"paid"),"",$I429-$C429)</f>
        <v>0</v>
      </c>
      <c r="O429" s="8">
        <f>IF($S429="","",IF(AND($U429="paid",$N429&gt;Settings!$B$4),$K429*Settings!$B$3*$N429/365,0))</f>
        <v>0</v>
      </c>
      <c r="P429" s="8">
        <f>IF($S429="","",IF($U429="unpaid",$W429,0))</f>
        <v>0</v>
      </c>
      <c r="Q429" s="8">
        <f>IF($S429="","",IF(AND($U429="unpaid",$C429&lt;=Settings!$B$2),$W429/(1+$F429)*$F429,0))</f>
        <v>0</v>
      </c>
      <c r="R429">
        <f>IF($S429="","","FY "&amp;IF(MONTH($C429)&gt;=4,YEAR($C429),YEAR($C429)-1)&amp;"-"&amp;TEXT(MOD(IF(MONTH($C429)&gt;=4,YEAR($C429)+1,YEAR($C429)),100),"00"))</f>
        <v>0</v>
      </c>
      <c r="S429">
        <f>IF($S428="","",IF($U428="paid",IF($V428&lt;&gt;"",$S428,IF(AND($W428&gt;0,OR(INDEX(Calc!$B:$B,$S428)&lt;=Settings!$B$2,$X428=0)),$S428,IFERROR(MATCH(1,INDEX((Calc!$A$2:$A$2001&lt;&gt;"")*(Calc!$E$2:$E$2001&gt;0)*(ROW(Calc!$A$2:$A$2001)&gt;$S428),0),0)+1,""))),IFERROR(MATCH(1,INDEX((Calc!$A$2:$A$2001&lt;&gt;"")*(Calc!$E$2:$E$2001&gt;0)*(ROW(Calc!$A$2:$A$2001)&gt;$S428),0),0)+1,"")))</f>
        <v>0</v>
      </c>
      <c r="T429">
        <f>IF($S429="","",IF(AND($S429=$S428,$U428="paid",$V428=""),"",IF(AND($S429=$S428,$U428="paid",$V428&lt;&gt;""),$V428,IF($S429="","",IFERROR(MATCH(1,INDEX((Calc!$A$2:$A$2001=INDEX(Calc!$A:$A,$S429))*(Calc!$D$2:$D$2001&gt;0)*(Calc!$I$2:$I$2001&gt;INDEX(Calc!$J:$J,$S429))*(Calc!$T$2:$T$2001&lt;INDEX(Calc!$H:$H,$S429)),0),0)+1,"")))))</f>
        <v>0</v>
      </c>
      <c r="U429">
        <f>IF($S429="","",IF($T429&lt;&gt;"","paid","unpaid"))</f>
        <v>0</v>
      </c>
      <c r="V429">
        <f>IF(OR($S429="",$T429=""),"",IFERROR(MATCH(1,INDEX((Calc!$A$2:$A$2001=INDEX(Calc!$A:$A,$S429))*(Calc!$D$2:$D$2001&gt;0)*(Calc!$I$2:$I$2001&gt;INDEX(Calc!$J:$J,$S429))*(Calc!$T$2:$T$2001&lt;INDEX(Calc!$H:$H,$S429))*(ROW(Calc!$A$2:$A$2001)&gt;$T429),0),0)+1,""))</f>
        <v>0</v>
      </c>
      <c r="W429" s="8">
        <f>IF($S429="","",MAX(0,INDEX(Calc!$H:$H,$S429)-MAX(INDEX(Calc!$K:$K,$S429),INDEX(Calc!$J:$J,$S429))))</f>
        <v>0</v>
      </c>
      <c r="X429" s="8">
        <f>IF($S429="","",INDEX(Calc!$E:$E,$S429)-$W429)</f>
        <v>0</v>
      </c>
    </row>
    <row r="430" spans="1:24">
      <c r="A430">
        <f>IF($S430="","",INDEX(Calc!$A:$A,$S430))</f>
        <v>0</v>
      </c>
      <c r="B430">
        <f>IF($S430="","",INDEX(Calc!$U:$U,$S430))</f>
        <v>0</v>
      </c>
      <c r="C430" s="7">
        <f>IF($S430="","",INDEX(Calc!$B:$B,$S430))</f>
        <v>0</v>
      </c>
      <c r="D430">
        <f>IF($S430="","",INDEX(Calc!$C:$C,$S430))</f>
        <v>0</v>
      </c>
      <c r="E430" s="8">
        <f>IF($S430="","",INDEX(Calc!$E:$E,$S430))</f>
        <v>0</v>
      </c>
      <c r="F430" s="9">
        <f>IF($S430="","",INDEX(Calc!$G:$G,$S430))</f>
        <v>0</v>
      </c>
      <c r="G430" s="8">
        <f>IF($S430="","",INDEX(Calc!$L:$L,$S430))</f>
        <v>0</v>
      </c>
      <c r="H430" s="8">
        <f>IF($S430="","",INDEX(Calc!$M:$M,$S430))</f>
        <v>0</v>
      </c>
      <c r="I430" s="7">
        <f>IF($T430="","",INDEX(Calc!$B:$B,$T430))</f>
        <v>0</v>
      </c>
      <c r="J430" s="8">
        <f>IF($S430="","",IF($U430&lt;&gt;"paid",0,MAX(0,MIN(INDEX(Calc!$H:$H,$S430),INDEX(Calc!$I:$I,$T430))-MAX(INDEX(Calc!$J:$J,$S430),INDEX(Calc!$T:$T,$T430)))))</f>
        <v>0</v>
      </c>
      <c r="K430" s="8">
        <f>IF($S430="","",IF($U430&lt;&gt;"paid",0,$J430/(1+$F430)*$F430))</f>
        <v>0</v>
      </c>
      <c r="L430" s="8">
        <f>IF($S430="","",IF($U430="paid",MAX(0,$E430-MAX(0,MIN(INDEX(Calc!$H:$H,$S430),INDEX(Calc!$I:$I,$T430))-INDEX(Calc!$J:$J,$S430))),$W430))</f>
        <v>0</v>
      </c>
      <c r="M430" s="8">
        <f>IF($S430="","",IF($U430="paid",$L430/(1+$F430)*$F430,$Q430))</f>
        <v>0</v>
      </c>
      <c r="N430">
        <f>IF(OR($S430="",$U430&lt;&gt;"paid"),"",$I430-$C430)</f>
        <v>0</v>
      </c>
      <c r="O430" s="8">
        <f>IF($S430="","",IF(AND($U430="paid",$N430&gt;Settings!$B$4),$K430*Settings!$B$3*$N430/365,0))</f>
        <v>0</v>
      </c>
      <c r="P430" s="8">
        <f>IF($S430="","",IF($U430="unpaid",$W430,0))</f>
        <v>0</v>
      </c>
      <c r="Q430" s="8">
        <f>IF($S430="","",IF(AND($U430="unpaid",$C430&lt;=Settings!$B$2),$W430/(1+$F430)*$F430,0))</f>
        <v>0</v>
      </c>
      <c r="R430">
        <f>IF($S430="","","FY "&amp;IF(MONTH($C430)&gt;=4,YEAR($C430),YEAR($C430)-1)&amp;"-"&amp;TEXT(MOD(IF(MONTH($C430)&gt;=4,YEAR($C430)+1,YEAR($C430)),100),"00"))</f>
        <v>0</v>
      </c>
      <c r="S430">
        <f>IF($S429="","",IF($U429="paid",IF($V429&lt;&gt;"",$S429,IF(AND($W429&gt;0,OR(INDEX(Calc!$B:$B,$S429)&lt;=Settings!$B$2,$X429=0)),$S429,IFERROR(MATCH(1,INDEX((Calc!$A$2:$A$2001&lt;&gt;"")*(Calc!$E$2:$E$2001&gt;0)*(ROW(Calc!$A$2:$A$2001)&gt;$S429),0),0)+1,""))),IFERROR(MATCH(1,INDEX((Calc!$A$2:$A$2001&lt;&gt;"")*(Calc!$E$2:$E$2001&gt;0)*(ROW(Calc!$A$2:$A$2001)&gt;$S429),0),0)+1,"")))</f>
        <v>0</v>
      </c>
      <c r="T430">
        <f>IF($S430="","",IF(AND($S430=$S429,$U429="paid",$V429=""),"",IF(AND($S430=$S429,$U429="paid",$V429&lt;&gt;""),$V429,IF($S430="","",IFERROR(MATCH(1,INDEX((Calc!$A$2:$A$2001=INDEX(Calc!$A:$A,$S430))*(Calc!$D$2:$D$2001&gt;0)*(Calc!$I$2:$I$2001&gt;INDEX(Calc!$J:$J,$S430))*(Calc!$T$2:$T$2001&lt;INDEX(Calc!$H:$H,$S430)),0),0)+1,"")))))</f>
        <v>0</v>
      </c>
      <c r="U430">
        <f>IF($S430="","",IF($T430&lt;&gt;"","paid","unpaid"))</f>
        <v>0</v>
      </c>
      <c r="V430">
        <f>IF(OR($S430="",$T430=""),"",IFERROR(MATCH(1,INDEX((Calc!$A$2:$A$2001=INDEX(Calc!$A:$A,$S430))*(Calc!$D$2:$D$2001&gt;0)*(Calc!$I$2:$I$2001&gt;INDEX(Calc!$J:$J,$S430))*(Calc!$T$2:$T$2001&lt;INDEX(Calc!$H:$H,$S430))*(ROW(Calc!$A$2:$A$2001)&gt;$T430),0),0)+1,""))</f>
        <v>0</v>
      </c>
      <c r="W430" s="8">
        <f>IF($S430="","",MAX(0,INDEX(Calc!$H:$H,$S430)-MAX(INDEX(Calc!$K:$K,$S430),INDEX(Calc!$J:$J,$S430))))</f>
        <v>0</v>
      </c>
      <c r="X430" s="8">
        <f>IF($S430="","",INDEX(Calc!$E:$E,$S430)-$W430)</f>
        <v>0</v>
      </c>
    </row>
    <row r="431" spans="1:24">
      <c r="A431">
        <f>IF($S431="","",INDEX(Calc!$A:$A,$S431))</f>
        <v>0</v>
      </c>
      <c r="B431">
        <f>IF($S431="","",INDEX(Calc!$U:$U,$S431))</f>
        <v>0</v>
      </c>
      <c r="C431" s="7">
        <f>IF($S431="","",INDEX(Calc!$B:$B,$S431))</f>
        <v>0</v>
      </c>
      <c r="D431">
        <f>IF($S431="","",INDEX(Calc!$C:$C,$S431))</f>
        <v>0</v>
      </c>
      <c r="E431" s="8">
        <f>IF($S431="","",INDEX(Calc!$E:$E,$S431))</f>
        <v>0</v>
      </c>
      <c r="F431" s="9">
        <f>IF($S431="","",INDEX(Calc!$G:$G,$S431))</f>
        <v>0</v>
      </c>
      <c r="G431" s="8">
        <f>IF($S431="","",INDEX(Calc!$L:$L,$S431))</f>
        <v>0</v>
      </c>
      <c r="H431" s="8">
        <f>IF($S431="","",INDEX(Calc!$M:$M,$S431))</f>
        <v>0</v>
      </c>
      <c r="I431" s="7">
        <f>IF($T431="","",INDEX(Calc!$B:$B,$T431))</f>
        <v>0</v>
      </c>
      <c r="J431" s="8">
        <f>IF($S431="","",IF($U431&lt;&gt;"paid",0,MAX(0,MIN(INDEX(Calc!$H:$H,$S431),INDEX(Calc!$I:$I,$T431))-MAX(INDEX(Calc!$J:$J,$S431),INDEX(Calc!$T:$T,$T431)))))</f>
        <v>0</v>
      </c>
      <c r="K431" s="8">
        <f>IF($S431="","",IF($U431&lt;&gt;"paid",0,$J431/(1+$F431)*$F431))</f>
        <v>0</v>
      </c>
      <c r="L431" s="8">
        <f>IF($S431="","",IF($U431="paid",MAX(0,$E431-MAX(0,MIN(INDEX(Calc!$H:$H,$S431),INDEX(Calc!$I:$I,$T431))-INDEX(Calc!$J:$J,$S431))),$W431))</f>
        <v>0</v>
      </c>
      <c r="M431" s="8">
        <f>IF($S431="","",IF($U431="paid",$L431/(1+$F431)*$F431,$Q431))</f>
        <v>0</v>
      </c>
      <c r="N431">
        <f>IF(OR($S431="",$U431&lt;&gt;"paid"),"",$I431-$C431)</f>
        <v>0</v>
      </c>
      <c r="O431" s="8">
        <f>IF($S431="","",IF(AND($U431="paid",$N431&gt;Settings!$B$4),$K431*Settings!$B$3*$N431/365,0))</f>
        <v>0</v>
      </c>
      <c r="P431" s="8">
        <f>IF($S431="","",IF($U431="unpaid",$W431,0))</f>
        <v>0</v>
      </c>
      <c r="Q431" s="8">
        <f>IF($S431="","",IF(AND($U431="unpaid",$C431&lt;=Settings!$B$2),$W431/(1+$F431)*$F431,0))</f>
        <v>0</v>
      </c>
      <c r="R431">
        <f>IF($S431="","","FY "&amp;IF(MONTH($C431)&gt;=4,YEAR($C431),YEAR($C431)-1)&amp;"-"&amp;TEXT(MOD(IF(MONTH($C431)&gt;=4,YEAR($C431)+1,YEAR($C431)),100),"00"))</f>
        <v>0</v>
      </c>
      <c r="S431">
        <f>IF($S430="","",IF($U430="paid",IF($V430&lt;&gt;"",$S430,IF(AND($W430&gt;0,OR(INDEX(Calc!$B:$B,$S430)&lt;=Settings!$B$2,$X430=0)),$S430,IFERROR(MATCH(1,INDEX((Calc!$A$2:$A$2001&lt;&gt;"")*(Calc!$E$2:$E$2001&gt;0)*(ROW(Calc!$A$2:$A$2001)&gt;$S430),0),0)+1,""))),IFERROR(MATCH(1,INDEX((Calc!$A$2:$A$2001&lt;&gt;"")*(Calc!$E$2:$E$2001&gt;0)*(ROW(Calc!$A$2:$A$2001)&gt;$S430),0),0)+1,"")))</f>
        <v>0</v>
      </c>
      <c r="T431">
        <f>IF($S431="","",IF(AND($S431=$S430,$U430="paid",$V430=""),"",IF(AND($S431=$S430,$U430="paid",$V430&lt;&gt;""),$V430,IF($S431="","",IFERROR(MATCH(1,INDEX((Calc!$A$2:$A$2001=INDEX(Calc!$A:$A,$S431))*(Calc!$D$2:$D$2001&gt;0)*(Calc!$I$2:$I$2001&gt;INDEX(Calc!$J:$J,$S431))*(Calc!$T$2:$T$2001&lt;INDEX(Calc!$H:$H,$S431)),0),0)+1,"")))))</f>
        <v>0</v>
      </c>
      <c r="U431">
        <f>IF($S431="","",IF($T431&lt;&gt;"","paid","unpaid"))</f>
        <v>0</v>
      </c>
      <c r="V431">
        <f>IF(OR($S431="",$T431=""),"",IFERROR(MATCH(1,INDEX((Calc!$A$2:$A$2001=INDEX(Calc!$A:$A,$S431))*(Calc!$D$2:$D$2001&gt;0)*(Calc!$I$2:$I$2001&gt;INDEX(Calc!$J:$J,$S431))*(Calc!$T$2:$T$2001&lt;INDEX(Calc!$H:$H,$S431))*(ROW(Calc!$A$2:$A$2001)&gt;$T431),0),0)+1,""))</f>
        <v>0</v>
      </c>
      <c r="W431" s="8">
        <f>IF($S431="","",MAX(0,INDEX(Calc!$H:$H,$S431)-MAX(INDEX(Calc!$K:$K,$S431),INDEX(Calc!$J:$J,$S431))))</f>
        <v>0</v>
      </c>
      <c r="X431" s="8">
        <f>IF($S431="","",INDEX(Calc!$E:$E,$S431)-$W431)</f>
        <v>0</v>
      </c>
    </row>
    <row r="432" spans="1:24">
      <c r="A432">
        <f>IF($S432="","",INDEX(Calc!$A:$A,$S432))</f>
        <v>0</v>
      </c>
      <c r="B432">
        <f>IF($S432="","",INDEX(Calc!$U:$U,$S432))</f>
        <v>0</v>
      </c>
      <c r="C432" s="7">
        <f>IF($S432="","",INDEX(Calc!$B:$B,$S432))</f>
        <v>0</v>
      </c>
      <c r="D432">
        <f>IF($S432="","",INDEX(Calc!$C:$C,$S432))</f>
        <v>0</v>
      </c>
      <c r="E432" s="8">
        <f>IF($S432="","",INDEX(Calc!$E:$E,$S432))</f>
        <v>0</v>
      </c>
      <c r="F432" s="9">
        <f>IF($S432="","",INDEX(Calc!$G:$G,$S432))</f>
        <v>0</v>
      </c>
      <c r="G432" s="8">
        <f>IF($S432="","",INDEX(Calc!$L:$L,$S432))</f>
        <v>0</v>
      </c>
      <c r="H432" s="8">
        <f>IF($S432="","",INDEX(Calc!$M:$M,$S432))</f>
        <v>0</v>
      </c>
      <c r="I432" s="7">
        <f>IF($T432="","",INDEX(Calc!$B:$B,$T432))</f>
        <v>0</v>
      </c>
      <c r="J432" s="8">
        <f>IF($S432="","",IF($U432&lt;&gt;"paid",0,MAX(0,MIN(INDEX(Calc!$H:$H,$S432),INDEX(Calc!$I:$I,$T432))-MAX(INDEX(Calc!$J:$J,$S432),INDEX(Calc!$T:$T,$T432)))))</f>
        <v>0</v>
      </c>
      <c r="K432" s="8">
        <f>IF($S432="","",IF($U432&lt;&gt;"paid",0,$J432/(1+$F432)*$F432))</f>
        <v>0</v>
      </c>
      <c r="L432" s="8">
        <f>IF($S432="","",IF($U432="paid",MAX(0,$E432-MAX(0,MIN(INDEX(Calc!$H:$H,$S432),INDEX(Calc!$I:$I,$T432))-INDEX(Calc!$J:$J,$S432))),$W432))</f>
        <v>0</v>
      </c>
      <c r="M432" s="8">
        <f>IF($S432="","",IF($U432="paid",$L432/(1+$F432)*$F432,$Q432))</f>
        <v>0</v>
      </c>
      <c r="N432">
        <f>IF(OR($S432="",$U432&lt;&gt;"paid"),"",$I432-$C432)</f>
        <v>0</v>
      </c>
      <c r="O432" s="8">
        <f>IF($S432="","",IF(AND($U432="paid",$N432&gt;Settings!$B$4),$K432*Settings!$B$3*$N432/365,0))</f>
        <v>0</v>
      </c>
      <c r="P432" s="8">
        <f>IF($S432="","",IF($U432="unpaid",$W432,0))</f>
        <v>0</v>
      </c>
      <c r="Q432" s="8">
        <f>IF($S432="","",IF(AND($U432="unpaid",$C432&lt;=Settings!$B$2),$W432/(1+$F432)*$F432,0))</f>
        <v>0</v>
      </c>
      <c r="R432">
        <f>IF($S432="","","FY "&amp;IF(MONTH($C432)&gt;=4,YEAR($C432),YEAR($C432)-1)&amp;"-"&amp;TEXT(MOD(IF(MONTH($C432)&gt;=4,YEAR($C432)+1,YEAR($C432)),100),"00"))</f>
        <v>0</v>
      </c>
      <c r="S432">
        <f>IF($S431="","",IF($U431="paid",IF($V431&lt;&gt;"",$S431,IF(AND($W431&gt;0,OR(INDEX(Calc!$B:$B,$S431)&lt;=Settings!$B$2,$X431=0)),$S431,IFERROR(MATCH(1,INDEX((Calc!$A$2:$A$2001&lt;&gt;"")*(Calc!$E$2:$E$2001&gt;0)*(ROW(Calc!$A$2:$A$2001)&gt;$S431),0),0)+1,""))),IFERROR(MATCH(1,INDEX((Calc!$A$2:$A$2001&lt;&gt;"")*(Calc!$E$2:$E$2001&gt;0)*(ROW(Calc!$A$2:$A$2001)&gt;$S431),0),0)+1,"")))</f>
        <v>0</v>
      </c>
      <c r="T432">
        <f>IF($S432="","",IF(AND($S432=$S431,$U431="paid",$V431=""),"",IF(AND($S432=$S431,$U431="paid",$V431&lt;&gt;""),$V431,IF($S432="","",IFERROR(MATCH(1,INDEX((Calc!$A$2:$A$2001=INDEX(Calc!$A:$A,$S432))*(Calc!$D$2:$D$2001&gt;0)*(Calc!$I$2:$I$2001&gt;INDEX(Calc!$J:$J,$S432))*(Calc!$T$2:$T$2001&lt;INDEX(Calc!$H:$H,$S432)),0),0)+1,"")))))</f>
        <v>0</v>
      </c>
      <c r="U432">
        <f>IF($S432="","",IF($T432&lt;&gt;"","paid","unpaid"))</f>
        <v>0</v>
      </c>
      <c r="V432">
        <f>IF(OR($S432="",$T432=""),"",IFERROR(MATCH(1,INDEX((Calc!$A$2:$A$2001=INDEX(Calc!$A:$A,$S432))*(Calc!$D$2:$D$2001&gt;0)*(Calc!$I$2:$I$2001&gt;INDEX(Calc!$J:$J,$S432))*(Calc!$T$2:$T$2001&lt;INDEX(Calc!$H:$H,$S432))*(ROW(Calc!$A$2:$A$2001)&gt;$T432),0),0)+1,""))</f>
        <v>0</v>
      </c>
      <c r="W432" s="8">
        <f>IF($S432="","",MAX(0,INDEX(Calc!$H:$H,$S432)-MAX(INDEX(Calc!$K:$K,$S432),INDEX(Calc!$J:$J,$S432))))</f>
        <v>0</v>
      </c>
      <c r="X432" s="8">
        <f>IF($S432="","",INDEX(Calc!$E:$E,$S432)-$W432)</f>
        <v>0</v>
      </c>
    </row>
    <row r="433" spans="1:24">
      <c r="A433">
        <f>IF($S433="","",INDEX(Calc!$A:$A,$S433))</f>
        <v>0</v>
      </c>
      <c r="B433">
        <f>IF($S433="","",INDEX(Calc!$U:$U,$S433))</f>
        <v>0</v>
      </c>
      <c r="C433" s="7">
        <f>IF($S433="","",INDEX(Calc!$B:$B,$S433))</f>
        <v>0</v>
      </c>
      <c r="D433">
        <f>IF($S433="","",INDEX(Calc!$C:$C,$S433))</f>
        <v>0</v>
      </c>
      <c r="E433" s="8">
        <f>IF($S433="","",INDEX(Calc!$E:$E,$S433))</f>
        <v>0</v>
      </c>
      <c r="F433" s="9">
        <f>IF($S433="","",INDEX(Calc!$G:$G,$S433))</f>
        <v>0</v>
      </c>
      <c r="G433" s="8">
        <f>IF($S433="","",INDEX(Calc!$L:$L,$S433))</f>
        <v>0</v>
      </c>
      <c r="H433" s="8">
        <f>IF($S433="","",INDEX(Calc!$M:$M,$S433))</f>
        <v>0</v>
      </c>
      <c r="I433" s="7">
        <f>IF($T433="","",INDEX(Calc!$B:$B,$T433))</f>
        <v>0</v>
      </c>
      <c r="J433" s="8">
        <f>IF($S433="","",IF($U433&lt;&gt;"paid",0,MAX(0,MIN(INDEX(Calc!$H:$H,$S433),INDEX(Calc!$I:$I,$T433))-MAX(INDEX(Calc!$J:$J,$S433),INDEX(Calc!$T:$T,$T433)))))</f>
        <v>0</v>
      </c>
      <c r="K433" s="8">
        <f>IF($S433="","",IF($U433&lt;&gt;"paid",0,$J433/(1+$F433)*$F433))</f>
        <v>0</v>
      </c>
      <c r="L433" s="8">
        <f>IF($S433="","",IF($U433="paid",MAX(0,$E433-MAX(0,MIN(INDEX(Calc!$H:$H,$S433),INDEX(Calc!$I:$I,$T433))-INDEX(Calc!$J:$J,$S433))),$W433))</f>
        <v>0</v>
      </c>
      <c r="M433" s="8">
        <f>IF($S433="","",IF($U433="paid",$L433/(1+$F433)*$F433,$Q433))</f>
        <v>0</v>
      </c>
      <c r="N433">
        <f>IF(OR($S433="",$U433&lt;&gt;"paid"),"",$I433-$C433)</f>
        <v>0</v>
      </c>
      <c r="O433" s="8">
        <f>IF($S433="","",IF(AND($U433="paid",$N433&gt;Settings!$B$4),$K433*Settings!$B$3*$N433/365,0))</f>
        <v>0</v>
      </c>
      <c r="P433" s="8">
        <f>IF($S433="","",IF($U433="unpaid",$W433,0))</f>
        <v>0</v>
      </c>
      <c r="Q433" s="8">
        <f>IF($S433="","",IF(AND($U433="unpaid",$C433&lt;=Settings!$B$2),$W433/(1+$F433)*$F433,0))</f>
        <v>0</v>
      </c>
      <c r="R433">
        <f>IF($S433="","","FY "&amp;IF(MONTH($C433)&gt;=4,YEAR($C433),YEAR($C433)-1)&amp;"-"&amp;TEXT(MOD(IF(MONTH($C433)&gt;=4,YEAR($C433)+1,YEAR($C433)),100),"00"))</f>
        <v>0</v>
      </c>
      <c r="S433">
        <f>IF($S432="","",IF($U432="paid",IF($V432&lt;&gt;"",$S432,IF(AND($W432&gt;0,OR(INDEX(Calc!$B:$B,$S432)&lt;=Settings!$B$2,$X432=0)),$S432,IFERROR(MATCH(1,INDEX((Calc!$A$2:$A$2001&lt;&gt;"")*(Calc!$E$2:$E$2001&gt;0)*(ROW(Calc!$A$2:$A$2001)&gt;$S432),0),0)+1,""))),IFERROR(MATCH(1,INDEX((Calc!$A$2:$A$2001&lt;&gt;"")*(Calc!$E$2:$E$2001&gt;0)*(ROW(Calc!$A$2:$A$2001)&gt;$S432),0),0)+1,"")))</f>
        <v>0</v>
      </c>
      <c r="T433">
        <f>IF($S433="","",IF(AND($S433=$S432,$U432="paid",$V432=""),"",IF(AND($S433=$S432,$U432="paid",$V432&lt;&gt;""),$V432,IF($S433="","",IFERROR(MATCH(1,INDEX((Calc!$A$2:$A$2001=INDEX(Calc!$A:$A,$S433))*(Calc!$D$2:$D$2001&gt;0)*(Calc!$I$2:$I$2001&gt;INDEX(Calc!$J:$J,$S433))*(Calc!$T$2:$T$2001&lt;INDEX(Calc!$H:$H,$S433)),0),0)+1,"")))))</f>
        <v>0</v>
      </c>
      <c r="U433">
        <f>IF($S433="","",IF($T433&lt;&gt;"","paid","unpaid"))</f>
        <v>0</v>
      </c>
      <c r="V433">
        <f>IF(OR($S433="",$T433=""),"",IFERROR(MATCH(1,INDEX((Calc!$A$2:$A$2001=INDEX(Calc!$A:$A,$S433))*(Calc!$D$2:$D$2001&gt;0)*(Calc!$I$2:$I$2001&gt;INDEX(Calc!$J:$J,$S433))*(Calc!$T$2:$T$2001&lt;INDEX(Calc!$H:$H,$S433))*(ROW(Calc!$A$2:$A$2001)&gt;$T433),0),0)+1,""))</f>
        <v>0</v>
      </c>
      <c r="W433" s="8">
        <f>IF($S433="","",MAX(0,INDEX(Calc!$H:$H,$S433)-MAX(INDEX(Calc!$K:$K,$S433),INDEX(Calc!$J:$J,$S433))))</f>
        <v>0</v>
      </c>
      <c r="X433" s="8">
        <f>IF($S433="","",INDEX(Calc!$E:$E,$S433)-$W433)</f>
        <v>0</v>
      </c>
    </row>
    <row r="434" spans="1:24">
      <c r="A434">
        <f>IF($S434="","",INDEX(Calc!$A:$A,$S434))</f>
        <v>0</v>
      </c>
      <c r="B434">
        <f>IF($S434="","",INDEX(Calc!$U:$U,$S434))</f>
        <v>0</v>
      </c>
      <c r="C434" s="7">
        <f>IF($S434="","",INDEX(Calc!$B:$B,$S434))</f>
        <v>0</v>
      </c>
      <c r="D434">
        <f>IF($S434="","",INDEX(Calc!$C:$C,$S434))</f>
        <v>0</v>
      </c>
      <c r="E434" s="8">
        <f>IF($S434="","",INDEX(Calc!$E:$E,$S434))</f>
        <v>0</v>
      </c>
      <c r="F434" s="9">
        <f>IF($S434="","",INDEX(Calc!$G:$G,$S434))</f>
        <v>0</v>
      </c>
      <c r="G434" s="8">
        <f>IF($S434="","",INDEX(Calc!$L:$L,$S434))</f>
        <v>0</v>
      </c>
      <c r="H434" s="8">
        <f>IF($S434="","",INDEX(Calc!$M:$M,$S434))</f>
        <v>0</v>
      </c>
      <c r="I434" s="7">
        <f>IF($T434="","",INDEX(Calc!$B:$B,$T434))</f>
        <v>0</v>
      </c>
      <c r="J434" s="8">
        <f>IF($S434="","",IF($U434&lt;&gt;"paid",0,MAX(0,MIN(INDEX(Calc!$H:$H,$S434),INDEX(Calc!$I:$I,$T434))-MAX(INDEX(Calc!$J:$J,$S434),INDEX(Calc!$T:$T,$T434)))))</f>
        <v>0</v>
      </c>
      <c r="K434" s="8">
        <f>IF($S434="","",IF($U434&lt;&gt;"paid",0,$J434/(1+$F434)*$F434))</f>
        <v>0</v>
      </c>
      <c r="L434" s="8">
        <f>IF($S434="","",IF($U434="paid",MAX(0,$E434-MAX(0,MIN(INDEX(Calc!$H:$H,$S434),INDEX(Calc!$I:$I,$T434))-INDEX(Calc!$J:$J,$S434))),$W434))</f>
        <v>0</v>
      </c>
      <c r="M434" s="8">
        <f>IF($S434="","",IF($U434="paid",$L434/(1+$F434)*$F434,$Q434))</f>
        <v>0</v>
      </c>
      <c r="N434">
        <f>IF(OR($S434="",$U434&lt;&gt;"paid"),"",$I434-$C434)</f>
        <v>0</v>
      </c>
      <c r="O434" s="8">
        <f>IF($S434="","",IF(AND($U434="paid",$N434&gt;Settings!$B$4),$K434*Settings!$B$3*$N434/365,0))</f>
        <v>0</v>
      </c>
      <c r="P434" s="8">
        <f>IF($S434="","",IF($U434="unpaid",$W434,0))</f>
        <v>0</v>
      </c>
      <c r="Q434" s="8">
        <f>IF($S434="","",IF(AND($U434="unpaid",$C434&lt;=Settings!$B$2),$W434/(1+$F434)*$F434,0))</f>
        <v>0</v>
      </c>
      <c r="R434">
        <f>IF($S434="","","FY "&amp;IF(MONTH($C434)&gt;=4,YEAR($C434),YEAR($C434)-1)&amp;"-"&amp;TEXT(MOD(IF(MONTH($C434)&gt;=4,YEAR($C434)+1,YEAR($C434)),100),"00"))</f>
        <v>0</v>
      </c>
      <c r="S434">
        <f>IF($S433="","",IF($U433="paid",IF($V433&lt;&gt;"",$S433,IF(AND($W433&gt;0,OR(INDEX(Calc!$B:$B,$S433)&lt;=Settings!$B$2,$X433=0)),$S433,IFERROR(MATCH(1,INDEX((Calc!$A$2:$A$2001&lt;&gt;"")*(Calc!$E$2:$E$2001&gt;0)*(ROW(Calc!$A$2:$A$2001)&gt;$S433),0),0)+1,""))),IFERROR(MATCH(1,INDEX((Calc!$A$2:$A$2001&lt;&gt;"")*(Calc!$E$2:$E$2001&gt;0)*(ROW(Calc!$A$2:$A$2001)&gt;$S433),0),0)+1,"")))</f>
        <v>0</v>
      </c>
      <c r="T434">
        <f>IF($S434="","",IF(AND($S434=$S433,$U433="paid",$V433=""),"",IF(AND($S434=$S433,$U433="paid",$V433&lt;&gt;""),$V433,IF($S434="","",IFERROR(MATCH(1,INDEX((Calc!$A$2:$A$2001=INDEX(Calc!$A:$A,$S434))*(Calc!$D$2:$D$2001&gt;0)*(Calc!$I$2:$I$2001&gt;INDEX(Calc!$J:$J,$S434))*(Calc!$T$2:$T$2001&lt;INDEX(Calc!$H:$H,$S434)),0),0)+1,"")))))</f>
        <v>0</v>
      </c>
      <c r="U434">
        <f>IF($S434="","",IF($T434&lt;&gt;"","paid","unpaid"))</f>
        <v>0</v>
      </c>
      <c r="V434">
        <f>IF(OR($S434="",$T434=""),"",IFERROR(MATCH(1,INDEX((Calc!$A$2:$A$2001=INDEX(Calc!$A:$A,$S434))*(Calc!$D$2:$D$2001&gt;0)*(Calc!$I$2:$I$2001&gt;INDEX(Calc!$J:$J,$S434))*(Calc!$T$2:$T$2001&lt;INDEX(Calc!$H:$H,$S434))*(ROW(Calc!$A$2:$A$2001)&gt;$T434),0),0)+1,""))</f>
        <v>0</v>
      </c>
      <c r="W434" s="8">
        <f>IF($S434="","",MAX(0,INDEX(Calc!$H:$H,$S434)-MAX(INDEX(Calc!$K:$K,$S434),INDEX(Calc!$J:$J,$S434))))</f>
        <v>0</v>
      </c>
      <c r="X434" s="8">
        <f>IF($S434="","",INDEX(Calc!$E:$E,$S434)-$W434)</f>
        <v>0</v>
      </c>
    </row>
    <row r="435" spans="1:24">
      <c r="A435">
        <f>IF($S435="","",INDEX(Calc!$A:$A,$S435))</f>
        <v>0</v>
      </c>
      <c r="B435">
        <f>IF($S435="","",INDEX(Calc!$U:$U,$S435))</f>
        <v>0</v>
      </c>
      <c r="C435" s="7">
        <f>IF($S435="","",INDEX(Calc!$B:$B,$S435))</f>
        <v>0</v>
      </c>
      <c r="D435">
        <f>IF($S435="","",INDEX(Calc!$C:$C,$S435))</f>
        <v>0</v>
      </c>
      <c r="E435" s="8">
        <f>IF($S435="","",INDEX(Calc!$E:$E,$S435))</f>
        <v>0</v>
      </c>
      <c r="F435" s="9">
        <f>IF($S435="","",INDEX(Calc!$G:$G,$S435))</f>
        <v>0</v>
      </c>
      <c r="G435" s="8">
        <f>IF($S435="","",INDEX(Calc!$L:$L,$S435))</f>
        <v>0</v>
      </c>
      <c r="H435" s="8">
        <f>IF($S435="","",INDEX(Calc!$M:$M,$S435))</f>
        <v>0</v>
      </c>
      <c r="I435" s="7">
        <f>IF($T435="","",INDEX(Calc!$B:$B,$T435))</f>
        <v>0</v>
      </c>
      <c r="J435" s="8">
        <f>IF($S435="","",IF($U435&lt;&gt;"paid",0,MAX(0,MIN(INDEX(Calc!$H:$H,$S435),INDEX(Calc!$I:$I,$T435))-MAX(INDEX(Calc!$J:$J,$S435),INDEX(Calc!$T:$T,$T435)))))</f>
        <v>0</v>
      </c>
      <c r="K435" s="8">
        <f>IF($S435="","",IF($U435&lt;&gt;"paid",0,$J435/(1+$F435)*$F435))</f>
        <v>0</v>
      </c>
      <c r="L435" s="8">
        <f>IF($S435="","",IF($U435="paid",MAX(0,$E435-MAX(0,MIN(INDEX(Calc!$H:$H,$S435),INDEX(Calc!$I:$I,$T435))-INDEX(Calc!$J:$J,$S435))),$W435))</f>
        <v>0</v>
      </c>
      <c r="M435" s="8">
        <f>IF($S435="","",IF($U435="paid",$L435/(1+$F435)*$F435,$Q435))</f>
        <v>0</v>
      </c>
      <c r="N435">
        <f>IF(OR($S435="",$U435&lt;&gt;"paid"),"",$I435-$C435)</f>
        <v>0</v>
      </c>
      <c r="O435" s="8">
        <f>IF($S435="","",IF(AND($U435="paid",$N435&gt;Settings!$B$4),$K435*Settings!$B$3*$N435/365,0))</f>
        <v>0</v>
      </c>
      <c r="P435" s="8">
        <f>IF($S435="","",IF($U435="unpaid",$W435,0))</f>
        <v>0</v>
      </c>
      <c r="Q435" s="8">
        <f>IF($S435="","",IF(AND($U435="unpaid",$C435&lt;=Settings!$B$2),$W435/(1+$F435)*$F435,0))</f>
        <v>0</v>
      </c>
      <c r="R435">
        <f>IF($S435="","","FY "&amp;IF(MONTH($C435)&gt;=4,YEAR($C435),YEAR($C435)-1)&amp;"-"&amp;TEXT(MOD(IF(MONTH($C435)&gt;=4,YEAR($C435)+1,YEAR($C435)),100),"00"))</f>
        <v>0</v>
      </c>
      <c r="S435">
        <f>IF($S434="","",IF($U434="paid",IF($V434&lt;&gt;"",$S434,IF(AND($W434&gt;0,OR(INDEX(Calc!$B:$B,$S434)&lt;=Settings!$B$2,$X434=0)),$S434,IFERROR(MATCH(1,INDEX((Calc!$A$2:$A$2001&lt;&gt;"")*(Calc!$E$2:$E$2001&gt;0)*(ROW(Calc!$A$2:$A$2001)&gt;$S434),0),0)+1,""))),IFERROR(MATCH(1,INDEX((Calc!$A$2:$A$2001&lt;&gt;"")*(Calc!$E$2:$E$2001&gt;0)*(ROW(Calc!$A$2:$A$2001)&gt;$S434),0),0)+1,"")))</f>
        <v>0</v>
      </c>
      <c r="T435">
        <f>IF($S435="","",IF(AND($S435=$S434,$U434="paid",$V434=""),"",IF(AND($S435=$S434,$U434="paid",$V434&lt;&gt;""),$V434,IF($S435="","",IFERROR(MATCH(1,INDEX((Calc!$A$2:$A$2001=INDEX(Calc!$A:$A,$S435))*(Calc!$D$2:$D$2001&gt;0)*(Calc!$I$2:$I$2001&gt;INDEX(Calc!$J:$J,$S435))*(Calc!$T$2:$T$2001&lt;INDEX(Calc!$H:$H,$S435)),0),0)+1,"")))))</f>
        <v>0</v>
      </c>
      <c r="U435">
        <f>IF($S435="","",IF($T435&lt;&gt;"","paid","unpaid"))</f>
        <v>0</v>
      </c>
      <c r="V435">
        <f>IF(OR($S435="",$T435=""),"",IFERROR(MATCH(1,INDEX((Calc!$A$2:$A$2001=INDEX(Calc!$A:$A,$S435))*(Calc!$D$2:$D$2001&gt;0)*(Calc!$I$2:$I$2001&gt;INDEX(Calc!$J:$J,$S435))*(Calc!$T$2:$T$2001&lt;INDEX(Calc!$H:$H,$S435))*(ROW(Calc!$A$2:$A$2001)&gt;$T435),0),0)+1,""))</f>
        <v>0</v>
      </c>
      <c r="W435" s="8">
        <f>IF($S435="","",MAX(0,INDEX(Calc!$H:$H,$S435)-MAX(INDEX(Calc!$K:$K,$S435),INDEX(Calc!$J:$J,$S435))))</f>
        <v>0</v>
      </c>
      <c r="X435" s="8">
        <f>IF($S435="","",INDEX(Calc!$E:$E,$S435)-$W435)</f>
        <v>0</v>
      </c>
    </row>
    <row r="436" spans="1:24">
      <c r="A436">
        <f>IF($S436="","",INDEX(Calc!$A:$A,$S436))</f>
        <v>0</v>
      </c>
      <c r="B436">
        <f>IF($S436="","",INDEX(Calc!$U:$U,$S436))</f>
        <v>0</v>
      </c>
      <c r="C436" s="7">
        <f>IF($S436="","",INDEX(Calc!$B:$B,$S436))</f>
        <v>0</v>
      </c>
      <c r="D436">
        <f>IF($S436="","",INDEX(Calc!$C:$C,$S436))</f>
        <v>0</v>
      </c>
      <c r="E436" s="8">
        <f>IF($S436="","",INDEX(Calc!$E:$E,$S436))</f>
        <v>0</v>
      </c>
      <c r="F436" s="9">
        <f>IF($S436="","",INDEX(Calc!$G:$G,$S436))</f>
        <v>0</v>
      </c>
      <c r="G436" s="8">
        <f>IF($S436="","",INDEX(Calc!$L:$L,$S436))</f>
        <v>0</v>
      </c>
      <c r="H436" s="8">
        <f>IF($S436="","",INDEX(Calc!$M:$M,$S436))</f>
        <v>0</v>
      </c>
      <c r="I436" s="7">
        <f>IF($T436="","",INDEX(Calc!$B:$B,$T436))</f>
        <v>0</v>
      </c>
      <c r="J436" s="8">
        <f>IF($S436="","",IF($U436&lt;&gt;"paid",0,MAX(0,MIN(INDEX(Calc!$H:$H,$S436),INDEX(Calc!$I:$I,$T436))-MAX(INDEX(Calc!$J:$J,$S436),INDEX(Calc!$T:$T,$T436)))))</f>
        <v>0</v>
      </c>
      <c r="K436" s="8">
        <f>IF($S436="","",IF($U436&lt;&gt;"paid",0,$J436/(1+$F436)*$F436))</f>
        <v>0</v>
      </c>
      <c r="L436" s="8">
        <f>IF($S436="","",IF($U436="paid",MAX(0,$E436-MAX(0,MIN(INDEX(Calc!$H:$H,$S436),INDEX(Calc!$I:$I,$T436))-INDEX(Calc!$J:$J,$S436))),$W436))</f>
        <v>0</v>
      </c>
      <c r="M436" s="8">
        <f>IF($S436="","",IF($U436="paid",$L436/(1+$F436)*$F436,$Q436))</f>
        <v>0</v>
      </c>
      <c r="N436">
        <f>IF(OR($S436="",$U436&lt;&gt;"paid"),"",$I436-$C436)</f>
        <v>0</v>
      </c>
      <c r="O436" s="8">
        <f>IF($S436="","",IF(AND($U436="paid",$N436&gt;Settings!$B$4),$K436*Settings!$B$3*$N436/365,0))</f>
        <v>0</v>
      </c>
      <c r="P436" s="8">
        <f>IF($S436="","",IF($U436="unpaid",$W436,0))</f>
        <v>0</v>
      </c>
      <c r="Q436" s="8">
        <f>IF($S436="","",IF(AND($U436="unpaid",$C436&lt;=Settings!$B$2),$W436/(1+$F436)*$F436,0))</f>
        <v>0</v>
      </c>
      <c r="R436">
        <f>IF($S436="","","FY "&amp;IF(MONTH($C436)&gt;=4,YEAR($C436),YEAR($C436)-1)&amp;"-"&amp;TEXT(MOD(IF(MONTH($C436)&gt;=4,YEAR($C436)+1,YEAR($C436)),100),"00"))</f>
        <v>0</v>
      </c>
      <c r="S436">
        <f>IF($S435="","",IF($U435="paid",IF($V435&lt;&gt;"",$S435,IF(AND($W435&gt;0,OR(INDEX(Calc!$B:$B,$S435)&lt;=Settings!$B$2,$X435=0)),$S435,IFERROR(MATCH(1,INDEX((Calc!$A$2:$A$2001&lt;&gt;"")*(Calc!$E$2:$E$2001&gt;0)*(ROW(Calc!$A$2:$A$2001)&gt;$S435),0),0)+1,""))),IFERROR(MATCH(1,INDEX((Calc!$A$2:$A$2001&lt;&gt;"")*(Calc!$E$2:$E$2001&gt;0)*(ROW(Calc!$A$2:$A$2001)&gt;$S435),0),0)+1,"")))</f>
        <v>0</v>
      </c>
      <c r="T436">
        <f>IF($S436="","",IF(AND($S436=$S435,$U435="paid",$V435=""),"",IF(AND($S436=$S435,$U435="paid",$V435&lt;&gt;""),$V435,IF($S436="","",IFERROR(MATCH(1,INDEX((Calc!$A$2:$A$2001=INDEX(Calc!$A:$A,$S436))*(Calc!$D$2:$D$2001&gt;0)*(Calc!$I$2:$I$2001&gt;INDEX(Calc!$J:$J,$S436))*(Calc!$T$2:$T$2001&lt;INDEX(Calc!$H:$H,$S436)),0),0)+1,"")))))</f>
        <v>0</v>
      </c>
      <c r="U436">
        <f>IF($S436="","",IF($T436&lt;&gt;"","paid","unpaid"))</f>
        <v>0</v>
      </c>
      <c r="V436">
        <f>IF(OR($S436="",$T436=""),"",IFERROR(MATCH(1,INDEX((Calc!$A$2:$A$2001=INDEX(Calc!$A:$A,$S436))*(Calc!$D$2:$D$2001&gt;0)*(Calc!$I$2:$I$2001&gt;INDEX(Calc!$J:$J,$S436))*(Calc!$T$2:$T$2001&lt;INDEX(Calc!$H:$H,$S436))*(ROW(Calc!$A$2:$A$2001)&gt;$T436),0),0)+1,""))</f>
        <v>0</v>
      </c>
      <c r="W436" s="8">
        <f>IF($S436="","",MAX(0,INDEX(Calc!$H:$H,$S436)-MAX(INDEX(Calc!$K:$K,$S436),INDEX(Calc!$J:$J,$S436))))</f>
        <v>0</v>
      </c>
      <c r="X436" s="8">
        <f>IF($S436="","",INDEX(Calc!$E:$E,$S436)-$W436)</f>
        <v>0</v>
      </c>
    </row>
    <row r="437" spans="1:24">
      <c r="A437">
        <f>IF($S437="","",INDEX(Calc!$A:$A,$S437))</f>
        <v>0</v>
      </c>
      <c r="B437">
        <f>IF($S437="","",INDEX(Calc!$U:$U,$S437))</f>
        <v>0</v>
      </c>
      <c r="C437" s="7">
        <f>IF($S437="","",INDEX(Calc!$B:$B,$S437))</f>
        <v>0</v>
      </c>
      <c r="D437">
        <f>IF($S437="","",INDEX(Calc!$C:$C,$S437))</f>
        <v>0</v>
      </c>
      <c r="E437" s="8">
        <f>IF($S437="","",INDEX(Calc!$E:$E,$S437))</f>
        <v>0</v>
      </c>
      <c r="F437" s="9">
        <f>IF($S437="","",INDEX(Calc!$G:$G,$S437))</f>
        <v>0</v>
      </c>
      <c r="G437" s="8">
        <f>IF($S437="","",INDEX(Calc!$L:$L,$S437))</f>
        <v>0</v>
      </c>
      <c r="H437" s="8">
        <f>IF($S437="","",INDEX(Calc!$M:$M,$S437))</f>
        <v>0</v>
      </c>
      <c r="I437" s="7">
        <f>IF($T437="","",INDEX(Calc!$B:$B,$T437))</f>
        <v>0</v>
      </c>
      <c r="J437" s="8">
        <f>IF($S437="","",IF($U437&lt;&gt;"paid",0,MAX(0,MIN(INDEX(Calc!$H:$H,$S437),INDEX(Calc!$I:$I,$T437))-MAX(INDEX(Calc!$J:$J,$S437),INDEX(Calc!$T:$T,$T437)))))</f>
        <v>0</v>
      </c>
      <c r="K437" s="8">
        <f>IF($S437="","",IF($U437&lt;&gt;"paid",0,$J437/(1+$F437)*$F437))</f>
        <v>0</v>
      </c>
      <c r="L437" s="8">
        <f>IF($S437="","",IF($U437="paid",MAX(0,$E437-MAX(0,MIN(INDEX(Calc!$H:$H,$S437),INDEX(Calc!$I:$I,$T437))-INDEX(Calc!$J:$J,$S437))),$W437))</f>
        <v>0</v>
      </c>
      <c r="M437" s="8">
        <f>IF($S437="","",IF($U437="paid",$L437/(1+$F437)*$F437,$Q437))</f>
        <v>0</v>
      </c>
      <c r="N437">
        <f>IF(OR($S437="",$U437&lt;&gt;"paid"),"",$I437-$C437)</f>
        <v>0</v>
      </c>
      <c r="O437" s="8">
        <f>IF($S437="","",IF(AND($U437="paid",$N437&gt;Settings!$B$4),$K437*Settings!$B$3*$N437/365,0))</f>
        <v>0</v>
      </c>
      <c r="P437" s="8">
        <f>IF($S437="","",IF($U437="unpaid",$W437,0))</f>
        <v>0</v>
      </c>
      <c r="Q437" s="8">
        <f>IF($S437="","",IF(AND($U437="unpaid",$C437&lt;=Settings!$B$2),$W437/(1+$F437)*$F437,0))</f>
        <v>0</v>
      </c>
      <c r="R437">
        <f>IF($S437="","","FY "&amp;IF(MONTH($C437)&gt;=4,YEAR($C437),YEAR($C437)-1)&amp;"-"&amp;TEXT(MOD(IF(MONTH($C437)&gt;=4,YEAR($C437)+1,YEAR($C437)),100),"00"))</f>
        <v>0</v>
      </c>
      <c r="S437">
        <f>IF($S436="","",IF($U436="paid",IF($V436&lt;&gt;"",$S436,IF(AND($W436&gt;0,OR(INDEX(Calc!$B:$B,$S436)&lt;=Settings!$B$2,$X436=0)),$S436,IFERROR(MATCH(1,INDEX((Calc!$A$2:$A$2001&lt;&gt;"")*(Calc!$E$2:$E$2001&gt;0)*(ROW(Calc!$A$2:$A$2001)&gt;$S436),0),0)+1,""))),IFERROR(MATCH(1,INDEX((Calc!$A$2:$A$2001&lt;&gt;"")*(Calc!$E$2:$E$2001&gt;0)*(ROW(Calc!$A$2:$A$2001)&gt;$S436),0),0)+1,"")))</f>
        <v>0</v>
      </c>
      <c r="T437">
        <f>IF($S437="","",IF(AND($S437=$S436,$U436="paid",$V436=""),"",IF(AND($S437=$S436,$U436="paid",$V436&lt;&gt;""),$V436,IF($S437="","",IFERROR(MATCH(1,INDEX((Calc!$A$2:$A$2001=INDEX(Calc!$A:$A,$S437))*(Calc!$D$2:$D$2001&gt;0)*(Calc!$I$2:$I$2001&gt;INDEX(Calc!$J:$J,$S437))*(Calc!$T$2:$T$2001&lt;INDEX(Calc!$H:$H,$S437)),0),0)+1,"")))))</f>
        <v>0</v>
      </c>
      <c r="U437">
        <f>IF($S437="","",IF($T437&lt;&gt;"","paid","unpaid"))</f>
        <v>0</v>
      </c>
      <c r="V437">
        <f>IF(OR($S437="",$T437=""),"",IFERROR(MATCH(1,INDEX((Calc!$A$2:$A$2001=INDEX(Calc!$A:$A,$S437))*(Calc!$D$2:$D$2001&gt;0)*(Calc!$I$2:$I$2001&gt;INDEX(Calc!$J:$J,$S437))*(Calc!$T$2:$T$2001&lt;INDEX(Calc!$H:$H,$S437))*(ROW(Calc!$A$2:$A$2001)&gt;$T437),0),0)+1,""))</f>
        <v>0</v>
      </c>
      <c r="W437" s="8">
        <f>IF($S437="","",MAX(0,INDEX(Calc!$H:$H,$S437)-MAX(INDEX(Calc!$K:$K,$S437),INDEX(Calc!$J:$J,$S437))))</f>
        <v>0</v>
      </c>
      <c r="X437" s="8">
        <f>IF($S437="","",INDEX(Calc!$E:$E,$S437)-$W437)</f>
        <v>0</v>
      </c>
    </row>
    <row r="438" spans="1:24">
      <c r="A438">
        <f>IF($S438="","",INDEX(Calc!$A:$A,$S438))</f>
        <v>0</v>
      </c>
      <c r="B438">
        <f>IF($S438="","",INDEX(Calc!$U:$U,$S438))</f>
        <v>0</v>
      </c>
      <c r="C438" s="7">
        <f>IF($S438="","",INDEX(Calc!$B:$B,$S438))</f>
        <v>0</v>
      </c>
      <c r="D438">
        <f>IF($S438="","",INDEX(Calc!$C:$C,$S438))</f>
        <v>0</v>
      </c>
      <c r="E438" s="8">
        <f>IF($S438="","",INDEX(Calc!$E:$E,$S438))</f>
        <v>0</v>
      </c>
      <c r="F438" s="9">
        <f>IF($S438="","",INDEX(Calc!$G:$G,$S438))</f>
        <v>0</v>
      </c>
      <c r="G438" s="8">
        <f>IF($S438="","",INDEX(Calc!$L:$L,$S438))</f>
        <v>0</v>
      </c>
      <c r="H438" s="8">
        <f>IF($S438="","",INDEX(Calc!$M:$M,$S438))</f>
        <v>0</v>
      </c>
      <c r="I438" s="7">
        <f>IF($T438="","",INDEX(Calc!$B:$B,$T438))</f>
        <v>0</v>
      </c>
      <c r="J438" s="8">
        <f>IF($S438="","",IF($U438&lt;&gt;"paid",0,MAX(0,MIN(INDEX(Calc!$H:$H,$S438),INDEX(Calc!$I:$I,$T438))-MAX(INDEX(Calc!$J:$J,$S438),INDEX(Calc!$T:$T,$T438)))))</f>
        <v>0</v>
      </c>
      <c r="K438" s="8">
        <f>IF($S438="","",IF($U438&lt;&gt;"paid",0,$J438/(1+$F438)*$F438))</f>
        <v>0</v>
      </c>
      <c r="L438" s="8">
        <f>IF($S438="","",IF($U438="paid",MAX(0,$E438-MAX(0,MIN(INDEX(Calc!$H:$H,$S438),INDEX(Calc!$I:$I,$T438))-INDEX(Calc!$J:$J,$S438))),$W438))</f>
        <v>0</v>
      </c>
      <c r="M438" s="8">
        <f>IF($S438="","",IF($U438="paid",$L438/(1+$F438)*$F438,$Q438))</f>
        <v>0</v>
      </c>
      <c r="N438">
        <f>IF(OR($S438="",$U438&lt;&gt;"paid"),"",$I438-$C438)</f>
        <v>0</v>
      </c>
      <c r="O438" s="8">
        <f>IF($S438="","",IF(AND($U438="paid",$N438&gt;Settings!$B$4),$K438*Settings!$B$3*$N438/365,0))</f>
        <v>0</v>
      </c>
      <c r="P438" s="8">
        <f>IF($S438="","",IF($U438="unpaid",$W438,0))</f>
        <v>0</v>
      </c>
      <c r="Q438" s="8">
        <f>IF($S438="","",IF(AND($U438="unpaid",$C438&lt;=Settings!$B$2),$W438/(1+$F438)*$F438,0))</f>
        <v>0</v>
      </c>
      <c r="R438">
        <f>IF($S438="","","FY "&amp;IF(MONTH($C438)&gt;=4,YEAR($C438),YEAR($C438)-1)&amp;"-"&amp;TEXT(MOD(IF(MONTH($C438)&gt;=4,YEAR($C438)+1,YEAR($C438)),100),"00"))</f>
        <v>0</v>
      </c>
      <c r="S438">
        <f>IF($S437="","",IF($U437="paid",IF($V437&lt;&gt;"",$S437,IF(AND($W437&gt;0,OR(INDEX(Calc!$B:$B,$S437)&lt;=Settings!$B$2,$X437=0)),$S437,IFERROR(MATCH(1,INDEX((Calc!$A$2:$A$2001&lt;&gt;"")*(Calc!$E$2:$E$2001&gt;0)*(ROW(Calc!$A$2:$A$2001)&gt;$S437),0),0)+1,""))),IFERROR(MATCH(1,INDEX((Calc!$A$2:$A$2001&lt;&gt;"")*(Calc!$E$2:$E$2001&gt;0)*(ROW(Calc!$A$2:$A$2001)&gt;$S437),0),0)+1,"")))</f>
        <v>0</v>
      </c>
      <c r="T438">
        <f>IF($S438="","",IF(AND($S438=$S437,$U437="paid",$V437=""),"",IF(AND($S438=$S437,$U437="paid",$V437&lt;&gt;""),$V437,IF($S438="","",IFERROR(MATCH(1,INDEX((Calc!$A$2:$A$2001=INDEX(Calc!$A:$A,$S438))*(Calc!$D$2:$D$2001&gt;0)*(Calc!$I$2:$I$2001&gt;INDEX(Calc!$J:$J,$S438))*(Calc!$T$2:$T$2001&lt;INDEX(Calc!$H:$H,$S438)),0),0)+1,"")))))</f>
        <v>0</v>
      </c>
      <c r="U438">
        <f>IF($S438="","",IF($T438&lt;&gt;"","paid","unpaid"))</f>
        <v>0</v>
      </c>
      <c r="V438">
        <f>IF(OR($S438="",$T438=""),"",IFERROR(MATCH(1,INDEX((Calc!$A$2:$A$2001=INDEX(Calc!$A:$A,$S438))*(Calc!$D$2:$D$2001&gt;0)*(Calc!$I$2:$I$2001&gt;INDEX(Calc!$J:$J,$S438))*(Calc!$T$2:$T$2001&lt;INDEX(Calc!$H:$H,$S438))*(ROW(Calc!$A$2:$A$2001)&gt;$T438),0),0)+1,""))</f>
        <v>0</v>
      </c>
      <c r="W438" s="8">
        <f>IF($S438="","",MAX(0,INDEX(Calc!$H:$H,$S438)-MAX(INDEX(Calc!$K:$K,$S438),INDEX(Calc!$J:$J,$S438))))</f>
        <v>0</v>
      </c>
      <c r="X438" s="8">
        <f>IF($S438="","",INDEX(Calc!$E:$E,$S438)-$W438)</f>
        <v>0</v>
      </c>
    </row>
    <row r="439" spans="1:24">
      <c r="A439">
        <f>IF($S439="","",INDEX(Calc!$A:$A,$S439))</f>
        <v>0</v>
      </c>
      <c r="B439">
        <f>IF($S439="","",INDEX(Calc!$U:$U,$S439))</f>
        <v>0</v>
      </c>
      <c r="C439" s="7">
        <f>IF($S439="","",INDEX(Calc!$B:$B,$S439))</f>
        <v>0</v>
      </c>
      <c r="D439">
        <f>IF($S439="","",INDEX(Calc!$C:$C,$S439))</f>
        <v>0</v>
      </c>
      <c r="E439" s="8">
        <f>IF($S439="","",INDEX(Calc!$E:$E,$S439))</f>
        <v>0</v>
      </c>
      <c r="F439" s="9">
        <f>IF($S439="","",INDEX(Calc!$G:$G,$S439))</f>
        <v>0</v>
      </c>
      <c r="G439" s="8">
        <f>IF($S439="","",INDEX(Calc!$L:$L,$S439))</f>
        <v>0</v>
      </c>
      <c r="H439" s="8">
        <f>IF($S439="","",INDEX(Calc!$M:$M,$S439))</f>
        <v>0</v>
      </c>
      <c r="I439" s="7">
        <f>IF($T439="","",INDEX(Calc!$B:$B,$T439))</f>
        <v>0</v>
      </c>
      <c r="J439" s="8">
        <f>IF($S439="","",IF($U439&lt;&gt;"paid",0,MAX(0,MIN(INDEX(Calc!$H:$H,$S439),INDEX(Calc!$I:$I,$T439))-MAX(INDEX(Calc!$J:$J,$S439),INDEX(Calc!$T:$T,$T439)))))</f>
        <v>0</v>
      </c>
      <c r="K439" s="8">
        <f>IF($S439="","",IF($U439&lt;&gt;"paid",0,$J439/(1+$F439)*$F439))</f>
        <v>0</v>
      </c>
      <c r="L439" s="8">
        <f>IF($S439="","",IF($U439="paid",MAX(0,$E439-MAX(0,MIN(INDEX(Calc!$H:$H,$S439),INDEX(Calc!$I:$I,$T439))-INDEX(Calc!$J:$J,$S439))),$W439))</f>
        <v>0</v>
      </c>
      <c r="M439" s="8">
        <f>IF($S439="","",IF($U439="paid",$L439/(1+$F439)*$F439,$Q439))</f>
        <v>0</v>
      </c>
      <c r="N439">
        <f>IF(OR($S439="",$U439&lt;&gt;"paid"),"",$I439-$C439)</f>
        <v>0</v>
      </c>
      <c r="O439" s="8">
        <f>IF($S439="","",IF(AND($U439="paid",$N439&gt;Settings!$B$4),$K439*Settings!$B$3*$N439/365,0))</f>
        <v>0</v>
      </c>
      <c r="P439" s="8">
        <f>IF($S439="","",IF($U439="unpaid",$W439,0))</f>
        <v>0</v>
      </c>
      <c r="Q439" s="8">
        <f>IF($S439="","",IF(AND($U439="unpaid",$C439&lt;=Settings!$B$2),$W439/(1+$F439)*$F439,0))</f>
        <v>0</v>
      </c>
      <c r="R439">
        <f>IF($S439="","","FY "&amp;IF(MONTH($C439)&gt;=4,YEAR($C439),YEAR($C439)-1)&amp;"-"&amp;TEXT(MOD(IF(MONTH($C439)&gt;=4,YEAR($C439)+1,YEAR($C439)),100),"00"))</f>
        <v>0</v>
      </c>
      <c r="S439">
        <f>IF($S438="","",IF($U438="paid",IF($V438&lt;&gt;"",$S438,IF(AND($W438&gt;0,OR(INDEX(Calc!$B:$B,$S438)&lt;=Settings!$B$2,$X438=0)),$S438,IFERROR(MATCH(1,INDEX((Calc!$A$2:$A$2001&lt;&gt;"")*(Calc!$E$2:$E$2001&gt;0)*(ROW(Calc!$A$2:$A$2001)&gt;$S438),0),0)+1,""))),IFERROR(MATCH(1,INDEX((Calc!$A$2:$A$2001&lt;&gt;"")*(Calc!$E$2:$E$2001&gt;0)*(ROW(Calc!$A$2:$A$2001)&gt;$S438),0),0)+1,"")))</f>
        <v>0</v>
      </c>
      <c r="T439">
        <f>IF($S439="","",IF(AND($S439=$S438,$U438="paid",$V438=""),"",IF(AND($S439=$S438,$U438="paid",$V438&lt;&gt;""),$V438,IF($S439="","",IFERROR(MATCH(1,INDEX((Calc!$A$2:$A$2001=INDEX(Calc!$A:$A,$S439))*(Calc!$D$2:$D$2001&gt;0)*(Calc!$I$2:$I$2001&gt;INDEX(Calc!$J:$J,$S439))*(Calc!$T$2:$T$2001&lt;INDEX(Calc!$H:$H,$S439)),0),0)+1,"")))))</f>
        <v>0</v>
      </c>
      <c r="U439">
        <f>IF($S439="","",IF($T439&lt;&gt;"","paid","unpaid"))</f>
        <v>0</v>
      </c>
      <c r="V439">
        <f>IF(OR($S439="",$T439=""),"",IFERROR(MATCH(1,INDEX((Calc!$A$2:$A$2001=INDEX(Calc!$A:$A,$S439))*(Calc!$D$2:$D$2001&gt;0)*(Calc!$I$2:$I$2001&gt;INDEX(Calc!$J:$J,$S439))*(Calc!$T$2:$T$2001&lt;INDEX(Calc!$H:$H,$S439))*(ROW(Calc!$A$2:$A$2001)&gt;$T439),0),0)+1,""))</f>
        <v>0</v>
      </c>
      <c r="W439" s="8">
        <f>IF($S439="","",MAX(0,INDEX(Calc!$H:$H,$S439)-MAX(INDEX(Calc!$K:$K,$S439),INDEX(Calc!$J:$J,$S439))))</f>
        <v>0</v>
      </c>
      <c r="X439" s="8">
        <f>IF($S439="","",INDEX(Calc!$E:$E,$S439)-$W439)</f>
        <v>0</v>
      </c>
    </row>
    <row r="440" spans="1:24">
      <c r="A440">
        <f>IF($S440="","",INDEX(Calc!$A:$A,$S440))</f>
        <v>0</v>
      </c>
      <c r="B440">
        <f>IF($S440="","",INDEX(Calc!$U:$U,$S440))</f>
        <v>0</v>
      </c>
      <c r="C440" s="7">
        <f>IF($S440="","",INDEX(Calc!$B:$B,$S440))</f>
        <v>0</v>
      </c>
      <c r="D440">
        <f>IF($S440="","",INDEX(Calc!$C:$C,$S440))</f>
        <v>0</v>
      </c>
      <c r="E440" s="8">
        <f>IF($S440="","",INDEX(Calc!$E:$E,$S440))</f>
        <v>0</v>
      </c>
      <c r="F440" s="9">
        <f>IF($S440="","",INDEX(Calc!$G:$G,$S440))</f>
        <v>0</v>
      </c>
      <c r="G440" s="8">
        <f>IF($S440="","",INDEX(Calc!$L:$L,$S440))</f>
        <v>0</v>
      </c>
      <c r="H440" s="8">
        <f>IF($S440="","",INDEX(Calc!$M:$M,$S440))</f>
        <v>0</v>
      </c>
      <c r="I440" s="7">
        <f>IF($T440="","",INDEX(Calc!$B:$B,$T440))</f>
        <v>0</v>
      </c>
      <c r="J440" s="8">
        <f>IF($S440="","",IF($U440&lt;&gt;"paid",0,MAX(0,MIN(INDEX(Calc!$H:$H,$S440),INDEX(Calc!$I:$I,$T440))-MAX(INDEX(Calc!$J:$J,$S440),INDEX(Calc!$T:$T,$T440)))))</f>
        <v>0</v>
      </c>
      <c r="K440" s="8">
        <f>IF($S440="","",IF($U440&lt;&gt;"paid",0,$J440/(1+$F440)*$F440))</f>
        <v>0</v>
      </c>
      <c r="L440" s="8">
        <f>IF($S440="","",IF($U440="paid",MAX(0,$E440-MAX(0,MIN(INDEX(Calc!$H:$H,$S440),INDEX(Calc!$I:$I,$T440))-INDEX(Calc!$J:$J,$S440))),$W440))</f>
        <v>0</v>
      </c>
      <c r="M440" s="8">
        <f>IF($S440="","",IF($U440="paid",$L440/(1+$F440)*$F440,$Q440))</f>
        <v>0</v>
      </c>
      <c r="N440">
        <f>IF(OR($S440="",$U440&lt;&gt;"paid"),"",$I440-$C440)</f>
        <v>0</v>
      </c>
      <c r="O440" s="8">
        <f>IF($S440="","",IF(AND($U440="paid",$N440&gt;Settings!$B$4),$K440*Settings!$B$3*$N440/365,0))</f>
        <v>0</v>
      </c>
      <c r="P440" s="8">
        <f>IF($S440="","",IF($U440="unpaid",$W440,0))</f>
        <v>0</v>
      </c>
      <c r="Q440" s="8">
        <f>IF($S440="","",IF(AND($U440="unpaid",$C440&lt;=Settings!$B$2),$W440/(1+$F440)*$F440,0))</f>
        <v>0</v>
      </c>
      <c r="R440">
        <f>IF($S440="","","FY "&amp;IF(MONTH($C440)&gt;=4,YEAR($C440),YEAR($C440)-1)&amp;"-"&amp;TEXT(MOD(IF(MONTH($C440)&gt;=4,YEAR($C440)+1,YEAR($C440)),100),"00"))</f>
        <v>0</v>
      </c>
      <c r="S440">
        <f>IF($S439="","",IF($U439="paid",IF($V439&lt;&gt;"",$S439,IF(AND($W439&gt;0,OR(INDEX(Calc!$B:$B,$S439)&lt;=Settings!$B$2,$X439=0)),$S439,IFERROR(MATCH(1,INDEX((Calc!$A$2:$A$2001&lt;&gt;"")*(Calc!$E$2:$E$2001&gt;0)*(ROW(Calc!$A$2:$A$2001)&gt;$S439),0),0)+1,""))),IFERROR(MATCH(1,INDEX((Calc!$A$2:$A$2001&lt;&gt;"")*(Calc!$E$2:$E$2001&gt;0)*(ROW(Calc!$A$2:$A$2001)&gt;$S439),0),0)+1,"")))</f>
        <v>0</v>
      </c>
      <c r="T440">
        <f>IF($S440="","",IF(AND($S440=$S439,$U439="paid",$V439=""),"",IF(AND($S440=$S439,$U439="paid",$V439&lt;&gt;""),$V439,IF($S440="","",IFERROR(MATCH(1,INDEX((Calc!$A$2:$A$2001=INDEX(Calc!$A:$A,$S440))*(Calc!$D$2:$D$2001&gt;0)*(Calc!$I$2:$I$2001&gt;INDEX(Calc!$J:$J,$S440))*(Calc!$T$2:$T$2001&lt;INDEX(Calc!$H:$H,$S440)),0),0)+1,"")))))</f>
        <v>0</v>
      </c>
      <c r="U440">
        <f>IF($S440="","",IF($T440&lt;&gt;"","paid","unpaid"))</f>
        <v>0</v>
      </c>
      <c r="V440">
        <f>IF(OR($S440="",$T440=""),"",IFERROR(MATCH(1,INDEX((Calc!$A$2:$A$2001=INDEX(Calc!$A:$A,$S440))*(Calc!$D$2:$D$2001&gt;0)*(Calc!$I$2:$I$2001&gt;INDEX(Calc!$J:$J,$S440))*(Calc!$T$2:$T$2001&lt;INDEX(Calc!$H:$H,$S440))*(ROW(Calc!$A$2:$A$2001)&gt;$T440),0),0)+1,""))</f>
        <v>0</v>
      </c>
      <c r="W440" s="8">
        <f>IF($S440="","",MAX(0,INDEX(Calc!$H:$H,$S440)-MAX(INDEX(Calc!$K:$K,$S440),INDEX(Calc!$J:$J,$S440))))</f>
        <v>0</v>
      </c>
      <c r="X440" s="8">
        <f>IF($S440="","",INDEX(Calc!$E:$E,$S440)-$W440)</f>
        <v>0</v>
      </c>
    </row>
    <row r="441" spans="1:24">
      <c r="A441">
        <f>IF($S441="","",INDEX(Calc!$A:$A,$S441))</f>
        <v>0</v>
      </c>
      <c r="B441">
        <f>IF($S441="","",INDEX(Calc!$U:$U,$S441))</f>
        <v>0</v>
      </c>
      <c r="C441" s="7">
        <f>IF($S441="","",INDEX(Calc!$B:$B,$S441))</f>
        <v>0</v>
      </c>
      <c r="D441">
        <f>IF($S441="","",INDEX(Calc!$C:$C,$S441))</f>
        <v>0</v>
      </c>
      <c r="E441" s="8">
        <f>IF($S441="","",INDEX(Calc!$E:$E,$S441))</f>
        <v>0</v>
      </c>
      <c r="F441" s="9">
        <f>IF($S441="","",INDEX(Calc!$G:$G,$S441))</f>
        <v>0</v>
      </c>
      <c r="G441" s="8">
        <f>IF($S441="","",INDEX(Calc!$L:$L,$S441))</f>
        <v>0</v>
      </c>
      <c r="H441" s="8">
        <f>IF($S441="","",INDEX(Calc!$M:$M,$S441))</f>
        <v>0</v>
      </c>
      <c r="I441" s="7">
        <f>IF($T441="","",INDEX(Calc!$B:$B,$T441))</f>
        <v>0</v>
      </c>
      <c r="J441" s="8">
        <f>IF($S441="","",IF($U441&lt;&gt;"paid",0,MAX(0,MIN(INDEX(Calc!$H:$H,$S441),INDEX(Calc!$I:$I,$T441))-MAX(INDEX(Calc!$J:$J,$S441),INDEX(Calc!$T:$T,$T441)))))</f>
        <v>0</v>
      </c>
      <c r="K441" s="8">
        <f>IF($S441="","",IF($U441&lt;&gt;"paid",0,$J441/(1+$F441)*$F441))</f>
        <v>0</v>
      </c>
      <c r="L441" s="8">
        <f>IF($S441="","",IF($U441="paid",MAX(0,$E441-MAX(0,MIN(INDEX(Calc!$H:$H,$S441),INDEX(Calc!$I:$I,$T441))-INDEX(Calc!$J:$J,$S441))),$W441))</f>
        <v>0</v>
      </c>
      <c r="M441" s="8">
        <f>IF($S441="","",IF($U441="paid",$L441/(1+$F441)*$F441,$Q441))</f>
        <v>0</v>
      </c>
      <c r="N441">
        <f>IF(OR($S441="",$U441&lt;&gt;"paid"),"",$I441-$C441)</f>
        <v>0</v>
      </c>
      <c r="O441" s="8">
        <f>IF($S441="","",IF(AND($U441="paid",$N441&gt;Settings!$B$4),$K441*Settings!$B$3*$N441/365,0))</f>
        <v>0</v>
      </c>
      <c r="P441" s="8">
        <f>IF($S441="","",IF($U441="unpaid",$W441,0))</f>
        <v>0</v>
      </c>
      <c r="Q441" s="8">
        <f>IF($S441="","",IF(AND($U441="unpaid",$C441&lt;=Settings!$B$2),$W441/(1+$F441)*$F441,0))</f>
        <v>0</v>
      </c>
      <c r="R441">
        <f>IF($S441="","","FY "&amp;IF(MONTH($C441)&gt;=4,YEAR($C441),YEAR($C441)-1)&amp;"-"&amp;TEXT(MOD(IF(MONTH($C441)&gt;=4,YEAR($C441)+1,YEAR($C441)),100),"00"))</f>
        <v>0</v>
      </c>
      <c r="S441">
        <f>IF($S440="","",IF($U440="paid",IF($V440&lt;&gt;"",$S440,IF(AND($W440&gt;0,OR(INDEX(Calc!$B:$B,$S440)&lt;=Settings!$B$2,$X440=0)),$S440,IFERROR(MATCH(1,INDEX((Calc!$A$2:$A$2001&lt;&gt;"")*(Calc!$E$2:$E$2001&gt;0)*(ROW(Calc!$A$2:$A$2001)&gt;$S440),0),0)+1,""))),IFERROR(MATCH(1,INDEX((Calc!$A$2:$A$2001&lt;&gt;"")*(Calc!$E$2:$E$2001&gt;0)*(ROW(Calc!$A$2:$A$2001)&gt;$S440),0),0)+1,"")))</f>
        <v>0</v>
      </c>
      <c r="T441">
        <f>IF($S441="","",IF(AND($S441=$S440,$U440="paid",$V440=""),"",IF(AND($S441=$S440,$U440="paid",$V440&lt;&gt;""),$V440,IF($S441="","",IFERROR(MATCH(1,INDEX((Calc!$A$2:$A$2001=INDEX(Calc!$A:$A,$S441))*(Calc!$D$2:$D$2001&gt;0)*(Calc!$I$2:$I$2001&gt;INDEX(Calc!$J:$J,$S441))*(Calc!$T$2:$T$2001&lt;INDEX(Calc!$H:$H,$S441)),0),0)+1,"")))))</f>
        <v>0</v>
      </c>
      <c r="U441">
        <f>IF($S441="","",IF($T441&lt;&gt;"","paid","unpaid"))</f>
        <v>0</v>
      </c>
      <c r="V441">
        <f>IF(OR($S441="",$T441=""),"",IFERROR(MATCH(1,INDEX((Calc!$A$2:$A$2001=INDEX(Calc!$A:$A,$S441))*(Calc!$D$2:$D$2001&gt;0)*(Calc!$I$2:$I$2001&gt;INDEX(Calc!$J:$J,$S441))*(Calc!$T$2:$T$2001&lt;INDEX(Calc!$H:$H,$S441))*(ROW(Calc!$A$2:$A$2001)&gt;$T441),0),0)+1,""))</f>
        <v>0</v>
      </c>
      <c r="W441" s="8">
        <f>IF($S441="","",MAX(0,INDEX(Calc!$H:$H,$S441)-MAX(INDEX(Calc!$K:$K,$S441),INDEX(Calc!$J:$J,$S441))))</f>
        <v>0</v>
      </c>
      <c r="X441" s="8">
        <f>IF($S441="","",INDEX(Calc!$E:$E,$S441)-$W441)</f>
        <v>0</v>
      </c>
    </row>
    <row r="442" spans="1:24">
      <c r="A442">
        <f>IF($S442="","",INDEX(Calc!$A:$A,$S442))</f>
        <v>0</v>
      </c>
      <c r="B442">
        <f>IF($S442="","",INDEX(Calc!$U:$U,$S442))</f>
        <v>0</v>
      </c>
      <c r="C442" s="7">
        <f>IF($S442="","",INDEX(Calc!$B:$B,$S442))</f>
        <v>0</v>
      </c>
      <c r="D442">
        <f>IF($S442="","",INDEX(Calc!$C:$C,$S442))</f>
        <v>0</v>
      </c>
      <c r="E442" s="8">
        <f>IF($S442="","",INDEX(Calc!$E:$E,$S442))</f>
        <v>0</v>
      </c>
      <c r="F442" s="9">
        <f>IF($S442="","",INDEX(Calc!$G:$G,$S442))</f>
        <v>0</v>
      </c>
      <c r="G442" s="8">
        <f>IF($S442="","",INDEX(Calc!$L:$L,$S442))</f>
        <v>0</v>
      </c>
      <c r="H442" s="8">
        <f>IF($S442="","",INDEX(Calc!$M:$M,$S442))</f>
        <v>0</v>
      </c>
      <c r="I442" s="7">
        <f>IF($T442="","",INDEX(Calc!$B:$B,$T442))</f>
        <v>0</v>
      </c>
      <c r="J442" s="8">
        <f>IF($S442="","",IF($U442&lt;&gt;"paid",0,MAX(0,MIN(INDEX(Calc!$H:$H,$S442),INDEX(Calc!$I:$I,$T442))-MAX(INDEX(Calc!$J:$J,$S442),INDEX(Calc!$T:$T,$T442)))))</f>
        <v>0</v>
      </c>
      <c r="K442" s="8">
        <f>IF($S442="","",IF($U442&lt;&gt;"paid",0,$J442/(1+$F442)*$F442))</f>
        <v>0</v>
      </c>
      <c r="L442" s="8">
        <f>IF($S442="","",IF($U442="paid",MAX(0,$E442-MAX(0,MIN(INDEX(Calc!$H:$H,$S442),INDEX(Calc!$I:$I,$T442))-INDEX(Calc!$J:$J,$S442))),$W442))</f>
        <v>0</v>
      </c>
      <c r="M442" s="8">
        <f>IF($S442="","",IF($U442="paid",$L442/(1+$F442)*$F442,$Q442))</f>
        <v>0</v>
      </c>
      <c r="N442">
        <f>IF(OR($S442="",$U442&lt;&gt;"paid"),"",$I442-$C442)</f>
        <v>0</v>
      </c>
      <c r="O442" s="8">
        <f>IF($S442="","",IF(AND($U442="paid",$N442&gt;Settings!$B$4),$K442*Settings!$B$3*$N442/365,0))</f>
        <v>0</v>
      </c>
      <c r="P442" s="8">
        <f>IF($S442="","",IF($U442="unpaid",$W442,0))</f>
        <v>0</v>
      </c>
      <c r="Q442" s="8">
        <f>IF($S442="","",IF(AND($U442="unpaid",$C442&lt;=Settings!$B$2),$W442/(1+$F442)*$F442,0))</f>
        <v>0</v>
      </c>
      <c r="R442">
        <f>IF($S442="","","FY "&amp;IF(MONTH($C442)&gt;=4,YEAR($C442),YEAR($C442)-1)&amp;"-"&amp;TEXT(MOD(IF(MONTH($C442)&gt;=4,YEAR($C442)+1,YEAR($C442)),100),"00"))</f>
        <v>0</v>
      </c>
      <c r="S442">
        <f>IF($S441="","",IF($U441="paid",IF($V441&lt;&gt;"",$S441,IF(AND($W441&gt;0,OR(INDEX(Calc!$B:$B,$S441)&lt;=Settings!$B$2,$X441=0)),$S441,IFERROR(MATCH(1,INDEX((Calc!$A$2:$A$2001&lt;&gt;"")*(Calc!$E$2:$E$2001&gt;0)*(ROW(Calc!$A$2:$A$2001)&gt;$S441),0),0)+1,""))),IFERROR(MATCH(1,INDEX((Calc!$A$2:$A$2001&lt;&gt;"")*(Calc!$E$2:$E$2001&gt;0)*(ROW(Calc!$A$2:$A$2001)&gt;$S441),0),0)+1,"")))</f>
        <v>0</v>
      </c>
      <c r="T442">
        <f>IF($S442="","",IF(AND($S442=$S441,$U441="paid",$V441=""),"",IF(AND($S442=$S441,$U441="paid",$V441&lt;&gt;""),$V441,IF($S442="","",IFERROR(MATCH(1,INDEX((Calc!$A$2:$A$2001=INDEX(Calc!$A:$A,$S442))*(Calc!$D$2:$D$2001&gt;0)*(Calc!$I$2:$I$2001&gt;INDEX(Calc!$J:$J,$S442))*(Calc!$T$2:$T$2001&lt;INDEX(Calc!$H:$H,$S442)),0),0)+1,"")))))</f>
        <v>0</v>
      </c>
      <c r="U442">
        <f>IF($S442="","",IF($T442&lt;&gt;"","paid","unpaid"))</f>
        <v>0</v>
      </c>
      <c r="V442">
        <f>IF(OR($S442="",$T442=""),"",IFERROR(MATCH(1,INDEX((Calc!$A$2:$A$2001=INDEX(Calc!$A:$A,$S442))*(Calc!$D$2:$D$2001&gt;0)*(Calc!$I$2:$I$2001&gt;INDEX(Calc!$J:$J,$S442))*(Calc!$T$2:$T$2001&lt;INDEX(Calc!$H:$H,$S442))*(ROW(Calc!$A$2:$A$2001)&gt;$T442),0),0)+1,""))</f>
        <v>0</v>
      </c>
      <c r="W442" s="8">
        <f>IF($S442="","",MAX(0,INDEX(Calc!$H:$H,$S442)-MAX(INDEX(Calc!$K:$K,$S442),INDEX(Calc!$J:$J,$S442))))</f>
        <v>0</v>
      </c>
      <c r="X442" s="8">
        <f>IF($S442="","",INDEX(Calc!$E:$E,$S442)-$W442)</f>
        <v>0</v>
      </c>
    </row>
    <row r="443" spans="1:24">
      <c r="A443">
        <f>IF($S443="","",INDEX(Calc!$A:$A,$S443))</f>
        <v>0</v>
      </c>
      <c r="B443">
        <f>IF($S443="","",INDEX(Calc!$U:$U,$S443))</f>
        <v>0</v>
      </c>
      <c r="C443" s="7">
        <f>IF($S443="","",INDEX(Calc!$B:$B,$S443))</f>
        <v>0</v>
      </c>
      <c r="D443">
        <f>IF($S443="","",INDEX(Calc!$C:$C,$S443))</f>
        <v>0</v>
      </c>
      <c r="E443" s="8">
        <f>IF($S443="","",INDEX(Calc!$E:$E,$S443))</f>
        <v>0</v>
      </c>
      <c r="F443" s="9">
        <f>IF($S443="","",INDEX(Calc!$G:$G,$S443))</f>
        <v>0</v>
      </c>
      <c r="G443" s="8">
        <f>IF($S443="","",INDEX(Calc!$L:$L,$S443))</f>
        <v>0</v>
      </c>
      <c r="H443" s="8">
        <f>IF($S443="","",INDEX(Calc!$M:$M,$S443))</f>
        <v>0</v>
      </c>
      <c r="I443" s="7">
        <f>IF($T443="","",INDEX(Calc!$B:$B,$T443))</f>
        <v>0</v>
      </c>
      <c r="J443" s="8">
        <f>IF($S443="","",IF($U443&lt;&gt;"paid",0,MAX(0,MIN(INDEX(Calc!$H:$H,$S443),INDEX(Calc!$I:$I,$T443))-MAX(INDEX(Calc!$J:$J,$S443),INDEX(Calc!$T:$T,$T443)))))</f>
        <v>0</v>
      </c>
      <c r="K443" s="8">
        <f>IF($S443="","",IF($U443&lt;&gt;"paid",0,$J443/(1+$F443)*$F443))</f>
        <v>0</v>
      </c>
      <c r="L443" s="8">
        <f>IF($S443="","",IF($U443="paid",MAX(0,$E443-MAX(0,MIN(INDEX(Calc!$H:$H,$S443),INDEX(Calc!$I:$I,$T443))-INDEX(Calc!$J:$J,$S443))),$W443))</f>
        <v>0</v>
      </c>
      <c r="M443" s="8">
        <f>IF($S443="","",IF($U443="paid",$L443/(1+$F443)*$F443,$Q443))</f>
        <v>0</v>
      </c>
      <c r="N443">
        <f>IF(OR($S443="",$U443&lt;&gt;"paid"),"",$I443-$C443)</f>
        <v>0</v>
      </c>
      <c r="O443" s="8">
        <f>IF($S443="","",IF(AND($U443="paid",$N443&gt;Settings!$B$4),$K443*Settings!$B$3*$N443/365,0))</f>
        <v>0</v>
      </c>
      <c r="P443" s="8">
        <f>IF($S443="","",IF($U443="unpaid",$W443,0))</f>
        <v>0</v>
      </c>
      <c r="Q443" s="8">
        <f>IF($S443="","",IF(AND($U443="unpaid",$C443&lt;=Settings!$B$2),$W443/(1+$F443)*$F443,0))</f>
        <v>0</v>
      </c>
      <c r="R443">
        <f>IF($S443="","","FY "&amp;IF(MONTH($C443)&gt;=4,YEAR($C443),YEAR($C443)-1)&amp;"-"&amp;TEXT(MOD(IF(MONTH($C443)&gt;=4,YEAR($C443)+1,YEAR($C443)),100),"00"))</f>
        <v>0</v>
      </c>
      <c r="S443">
        <f>IF($S442="","",IF($U442="paid",IF($V442&lt;&gt;"",$S442,IF(AND($W442&gt;0,OR(INDEX(Calc!$B:$B,$S442)&lt;=Settings!$B$2,$X442=0)),$S442,IFERROR(MATCH(1,INDEX((Calc!$A$2:$A$2001&lt;&gt;"")*(Calc!$E$2:$E$2001&gt;0)*(ROW(Calc!$A$2:$A$2001)&gt;$S442),0),0)+1,""))),IFERROR(MATCH(1,INDEX((Calc!$A$2:$A$2001&lt;&gt;"")*(Calc!$E$2:$E$2001&gt;0)*(ROW(Calc!$A$2:$A$2001)&gt;$S442),0),0)+1,"")))</f>
        <v>0</v>
      </c>
      <c r="T443">
        <f>IF($S443="","",IF(AND($S443=$S442,$U442="paid",$V442=""),"",IF(AND($S443=$S442,$U442="paid",$V442&lt;&gt;""),$V442,IF($S443="","",IFERROR(MATCH(1,INDEX((Calc!$A$2:$A$2001=INDEX(Calc!$A:$A,$S443))*(Calc!$D$2:$D$2001&gt;0)*(Calc!$I$2:$I$2001&gt;INDEX(Calc!$J:$J,$S443))*(Calc!$T$2:$T$2001&lt;INDEX(Calc!$H:$H,$S443)),0),0)+1,"")))))</f>
        <v>0</v>
      </c>
      <c r="U443">
        <f>IF($S443="","",IF($T443&lt;&gt;"","paid","unpaid"))</f>
        <v>0</v>
      </c>
      <c r="V443">
        <f>IF(OR($S443="",$T443=""),"",IFERROR(MATCH(1,INDEX((Calc!$A$2:$A$2001=INDEX(Calc!$A:$A,$S443))*(Calc!$D$2:$D$2001&gt;0)*(Calc!$I$2:$I$2001&gt;INDEX(Calc!$J:$J,$S443))*(Calc!$T$2:$T$2001&lt;INDEX(Calc!$H:$H,$S443))*(ROW(Calc!$A$2:$A$2001)&gt;$T443),0),0)+1,""))</f>
        <v>0</v>
      </c>
      <c r="W443" s="8">
        <f>IF($S443="","",MAX(0,INDEX(Calc!$H:$H,$S443)-MAX(INDEX(Calc!$K:$K,$S443),INDEX(Calc!$J:$J,$S443))))</f>
        <v>0</v>
      </c>
      <c r="X443" s="8">
        <f>IF($S443="","",INDEX(Calc!$E:$E,$S443)-$W443)</f>
        <v>0</v>
      </c>
    </row>
    <row r="444" spans="1:24">
      <c r="A444">
        <f>IF($S444="","",INDEX(Calc!$A:$A,$S444))</f>
        <v>0</v>
      </c>
      <c r="B444">
        <f>IF($S444="","",INDEX(Calc!$U:$U,$S444))</f>
        <v>0</v>
      </c>
      <c r="C444" s="7">
        <f>IF($S444="","",INDEX(Calc!$B:$B,$S444))</f>
        <v>0</v>
      </c>
      <c r="D444">
        <f>IF($S444="","",INDEX(Calc!$C:$C,$S444))</f>
        <v>0</v>
      </c>
      <c r="E444" s="8">
        <f>IF($S444="","",INDEX(Calc!$E:$E,$S444))</f>
        <v>0</v>
      </c>
      <c r="F444" s="9">
        <f>IF($S444="","",INDEX(Calc!$G:$G,$S444))</f>
        <v>0</v>
      </c>
      <c r="G444" s="8">
        <f>IF($S444="","",INDEX(Calc!$L:$L,$S444))</f>
        <v>0</v>
      </c>
      <c r="H444" s="8">
        <f>IF($S444="","",INDEX(Calc!$M:$M,$S444))</f>
        <v>0</v>
      </c>
      <c r="I444" s="7">
        <f>IF($T444="","",INDEX(Calc!$B:$B,$T444))</f>
        <v>0</v>
      </c>
      <c r="J444" s="8">
        <f>IF($S444="","",IF($U444&lt;&gt;"paid",0,MAX(0,MIN(INDEX(Calc!$H:$H,$S444),INDEX(Calc!$I:$I,$T444))-MAX(INDEX(Calc!$J:$J,$S444),INDEX(Calc!$T:$T,$T444)))))</f>
        <v>0</v>
      </c>
      <c r="K444" s="8">
        <f>IF($S444="","",IF($U444&lt;&gt;"paid",0,$J444/(1+$F444)*$F444))</f>
        <v>0</v>
      </c>
      <c r="L444" s="8">
        <f>IF($S444="","",IF($U444="paid",MAX(0,$E444-MAX(0,MIN(INDEX(Calc!$H:$H,$S444),INDEX(Calc!$I:$I,$T444))-INDEX(Calc!$J:$J,$S444))),$W444))</f>
        <v>0</v>
      </c>
      <c r="M444" s="8">
        <f>IF($S444="","",IF($U444="paid",$L444/(1+$F444)*$F444,$Q444))</f>
        <v>0</v>
      </c>
      <c r="N444">
        <f>IF(OR($S444="",$U444&lt;&gt;"paid"),"",$I444-$C444)</f>
        <v>0</v>
      </c>
      <c r="O444" s="8">
        <f>IF($S444="","",IF(AND($U444="paid",$N444&gt;Settings!$B$4),$K444*Settings!$B$3*$N444/365,0))</f>
        <v>0</v>
      </c>
      <c r="P444" s="8">
        <f>IF($S444="","",IF($U444="unpaid",$W444,0))</f>
        <v>0</v>
      </c>
      <c r="Q444" s="8">
        <f>IF($S444="","",IF(AND($U444="unpaid",$C444&lt;=Settings!$B$2),$W444/(1+$F444)*$F444,0))</f>
        <v>0</v>
      </c>
      <c r="R444">
        <f>IF($S444="","","FY "&amp;IF(MONTH($C444)&gt;=4,YEAR($C444),YEAR($C444)-1)&amp;"-"&amp;TEXT(MOD(IF(MONTH($C444)&gt;=4,YEAR($C444)+1,YEAR($C444)),100),"00"))</f>
        <v>0</v>
      </c>
      <c r="S444">
        <f>IF($S443="","",IF($U443="paid",IF($V443&lt;&gt;"",$S443,IF(AND($W443&gt;0,OR(INDEX(Calc!$B:$B,$S443)&lt;=Settings!$B$2,$X443=0)),$S443,IFERROR(MATCH(1,INDEX((Calc!$A$2:$A$2001&lt;&gt;"")*(Calc!$E$2:$E$2001&gt;0)*(ROW(Calc!$A$2:$A$2001)&gt;$S443),0),0)+1,""))),IFERROR(MATCH(1,INDEX((Calc!$A$2:$A$2001&lt;&gt;"")*(Calc!$E$2:$E$2001&gt;0)*(ROW(Calc!$A$2:$A$2001)&gt;$S443),0),0)+1,"")))</f>
        <v>0</v>
      </c>
      <c r="T444">
        <f>IF($S444="","",IF(AND($S444=$S443,$U443="paid",$V443=""),"",IF(AND($S444=$S443,$U443="paid",$V443&lt;&gt;""),$V443,IF($S444="","",IFERROR(MATCH(1,INDEX((Calc!$A$2:$A$2001=INDEX(Calc!$A:$A,$S444))*(Calc!$D$2:$D$2001&gt;0)*(Calc!$I$2:$I$2001&gt;INDEX(Calc!$J:$J,$S444))*(Calc!$T$2:$T$2001&lt;INDEX(Calc!$H:$H,$S444)),0),0)+1,"")))))</f>
        <v>0</v>
      </c>
      <c r="U444">
        <f>IF($S444="","",IF($T444&lt;&gt;"","paid","unpaid"))</f>
        <v>0</v>
      </c>
      <c r="V444">
        <f>IF(OR($S444="",$T444=""),"",IFERROR(MATCH(1,INDEX((Calc!$A$2:$A$2001=INDEX(Calc!$A:$A,$S444))*(Calc!$D$2:$D$2001&gt;0)*(Calc!$I$2:$I$2001&gt;INDEX(Calc!$J:$J,$S444))*(Calc!$T$2:$T$2001&lt;INDEX(Calc!$H:$H,$S444))*(ROW(Calc!$A$2:$A$2001)&gt;$T444),0),0)+1,""))</f>
        <v>0</v>
      </c>
      <c r="W444" s="8">
        <f>IF($S444="","",MAX(0,INDEX(Calc!$H:$H,$S444)-MAX(INDEX(Calc!$K:$K,$S444),INDEX(Calc!$J:$J,$S444))))</f>
        <v>0</v>
      </c>
      <c r="X444" s="8">
        <f>IF($S444="","",INDEX(Calc!$E:$E,$S444)-$W444)</f>
        <v>0</v>
      </c>
    </row>
    <row r="445" spans="1:24">
      <c r="A445">
        <f>IF($S445="","",INDEX(Calc!$A:$A,$S445))</f>
        <v>0</v>
      </c>
      <c r="B445">
        <f>IF($S445="","",INDEX(Calc!$U:$U,$S445))</f>
        <v>0</v>
      </c>
      <c r="C445" s="7">
        <f>IF($S445="","",INDEX(Calc!$B:$B,$S445))</f>
        <v>0</v>
      </c>
      <c r="D445">
        <f>IF($S445="","",INDEX(Calc!$C:$C,$S445))</f>
        <v>0</v>
      </c>
      <c r="E445" s="8">
        <f>IF($S445="","",INDEX(Calc!$E:$E,$S445))</f>
        <v>0</v>
      </c>
      <c r="F445" s="9">
        <f>IF($S445="","",INDEX(Calc!$G:$G,$S445))</f>
        <v>0</v>
      </c>
      <c r="G445" s="8">
        <f>IF($S445="","",INDEX(Calc!$L:$L,$S445))</f>
        <v>0</v>
      </c>
      <c r="H445" s="8">
        <f>IF($S445="","",INDEX(Calc!$M:$M,$S445))</f>
        <v>0</v>
      </c>
      <c r="I445" s="7">
        <f>IF($T445="","",INDEX(Calc!$B:$B,$T445))</f>
        <v>0</v>
      </c>
      <c r="J445" s="8">
        <f>IF($S445="","",IF($U445&lt;&gt;"paid",0,MAX(0,MIN(INDEX(Calc!$H:$H,$S445),INDEX(Calc!$I:$I,$T445))-MAX(INDEX(Calc!$J:$J,$S445),INDEX(Calc!$T:$T,$T445)))))</f>
        <v>0</v>
      </c>
      <c r="K445" s="8">
        <f>IF($S445="","",IF($U445&lt;&gt;"paid",0,$J445/(1+$F445)*$F445))</f>
        <v>0</v>
      </c>
      <c r="L445" s="8">
        <f>IF($S445="","",IF($U445="paid",MAX(0,$E445-MAX(0,MIN(INDEX(Calc!$H:$H,$S445),INDEX(Calc!$I:$I,$T445))-INDEX(Calc!$J:$J,$S445))),$W445))</f>
        <v>0</v>
      </c>
      <c r="M445" s="8">
        <f>IF($S445="","",IF($U445="paid",$L445/(1+$F445)*$F445,$Q445))</f>
        <v>0</v>
      </c>
      <c r="N445">
        <f>IF(OR($S445="",$U445&lt;&gt;"paid"),"",$I445-$C445)</f>
        <v>0</v>
      </c>
      <c r="O445" s="8">
        <f>IF($S445="","",IF(AND($U445="paid",$N445&gt;Settings!$B$4),$K445*Settings!$B$3*$N445/365,0))</f>
        <v>0</v>
      </c>
      <c r="P445" s="8">
        <f>IF($S445="","",IF($U445="unpaid",$W445,0))</f>
        <v>0</v>
      </c>
      <c r="Q445" s="8">
        <f>IF($S445="","",IF(AND($U445="unpaid",$C445&lt;=Settings!$B$2),$W445/(1+$F445)*$F445,0))</f>
        <v>0</v>
      </c>
      <c r="R445">
        <f>IF($S445="","","FY "&amp;IF(MONTH($C445)&gt;=4,YEAR($C445),YEAR($C445)-1)&amp;"-"&amp;TEXT(MOD(IF(MONTH($C445)&gt;=4,YEAR($C445)+1,YEAR($C445)),100),"00"))</f>
        <v>0</v>
      </c>
      <c r="S445">
        <f>IF($S444="","",IF($U444="paid",IF($V444&lt;&gt;"",$S444,IF(AND($W444&gt;0,OR(INDEX(Calc!$B:$B,$S444)&lt;=Settings!$B$2,$X444=0)),$S444,IFERROR(MATCH(1,INDEX((Calc!$A$2:$A$2001&lt;&gt;"")*(Calc!$E$2:$E$2001&gt;0)*(ROW(Calc!$A$2:$A$2001)&gt;$S444),0),0)+1,""))),IFERROR(MATCH(1,INDEX((Calc!$A$2:$A$2001&lt;&gt;"")*(Calc!$E$2:$E$2001&gt;0)*(ROW(Calc!$A$2:$A$2001)&gt;$S444),0),0)+1,"")))</f>
        <v>0</v>
      </c>
      <c r="T445">
        <f>IF($S445="","",IF(AND($S445=$S444,$U444="paid",$V444=""),"",IF(AND($S445=$S444,$U444="paid",$V444&lt;&gt;""),$V444,IF($S445="","",IFERROR(MATCH(1,INDEX((Calc!$A$2:$A$2001=INDEX(Calc!$A:$A,$S445))*(Calc!$D$2:$D$2001&gt;0)*(Calc!$I$2:$I$2001&gt;INDEX(Calc!$J:$J,$S445))*(Calc!$T$2:$T$2001&lt;INDEX(Calc!$H:$H,$S445)),0),0)+1,"")))))</f>
        <v>0</v>
      </c>
      <c r="U445">
        <f>IF($S445="","",IF($T445&lt;&gt;"","paid","unpaid"))</f>
        <v>0</v>
      </c>
      <c r="V445">
        <f>IF(OR($S445="",$T445=""),"",IFERROR(MATCH(1,INDEX((Calc!$A$2:$A$2001=INDEX(Calc!$A:$A,$S445))*(Calc!$D$2:$D$2001&gt;0)*(Calc!$I$2:$I$2001&gt;INDEX(Calc!$J:$J,$S445))*(Calc!$T$2:$T$2001&lt;INDEX(Calc!$H:$H,$S445))*(ROW(Calc!$A$2:$A$2001)&gt;$T445),0),0)+1,""))</f>
        <v>0</v>
      </c>
      <c r="W445" s="8">
        <f>IF($S445="","",MAX(0,INDEX(Calc!$H:$H,$S445)-MAX(INDEX(Calc!$K:$K,$S445),INDEX(Calc!$J:$J,$S445))))</f>
        <v>0</v>
      </c>
      <c r="X445" s="8">
        <f>IF($S445="","",INDEX(Calc!$E:$E,$S445)-$W445)</f>
        <v>0</v>
      </c>
    </row>
    <row r="446" spans="1:24">
      <c r="A446">
        <f>IF($S446="","",INDEX(Calc!$A:$A,$S446))</f>
        <v>0</v>
      </c>
      <c r="B446">
        <f>IF($S446="","",INDEX(Calc!$U:$U,$S446))</f>
        <v>0</v>
      </c>
      <c r="C446" s="7">
        <f>IF($S446="","",INDEX(Calc!$B:$B,$S446))</f>
        <v>0</v>
      </c>
      <c r="D446">
        <f>IF($S446="","",INDEX(Calc!$C:$C,$S446))</f>
        <v>0</v>
      </c>
      <c r="E446" s="8">
        <f>IF($S446="","",INDEX(Calc!$E:$E,$S446))</f>
        <v>0</v>
      </c>
      <c r="F446" s="9">
        <f>IF($S446="","",INDEX(Calc!$G:$G,$S446))</f>
        <v>0</v>
      </c>
      <c r="G446" s="8">
        <f>IF($S446="","",INDEX(Calc!$L:$L,$S446))</f>
        <v>0</v>
      </c>
      <c r="H446" s="8">
        <f>IF($S446="","",INDEX(Calc!$M:$M,$S446))</f>
        <v>0</v>
      </c>
      <c r="I446" s="7">
        <f>IF($T446="","",INDEX(Calc!$B:$B,$T446))</f>
        <v>0</v>
      </c>
      <c r="J446" s="8">
        <f>IF($S446="","",IF($U446&lt;&gt;"paid",0,MAX(0,MIN(INDEX(Calc!$H:$H,$S446),INDEX(Calc!$I:$I,$T446))-MAX(INDEX(Calc!$J:$J,$S446),INDEX(Calc!$T:$T,$T446)))))</f>
        <v>0</v>
      </c>
      <c r="K446" s="8">
        <f>IF($S446="","",IF($U446&lt;&gt;"paid",0,$J446/(1+$F446)*$F446))</f>
        <v>0</v>
      </c>
      <c r="L446" s="8">
        <f>IF($S446="","",IF($U446="paid",MAX(0,$E446-MAX(0,MIN(INDEX(Calc!$H:$H,$S446),INDEX(Calc!$I:$I,$T446))-INDEX(Calc!$J:$J,$S446))),$W446))</f>
        <v>0</v>
      </c>
      <c r="M446" s="8">
        <f>IF($S446="","",IF($U446="paid",$L446/(1+$F446)*$F446,$Q446))</f>
        <v>0</v>
      </c>
      <c r="N446">
        <f>IF(OR($S446="",$U446&lt;&gt;"paid"),"",$I446-$C446)</f>
        <v>0</v>
      </c>
      <c r="O446" s="8">
        <f>IF($S446="","",IF(AND($U446="paid",$N446&gt;Settings!$B$4),$K446*Settings!$B$3*$N446/365,0))</f>
        <v>0</v>
      </c>
      <c r="P446" s="8">
        <f>IF($S446="","",IF($U446="unpaid",$W446,0))</f>
        <v>0</v>
      </c>
      <c r="Q446" s="8">
        <f>IF($S446="","",IF(AND($U446="unpaid",$C446&lt;=Settings!$B$2),$W446/(1+$F446)*$F446,0))</f>
        <v>0</v>
      </c>
      <c r="R446">
        <f>IF($S446="","","FY "&amp;IF(MONTH($C446)&gt;=4,YEAR($C446),YEAR($C446)-1)&amp;"-"&amp;TEXT(MOD(IF(MONTH($C446)&gt;=4,YEAR($C446)+1,YEAR($C446)),100),"00"))</f>
        <v>0</v>
      </c>
      <c r="S446">
        <f>IF($S445="","",IF($U445="paid",IF($V445&lt;&gt;"",$S445,IF(AND($W445&gt;0,OR(INDEX(Calc!$B:$B,$S445)&lt;=Settings!$B$2,$X445=0)),$S445,IFERROR(MATCH(1,INDEX((Calc!$A$2:$A$2001&lt;&gt;"")*(Calc!$E$2:$E$2001&gt;0)*(ROW(Calc!$A$2:$A$2001)&gt;$S445),0),0)+1,""))),IFERROR(MATCH(1,INDEX((Calc!$A$2:$A$2001&lt;&gt;"")*(Calc!$E$2:$E$2001&gt;0)*(ROW(Calc!$A$2:$A$2001)&gt;$S445),0),0)+1,"")))</f>
        <v>0</v>
      </c>
      <c r="T446">
        <f>IF($S446="","",IF(AND($S446=$S445,$U445="paid",$V445=""),"",IF(AND($S446=$S445,$U445="paid",$V445&lt;&gt;""),$V445,IF($S446="","",IFERROR(MATCH(1,INDEX((Calc!$A$2:$A$2001=INDEX(Calc!$A:$A,$S446))*(Calc!$D$2:$D$2001&gt;0)*(Calc!$I$2:$I$2001&gt;INDEX(Calc!$J:$J,$S446))*(Calc!$T$2:$T$2001&lt;INDEX(Calc!$H:$H,$S446)),0),0)+1,"")))))</f>
        <v>0</v>
      </c>
      <c r="U446">
        <f>IF($S446="","",IF($T446&lt;&gt;"","paid","unpaid"))</f>
        <v>0</v>
      </c>
      <c r="V446">
        <f>IF(OR($S446="",$T446=""),"",IFERROR(MATCH(1,INDEX((Calc!$A$2:$A$2001=INDEX(Calc!$A:$A,$S446))*(Calc!$D$2:$D$2001&gt;0)*(Calc!$I$2:$I$2001&gt;INDEX(Calc!$J:$J,$S446))*(Calc!$T$2:$T$2001&lt;INDEX(Calc!$H:$H,$S446))*(ROW(Calc!$A$2:$A$2001)&gt;$T446),0),0)+1,""))</f>
        <v>0</v>
      </c>
      <c r="W446" s="8">
        <f>IF($S446="","",MAX(0,INDEX(Calc!$H:$H,$S446)-MAX(INDEX(Calc!$K:$K,$S446),INDEX(Calc!$J:$J,$S446))))</f>
        <v>0</v>
      </c>
      <c r="X446" s="8">
        <f>IF($S446="","",INDEX(Calc!$E:$E,$S446)-$W446)</f>
        <v>0</v>
      </c>
    </row>
    <row r="447" spans="1:24">
      <c r="A447">
        <f>IF($S447="","",INDEX(Calc!$A:$A,$S447))</f>
        <v>0</v>
      </c>
      <c r="B447">
        <f>IF($S447="","",INDEX(Calc!$U:$U,$S447))</f>
        <v>0</v>
      </c>
      <c r="C447" s="7">
        <f>IF($S447="","",INDEX(Calc!$B:$B,$S447))</f>
        <v>0</v>
      </c>
      <c r="D447">
        <f>IF($S447="","",INDEX(Calc!$C:$C,$S447))</f>
        <v>0</v>
      </c>
      <c r="E447" s="8">
        <f>IF($S447="","",INDEX(Calc!$E:$E,$S447))</f>
        <v>0</v>
      </c>
      <c r="F447" s="9">
        <f>IF($S447="","",INDEX(Calc!$G:$G,$S447))</f>
        <v>0</v>
      </c>
      <c r="G447" s="8">
        <f>IF($S447="","",INDEX(Calc!$L:$L,$S447))</f>
        <v>0</v>
      </c>
      <c r="H447" s="8">
        <f>IF($S447="","",INDEX(Calc!$M:$M,$S447))</f>
        <v>0</v>
      </c>
      <c r="I447" s="7">
        <f>IF($T447="","",INDEX(Calc!$B:$B,$T447))</f>
        <v>0</v>
      </c>
      <c r="J447" s="8">
        <f>IF($S447="","",IF($U447&lt;&gt;"paid",0,MAX(0,MIN(INDEX(Calc!$H:$H,$S447),INDEX(Calc!$I:$I,$T447))-MAX(INDEX(Calc!$J:$J,$S447),INDEX(Calc!$T:$T,$T447)))))</f>
        <v>0</v>
      </c>
      <c r="K447" s="8">
        <f>IF($S447="","",IF($U447&lt;&gt;"paid",0,$J447/(1+$F447)*$F447))</f>
        <v>0</v>
      </c>
      <c r="L447" s="8">
        <f>IF($S447="","",IF($U447="paid",MAX(0,$E447-MAX(0,MIN(INDEX(Calc!$H:$H,$S447),INDEX(Calc!$I:$I,$T447))-INDEX(Calc!$J:$J,$S447))),$W447))</f>
        <v>0</v>
      </c>
      <c r="M447" s="8">
        <f>IF($S447="","",IF($U447="paid",$L447/(1+$F447)*$F447,$Q447))</f>
        <v>0</v>
      </c>
      <c r="N447">
        <f>IF(OR($S447="",$U447&lt;&gt;"paid"),"",$I447-$C447)</f>
        <v>0</v>
      </c>
      <c r="O447" s="8">
        <f>IF($S447="","",IF(AND($U447="paid",$N447&gt;Settings!$B$4),$K447*Settings!$B$3*$N447/365,0))</f>
        <v>0</v>
      </c>
      <c r="P447" s="8">
        <f>IF($S447="","",IF($U447="unpaid",$W447,0))</f>
        <v>0</v>
      </c>
      <c r="Q447" s="8">
        <f>IF($S447="","",IF(AND($U447="unpaid",$C447&lt;=Settings!$B$2),$W447/(1+$F447)*$F447,0))</f>
        <v>0</v>
      </c>
      <c r="R447">
        <f>IF($S447="","","FY "&amp;IF(MONTH($C447)&gt;=4,YEAR($C447),YEAR($C447)-1)&amp;"-"&amp;TEXT(MOD(IF(MONTH($C447)&gt;=4,YEAR($C447)+1,YEAR($C447)),100),"00"))</f>
        <v>0</v>
      </c>
      <c r="S447">
        <f>IF($S446="","",IF($U446="paid",IF($V446&lt;&gt;"",$S446,IF(AND($W446&gt;0,OR(INDEX(Calc!$B:$B,$S446)&lt;=Settings!$B$2,$X446=0)),$S446,IFERROR(MATCH(1,INDEX((Calc!$A$2:$A$2001&lt;&gt;"")*(Calc!$E$2:$E$2001&gt;0)*(ROW(Calc!$A$2:$A$2001)&gt;$S446),0),0)+1,""))),IFERROR(MATCH(1,INDEX((Calc!$A$2:$A$2001&lt;&gt;"")*(Calc!$E$2:$E$2001&gt;0)*(ROW(Calc!$A$2:$A$2001)&gt;$S446),0),0)+1,"")))</f>
        <v>0</v>
      </c>
      <c r="T447">
        <f>IF($S447="","",IF(AND($S447=$S446,$U446="paid",$V446=""),"",IF(AND($S447=$S446,$U446="paid",$V446&lt;&gt;""),$V446,IF($S447="","",IFERROR(MATCH(1,INDEX((Calc!$A$2:$A$2001=INDEX(Calc!$A:$A,$S447))*(Calc!$D$2:$D$2001&gt;0)*(Calc!$I$2:$I$2001&gt;INDEX(Calc!$J:$J,$S447))*(Calc!$T$2:$T$2001&lt;INDEX(Calc!$H:$H,$S447)),0),0)+1,"")))))</f>
        <v>0</v>
      </c>
      <c r="U447">
        <f>IF($S447="","",IF($T447&lt;&gt;"","paid","unpaid"))</f>
        <v>0</v>
      </c>
      <c r="V447">
        <f>IF(OR($S447="",$T447=""),"",IFERROR(MATCH(1,INDEX((Calc!$A$2:$A$2001=INDEX(Calc!$A:$A,$S447))*(Calc!$D$2:$D$2001&gt;0)*(Calc!$I$2:$I$2001&gt;INDEX(Calc!$J:$J,$S447))*(Calc!$T$2:$T$2001&lt;INDEX(Calc!$H:$H,$S447))*(ROW(Calc!$A$2:$A$2001)&gt;$T447),0),0)+1,""))</f>
        <v>0</v>
      </c>
      <c r="W447" s="8">
        <f>IF($S447="","",MAX(0,INDEX(Calc!$H:$H,$S447)-MAX(INDEX(Calc!$K:$K,$S447),INDEX(Calc!$J:$J,$S447))))</f>
        <v>0</v>
      </c>
      <c r="X447" s="8">
        <f>IF($S447="","",INDEX(Calc!$E:$E,$S447)-$W447)</f>
        <v>0</v>
      </c>
    </row>
    <row r="448" spans="1:24">
      <c r="A448">
        <f>IF($S448="","",INDEX(Calc!$A:$A,$S448))</f>
        <v>0</v>
      </c>
      <c r="B448">
        <f>IF($S448="","",INDEX(Calc!$U:$U,$S448))</f>
        <v>0</v>
      </c>
      <c r="C448" s="7">
        <f>IF($S448="","",INDEX(Calc!$B:$B,$S448))</f>
        <v>0</v>
      </c>
      <c r="D448">
        <f>IF($S448="","",INDEX(Calc!$C:$C,$S448))</f>
        <v>0</v>
      </c>
      <c r="E448" s="8">
        <f>IF($S448="","",INDEX(Calc!$E:$E,$S448))</f>
        <v>0</v>
      </c>
      <c r="F448" s="9">
        <f>IF($S448="","",INDEX(Calc!$G:$G,$S448))</f>
        <v>0</v>
      </c>
      <c r="G448" s="8">
        <f>IF($S448="","",INDEX(Calc!$L:$L,$S448))</f>
        <v>0</v>
      </c>
      <c r="H448" s="8">
        <f>IF($S448="","",INDEX(Calc!$M:$M,$S448))</f>
        <v>0</v>
      </c>
      <c r="I448" s="7">
        <f>IF($T448="","",INDEX(Calc!$B:$B,$T448))</f>
        <v>0</v>
      </c>
      <c r="J448" s="8">
        <f>IF($S448="","",IF($U448&lt;&gt;"paid",0,MAX(0,MIN(INDEX(Calc!$H:$H,$S448),INDEX(Calc!$I:$I,$T448))-MAX(INDEX(Calc!$J:$J,$S448),INDEX(Calc!$T:$T,$T448)))))</f>
        <v>0</v>
      </c>
      <c r="K448" s="8">
        <f>IF($S448="","",IF($U448&lt;&gt;"paid",0,$J448/(1+$F448)*$F448))</f>
        <v>0</v>
      </c>
      <c r="L448" s="8">
        <f>IF($S448="","",IF($U448="paid",MAX(0,$E448-MAX(0,MIN(INDEX(Calc!$H:$H,$S448),INDEX(Calc!$I:$I,$T448))-INDEX(Calc!$J:$J,$S448))),$W448))</f>
        <v>0</v>
      </c>
      <c r="M448" s="8">
        <f>IF($S448="","",IF($U448="paid",$L448/(1+$F448)*$F448,$Q448))</f>
        <v>0</v>
      </c>
      <c r="N448">
        <f>IF(OR($S448="",$U448&lt;&gt;"paid"),"",$I448-$C448)</f>
        <v>0</v>
      </c>
      <c r="O448" s="8">
        <f>IF($S448="","",IF(AND($U448="paid",$N448&gt;Settings!$B$4),$K448*Settings!$B$3*$N448/365,0))</f>
        <v>0</v>
      </c>
      <c r="P448" s="8">
        <f>IF($S448="","",IF($U448="unpaid",$W448,0))</f>
        <v>0</v>
      </c>
      <c r="Q448" s="8">
        <f>IF($S448="","",IF(AND($U448="unpaid",$C448&lt;=Settings!$B$2),$W448/(1+$F448)*$F448,0))</f>
        <v>0</v>
      </c>
      <c r="R448">
        <f>IF($S448="","","FY "&amp;IF(MONTH($C448)&gt;=4,YEAR($C448),YEAR($C448)-1)&amp;"-"&amp;TEXT(MOD(IF(MONTH($C448)&gt;=4,YEAR($C448)+1,YEAR($C448)),100),"00"))</f>
        <v>0</v>
      </c>
      <c r="S448">
        <f>IF($S447="","",IF($U447="paid",IF($V447&lt;&gt;"",$S447,IF(AND($W447&gt;0,OR(INDEX(Calc!$B:$B,$S447)&lt;=Settings!$B$2,$X447=0)),$S447,IFERROR(MATCH(1,INDEX((Calc!$A$2:$A$2001&lt;&gt;"")*(Calc!$E$2:$E$2001&gt;0)*(ROW(Calc!$A$2:$A$2001)&gt;$S447),0),0)+1,""))),IFERROR(MATCH(1,INDEX((Calc!$A$2:$A$2001&lt;&gt;"")*(Calc!$E$2:$E$2001&gt;0)*(ROW(Calc!$A$2:$A$2001)&gt;$S447),0),0)+1,"")))</f>
        <v>0</v>
      </c>
      <c r="T448">
        <f>IF($S448="","",IF(AND($S448=$S447,$U447="paid",$V447=""),"",IF(AND($S448=$S447,$U447="paid",$V447&lt;&gt;""),$V447,IF($S448="","",IFERROR(MATCH(1,INDEX((Calc!$A$2:$A$2001=INDEX(Calc!$A:$A,$S448))*(Calc!$D$2:$D$2001&gt;0)*(Calc!$I$2:$I$2001&gt;INDEX(Calc!$J:$J,$S448))*(Calc!$T$2:$T$2001&lt;INDEX(Calc!$H:$H,$S448)),0),0)+1,"")))))</f>
        <v>0</v>
      </c>
      <c r="U448">
        <f>IF($S448="","",IF($T448&lt;&gt;"","paid","unpaid"))</f>
        <v>0</v>
      </c>
      <c r="V448">
        <f>IF(OR($S448="",$T448=""),"",IFERROR(MATCH(1,INDEX((Calc!$A$2:$A$2001=INDEX(Calc!$A:$A,$S448))*(Calc!$D$2:$D$2001&gt;0)*(Calc!$I$2:$I$2001&gt;INDEX(Calc!$J:$J,$S448))*(Calc!$T$2:$T$2001&lt;INDEX(Calc!$H:$H,$S448))*(ROW(Calc!$A$2:$A$2001)&gt;$T448),0),0)+1,""))</f>
        <v>0</v>
      </c>
      <c r="W448" s="8">
        <f>IF($S448="","",MAX(0,INDEX(Calc!$H:$H,$S448)-MAX(INDEX(Calc!$K:$K,$S448),INDEX(Calc!$J:$J,$S448))))</f>
        <v>0</v>
      </c>
      <c r="X448" s="8">
        <f>IF($S448="","",INDEX(Calc!$E:$E,$S448)-$W448)</f>
        <v>0</v>
      </c>
    </row>
    <row r="449" spans="1:24">
      <c r="A449">
        <f>IF($S449="","",INDEX(Calc!$A:$A,$S449))</f>
        <v>0</v>
      </c>
      <c r="B449">
        <f>IF($S449="","",INDEX(Calc!$U:$U,$S449))</f>
        <v>0</v>
      </c>
      <c r="C449" s="7">
        <f>IF($S449="","",INDEX(Calc!$B:$B,$S449))</f>
        <v>0</v>
      </c>
      <c r="D449">
        <f>IF($S449="","",INDEX(Calc!$C:$C,$S449))</f>
        <v>0</v>
      </c>
      <c r="E449" s="8">
        <f>IF($S449="","",INDEX(Calc!$E:$E,$S449))</f>
        <v>0</v>
      </c>
      <c r="F449" s="9">
        <f>IF($S449="","",INDEX(Calc!$G:$G,$S449))</f>
        <v>0</v>
      </c>
      <c r="G449" s="8">
        <f>IF($S449="","",INDEX(Calc!$L:$L,$S449))</f>
        <v>0</v>
      </c>
      <c r="H449" s="8">
        <f>IF($S449="","",INDEX(Calc!$M:$M,$S449))</f>
        <v>0</v>
      </c>
      <c r="I449" s="7">
        <f>IF($T449="","",INDEX(Calc!$B:$B,$T449))</f>
        <v>0</v>
      </c>
      <c r="J449" s="8">
        <f>IF($S449="","",IF($U449&lt;&gt;"paid",0,MAX(0,MIN(INDEX(Calc!$H:$H,$S449),INDEX(Calc!$I:$I,$T449))-MAX(INDEX(Calc!$J:$J,$S449),INDEX(Calc!$T:$T,$T449)))))</f>
        <v>0</v>
      </c>
      <c r="K449" s="8">
        <f>IF($S449="","",IF($U449&lt;&gt;"paid",0,$J449/(1+$F449)*$F449))</f>
        <v>0</v>
      </c>
      <c r="L449" s="8">
        <f>IF($S449="","",IF($U449="paid",MAX(0,$E449-MAX(0,MIN(INDEX(Calc!$H:$H,$S449),INDEX(Calc!$I:$I,$T449))-INDEX(Calc!$J:$J,$S449))),$W449))</f>
        <v>0</v>
      </c>
      <c r="M449" s="8">
        <f>IF($S449="","",IF($U449="paid",$L449/(1+$F449)*$F449,$Q449))</f>
        <v>0</v>
      </c>
      <c r="N449">
        <f>IF(OR($S449="",$U449&lt;&gt;"paid"),"",$I449-$C449)</f>
        <v>0</v>
      </c>
      <c r="O449" s="8">
        <f>IF($S449="","",IF(AND($U449="paid",$N449&gt;Settings!$B$4),$K449*Settings!$B$3*$N449/365,0))</f>
        <v>0</v>
      </c>
      <c r="P449" s="8">
        <f>IF($S449="","",IF($U449="unpaid",$W449,0))</f>
        <v>0</v>
      </c>
      <c r="Q449" s="8">
        <f>IF($S449="","",IF(AND($U449="unpaid",$C449&lt;=Settings!$B$2),$W449/(1+$F449)*$F449,0))</f>
        <v>0</v>
      </c>
      <c r="R449">
        <f>IF($S449="","","FY "&amp;IF(MONTH($C449)&gt;=4,YEAR($C449),YEAR($C449)-1)&amp;"-"&amp;TEXT(MOD(IF(MONTH($C449)&gt;=4,YEAR($C449)+1,YEAR($C449)),100),"00"))</f>
        <v>0</v>
      </c>
      <c r="S449">
        <f>IF($S448="","",IF($U448="paid",IF($V448&lt;&gt;"",$S448,IF(AND($W448&gt;0,OR(INDEX(Calc!$B:$B,$S448)&lt;=Settings!$B$2,$X448=0)),$S448,IFERROR(MATCH(1,INDEX((Calc!$A$2:$A$2001&lt;&gt;"")*(Calc!$E$2:$E$2001&gt;0)*(ROW(Calc!$A$2:$A$2001)&gt;$S448),0),0)+1,""))),IFERROR(MATCH(1,INDEX((Calc!$A$2:$A$2001&lt;&gt;"")*(Calc!$E$2:$E$2001&gt;0)*(ROW(Calc!$A$2:$A$2001)&gt;$S448),0),0)+1,"")))</f>
        <v>0</v>
      </c>
      <c r="T449">
        <f>IF($S449="","",IF(AND($S449=$S448,$U448="paid",$V448=""),"",IF(AND($S449=$S448,$U448="paid",$V448&lt;&gt;""),$V448,IF($S449="","",IFERROR(MATCH(1,INDEX((Calc!$A$2:$A$2001=INDEX(Calc!$A:$A,$S449))*(Calc!$D$2:$D$2001&gt;0)*(Calc!$I$2:$I$2001&gt;INDEX(Calc!$J:$J,$S449))*(Calc!$T$2:$T$2001&lt;INDEX(Calc!$H:$H,$S449)),0),0)+1,"")))))</f>
        <v>0</v>
      </c>
      <c r="U449">
        <f>IF($S449="","",IF($T449&lt;&gt;"","paid","unpaid"))</f>
        <v>0</v>
      </c>
      <c r="V449">
        <f>IF(OR($S449="",$T449=""),"",IFERROR(MATCH(1,INDEX((Calc!$A$2:$A$2001=INDEX(Calc!$A:$A,$S449))*(Calc!$D$2:$D$2001&gt;0)*(Calc!$I$2:$I$2001&gt;INDEX(Calc!$J:$J,$S449))*(Calc!$T$2:$T$2001&lt;INDEX(Calc!$H:$H,$S449))*(ROW(Calc!$A$2:$A$2001)&gt;$T449),0),0)+1,""))</f>
        <v>0</v>
      </c>
      <c r="W449" s="8">
        <f>IF($S449="","",MAX(0,INDEX(Calc!$H:$H,$S449)-MAX(INDEX(Calc!$K:$K,$S449),INDEX(Calc!$J:$J,$S449))))</f>
        <v>0</v>
      </c>
      <c r="X449" s="8">
        <f>IF($S449="","",INDEX(Calc!$E:$E,$S449)-$W449)</f>
        <v>0</v>
      </c>
    </row>
    <row r="450" spans="1:24">
      <c r="A450">
        <f>IF($S450="","",INDEX(Calc!$A:$A,$S450))</f>
        <v>0</v>
      </c>
      <c r="B450">
        <f>IF($S450="","",INDEX(Calc!$U:$U,$S450))</f>
        <v>0</v>
      </c>
      <c r="C450" s="7">
        <f>IF($S450="","",INDEX(Calc!$B:$B,$S450))</f>
        <v>0</v>
      </c>
      <c r="D450">
        <f>IF($S450="","",INDEX(Calc!$C:$C,$S450))</f>
        <v>0</v>
      </c>
      <c r="E450" s="8">
        <f>IF($S450="","",INDEX(Calc!$E:$E,$S450))</f>
        <v>0</v>
      </c>
      <c r="F450" s="9">
        <f>IF($S450="","",INDEX(Calc!$G:$G,$S450))</f>
        <v>0</v>
      </c>
      <c r="G450" s="8">
        <f>IF($S450="","",INDEX(Calc!$L:$L,$S450))</f>
        <v>0</v>
      </c>
      <c r="H450" s="8">
        <f>IF($S450="","",INDEX(Calc!$M:$M,$S450))</f>
        <v>0</v>
      </c>
      <c r="I450" s="7">
        <f>IF($T450="","",INDEX(Calc!$B:$B,$T450))</f>
        <v>0</v>
      </c>
      <c r="J450" s="8">
        <f>IF($S450="","",IF($U450&lt;&gt;"paid",0,MAX(0,MIN(INDEX(Calc!$H:$H,$S450),INDEX(Calc!$I:$I,$T450))-MAX(INDEX(Calc!$J:$J,$S450),INDEX(Calc!$T:$T,$T450)))))</f>
        <v>0</v>
      </c>
      <c r="K450" s="8">
        <f>IF($S450="","",IF($U450&lt;&gt;"paid",0,$J450/(1+$F450)*$F450))</f>
        <v>0</v>
      </c>
      <c r="L450" s="8">
        <f>IF($S450="","",IF($U450="paid",MAX(0,$E450-MAX(0,MIN(INDEX(Calc!$H:$H,$S450),INDEX(Calc!$I:$I,$T450))-INDEX(Calc!$J:$J,$S450))),$W450))</f>
        <v>0</v>
      </c>
      <c r="M450" s="8">
        <f>IF($S450="","",IF($U450="paid",$L450/(1+$F450)*$F450,$Q450))</f>
        <v>0</v>
      </c>
      <c r="N450">
        <f>IF(OR($S450="",$U450&lt;&gt;"paid"),"",$I450-$C450)</f>
        <v>0</v>
      </c>
      <c r="O450" s="8">
        <f>IF($S450="","",IF(AND($U450="paid",$N450&gt;Settings!$B$4),$K450*Settings!$B$3*$N450/365,0))</f>
        <v>0</v>
      </c>
      <c r="P450" s="8">
        <f>IF($S450="","",IF($U450="unpaid",$W450,0))</f>
        <v>0</v>
      </c>
      <c r="Q450" s="8">
        <f>IF($S450="","",IF(AND($U450="unpaid",$C450&lt;=Settings!$B$2),$W450/(1+$F450)*$F450,0))</f>
        <v>0</v>
      </c>
      <c r="R450">
        <f>IF($S450="","","FY "&amp;IF(MONTH($C450)&gt;=4,YEAR($C450),YEAR($C450)-1)&amp;"-"&amp;TEXT(MOD(IF(MONTH($C450)&gt;=4,YEAR($C450)+1,YEAR($C450)),100),"00"))</f>
        <v>0</v>
      </c>
      <c r="S450">
        <f>IF($S449="","",IF($U449="paid",IF($V449&lt;&gt;"",$S449,IF(AND($W449&gt;0,OR(INDEX(Calc!$B:$B,$S449)&lt;=Settings!$B$2,$X449=0)),$S449,IFERROR(MATCH(1,INDEX((Calc!$A$2:$A$2001&lt;&gt;"")*(Calc!$E$2:$E$2001&gt;0)*(ROW(Calc!$A$2:$A$2001)&gt;$S449),0),0)+1,""))),IFERROR(MATCH(1,INDEX((Calc!$A$2:$A$2001&lt;&gt;"")*(Calc!$E$2:$E$2001&gt;0)*(ROW(Calc!$A$2:$A$2001)&gt;$S449),0),0)+1,"")))</f>
        <v>0</v>
      </c>
      <c r="T450">
        <f>IF($S450="","",IF(AND($S450=$S449,$U449="paid",$V449=""),"",IF(AND($S450=$S449,$U449="paid",$V449&lt;&gt;""),$V449,IF($S450="","",IFERROR(MATCH(1,INDEX((Calc!$A$2:$A$2001=INDEX(Calc!$A:$A,$S450))*(Calc!$D$2:$D$2001&gt;0)*(Calc!$I$2:$I$2001&gt;INDEX(Calc!$J:$J,$S450))*(Calc!$T$2:$T$2001&lt;INDEX(Calc!$H:$H,$S450)),0),0)+1,"")))))</f>
        <v>0</v>
      </c>
      <c r="U450">
        <f>IF($S450="","",IF($T450&lt;&gt;"","paid","unpaid"))</f>
        <v>0</v>
      </c>
      <c r="V450">
        <f>IF(OR($S450="",$T450=""),"",IFERROR(MATCH(1,INDEX((Calc!$A$2:$A$2001=INDEX(Calc!$A:$A,$S450))*(Calc!$D$2:$D$2001&gt;0)*(Calc!$I$2:$I$2001&gt;INDEX(Calc!$J:$J,$S450))*(Calc!$T$2:$T$2001&lt;INDEX(Calc!$H:$H,$S450))*(ROW(Calc!$A$2:$A$2001)&gt;$T450),0),0)+1,""))</f>
        <v>0</v>
      </c>
      <c r="W450" s="8">
        <f>IF($S450="","",MAX(0,INDEX(Calc!$H:$H,$S450)-MAX(INDEX(Calc!$K:$K,$S450),INDEX(Calc!$J:$J,$S450))))</f>
        <v>0</v>
      </c>
      <c r="X450" s="8">
        <f>IF($S450="","",INDEX(Calc!$E:$E,$S450)-$W450)</f>
        <v>0</v>
      </c>
    </row>
    <row r="451" spans="1:24">
      <c r="A451">
        <f>IF($S451="","",INDEX(Calc!$A:$A,$S451))</f>
        <v>0</v>
      </c>
      <c r="B451">
        <f>IF($S451="","",INDEX(Calc!$U:$U,$S451))</f>
        <v>0</v>
      </c>
      <c r="C451" s="7">
        <f>IF($S451="","",INDEX(Calc!$B:$B,$S451))</f>
        <v>0</v>
      </c>
      <c r="D451">
        <f>IF($S451="","",INDEX(Calc!$C:$C,$S451))</f>
        <v>0</v>
      </c>
      <c r="E451" s="8">
        <f>IF($S451="","",INDEX(Calc!$E:$E,$S451))</f>
        <v>0</v>
      </c>
      <c r="F451" s="9">
        <f>IF($S451="","",INDEX(Calc!$G:$G,$S451))</f>
        <v>0</v>
      </c>
      <c r="G451" s="8">
        <f>IF($S451="","",INDEX(Calc!$L:$L,$S451))</f>
        <v>0</v>
      </c>
      <c r="H451" s="8">
        <f>IF($S451="","",INDEX(Calc!$M:$M,$S451))</f>
        <v>0</v>
      </c>
      <c r="I451" s="7">
        <f>IF($T451="","",INDEX(Calc!$B:$B,$T451))</f>
        <v>0</v>
      </c>
      <c r="J451" s="8">
        <f>IF($S451="","",IF($U451&lt;&gt;"paid",0,MAX(0,MIN(INDEX(Calc!$H:$H,$S451),INDEX(Calc!$I:$I,$T451))-MAX(INDEX(Calc!$J:$J,$S451),INDEX(Calc!$T:$T,$T451)))))</f>
        <v>0</v>
      </c>
      <c r="K451" s="8">
        <f>IF($S451="","",IF($U451&lt;&gt;"paid",0,$J451/(1+$F451)*$F451))</f>
        <v>0</v>
      </c>
      <c r="L451" s="8">
        <f>IF($S451="","",IF($U451="paid",MAX(0,$E451-MAX(0,MIN(INDEX(Calc!$H:$H,$S451),INDEX(Calc!$I:$I,$T451))-INDEX(Calc!$J:$J,$S451))),$W451))</f>
        <v>0</v>
      </c>
      <c r="M451" s="8">
        <f>IF($S451="","",IF($U451="paid",$L451/(1+$F451)*$F451,$Q451))</f>
        <v>0</v>
      </c>
      <c r="N451">
        <f>IF(OR($S451="",$U451&lt;&gt;"paid"),"",$I451-$C451)</f>
        <v>0</v>
      </c>
      <c r="O451" s="8">
        <f>IF($S451="","",IF(AND($U451="paid",$N451&gt;Settings!$B$4),$K451*Settings!$B$3*$N451/365,0))</f>
        <v>0</v>
      </c>
      <c r="P451" s="8">
        <f>IF($S451="","",IF($U451="unpaid",$W451,0))</f>
        <v>0</v>
      </c>
      <c r="Q451" s="8">
        <f>IF($S451="","",IF(AND($U451="unpaid",$C451&lt;=Settings!$B$2),$W451/(1+$F451)*$F451,0))</f>
        <v>0</v>
      </c>
      <c r="R451">
        <f>IF($S451="","","FY "&amp;IF(MONTH($C451)&gt;=4,YEAR($C451),YEAR($C451)-1)&amp;"-"&amp;TEXT(MOD(IF(MONTH($C451)&gt;=4,YEAR($C451)+1,YEAR($C451)),100),"00"))</f>
        <v>0</v>
      </c>
      <c r="S451">
        <f>IF($S450="","",IF($U450="paid",IF($V450&lt;&gt;"",$S450,IF(AND($W450&gt;0,OR(INDEX(Calc!$B:$B,$S450)&lt;=Settings!$B$2,$X450=0)),$S450,IFERROR(MATCH(1,INDEX((Calc!$A$2:$A$2001&lt;&gt;"")*(Calc!$E$2:$E$2001&gt;0)*(ROW(Calc!$A$2:$A$2001)&gt;$S450),0),0)+1,""))),IFERROR(MATCH(1,INDEX((Calc!$A$2:$A$2001&lt;&gt;"")*(Calc!$E$2:$E$2001&gt;0)*(ROW(Calc!$A$2:$A$2001)&gt;$S450),0),0)+1,"")))</f>
        <v>0</v>
      </c>
      <c r="T451">
        <f>IF($S451="","",IF(AND($S451=$S450,$U450="paid",$V450=""),"",IF(AND($S451=$S450,$U450="paid",$V450&lt;&gt;""),$V450,IF($S451="","",IFERROR(MATCH(1,INDEX((Calc!$A$2:$A$2001=INDEX(Calc!$A:$A,$S451))*(Calc!$D$2:$D$2001&gt;0)*(Calc!$I$2:$I$2001&gt;INDEX(Calc!$J:$J,$S451))*(Calc!$T$2:$T$2001&lt;INDEX(Calc!$H:$H,$S451)),0),0)+1,"")))))</f>
        <v>0</v>
      </c>
      <c r="U451">
        <f>IF($S451="","",IF($T451&lt;&gt;"","paid","unpaid"))</f>
        <v>0</v>
      </c>
      <c r="V451">
        <f>IF(OR($S451="",$T451=""),"",IFERROR(MATCH(1,INDEX((Calc!$A$2:$A$2001=INDEX(Calc!$A:$A,$S451))*(Calc!$D$2:$D$2001&gt;0)*(Calc!$I$2:$I$2001&gt;INDEX(Calc!$J:$J,$S451))*(Calc!$T$2:$T$2001&lt;INDEX(Calc!$H:$H,$S451))*(ROW(Calc!$A$2:$A$2001)&gt;$T451),0),0)+1,""))</f>
        <v>0</v>
      </c>
      <c r="W451" s="8">
        <f>IF($S451="","",MAX(0,INDEX(Calc!$H:$H,$S451)-MAX(INDEX(Calc!$K:$K,$S451),INDEX(Calc!$J:$J,$S451))))</f>
        <v>0</v>
      </c>
      <c r="X451" s="8">
        <f>IF($S451="","",INDEX(Calc!$E:$E,$S451)-$W451)</f>
        <v>0</v>
      </c>
    </row>
    <row r="452" spans="1:24">
      <c r="A452">
        <f>IF($S452="","",INDEX(Calc!$A:$A,$S452))</f>
        <v>0</v>
      </c>
      <c r="B452">
        <f>IF($S452="","",INDEX(Calc!$U:$U,$S452))</f>
        <v>0</v>
      </c>
      <c r="C452" s="7">
        <f>IF($S452="","",INDEX(Calc!$B:$B,$S452))</f>
        <v>0</v>
      </c>
      <c r="D452">
        <f>IF($S452="","",INDEX(Calc!$C:$C,$S452))</f>
        <v>0</v>
      </c>
      <c r="E452" s="8">
        <f>IF($S452="","",INDEX(Calc!$E:$E,$S452))</f>
        <v>0</v>
      </c>
      <c r="F452" s="9">
        <f>IF($S452="","",INDEX(Calc!$G:$G,$S452))</f>
        <v>0</v>
      </c>
      <c r="G452" s="8">
        <f>IF($S452="","",INDEX(Calc!$L:$L,$S452))</f>
        <v>0</v>
      </c>
      <c r="H452" s="8">
        <f>IF($S452="","",INDEX(Calc!$M:$M,$S452))</f>
        <v>0</v>
      </c>
      <c r="I452" s="7">
        <f>IF($T452="","",INDEX(Calc!$B:$B,$T452))</f>
        <v>0</v>
      </c>
      <c r="J452" s="8">
        <f>IF($S452="","",IF($U452&lt;&gt;"paid",0,MAX(0,MIN(INDEX(Calc!$H:$H,$S452),INDEX(Calc!$I:$I,$T452))-MAX(INDEX(Calc!$J:$J,$S452),INDEX(Calc!$T:$T,$T452)))))</f>
        <v>0</v>
      </c>
      <c r="K452" s="8">
        <f>IF($S452="","",IF($U452&lt;&gt;"paid",0,$J452/(1+$F452)*$F452))</f>
        <v>0</v>
      </c>
      <c r="L452" s="8">
        <f>IF($S452="","",IF($U452="paid",MAX(0,$E452-MAX(0,MIN(INDEX(Calc!$H:$H,$S452),INDEX(Calc!$I:$I,$T452))-INDEX(Calc!$J:$J,$S452))),$W452))</f>
        <v>0</v>
      </c>
      <c r="M452" s="8">
        <f>IF($S452="","",IF($U452="paid",$L452/(1+$F452)*$F452,$Q452))</f>
        <v>0</v>
      </c>
      <c r="N452">
        <f>IF(OR($S452="",$U452&lt;&gt;"paid"),"",$I452-$C452)</f>
        <v>0</v>
      </c>
      <c r="O452" s="8">
        <f>IF($S452="","",IF(AND($U452="paid",$N452&gt;Settings!$B$4),$K452*Settings!$B$3*$N452/365,0))</f>
        <v>0</v>
      </c>
      <c r="P452" s="8">
        <f>IF($S452="","",IF($U452="unpaid",$W452,0))</f>
        <v>0</v>
      </c>
      <c r="Q452" s="8">
        <f>IF($S452="","",IF(AND($U452="unpaid",$C452&lt;=Settings!$B$2),$W452/(1+$F452)*$F452,0))</f>
        <v>0</v>
      </c>
      <c r="R452">
        <f>IF($S452="","","FY "&amp;IF(MONTH($C452)&gt;=4,YEAR($C452),YEAR($C452)-1)&amp;"-"&amp;TEXT(MOD(IF(MONTH($C452)&gt;=4,YEAR($C452)+1,YEAR($C452)),100),"00"))</f>
        <v>0</v>
      </c>
      <c r="S452">
        <f>IF($S451="","",IF($U451="paid",IF($V451&lt;&gt;"",$S451,IF(AND($W451&gt;0,OR(INDEX(Calc!$B:$B,$S451)&lt;=Settings!$B$2,$X451=0)),$S451,IFERROR(MATCH(1,INDEX((Calc!$A$2:$A$2001&lt;&gt;"")*(Calc!$E$2:$E$2001&gt;0)*(ROW(Calc!$A$2:$A$2001)&gt;$S451),0),0)+1,""))),IFERROR(MATCH(1,INDEX((Calc!$A$2:$A$2001&lt;&gt;"")*(Calc!$E$2:$E$2001&gt;0)*(ROW(Calc!$A$2:$A$2001)&gt;$S451),0),0)+1,"")))</f>
        <v>0</v>
      </c>
      <c r="T452">
        <f>IF($S452="","",IF(AND($S452=$S451,$U451="paid",$V451=""),"",IF(AND($S452=$S451,$U451="paid",$V451&lt;&gt;""),$V451,IF($S452="","",IFERROR(MATCH(1,INDEX((Calc!$A$2:$A$2001=INDEX(Calc!$A:$A,$S452))*(Calc!$D$2:$D$2001&gt;0)*(Calc!$I$2:$I$2001&gt;INDEX(Calc!$J:$J,$S452))*(Calc!$T$2:$T$2001&lt;INDEX(Calc!$H:$H,$S452)),0),0)+1,"")))))</f>
        <v>0</v>
      </c>
      <c r="U452">
        <f>IF($S452="","",IF($T452&lt;&gt;"","paid","unpaid"))</f>
        <v>0</v>
      </c>
      <c r="V452">
        <f>IF(OR($S452="",$T452=""),"",IFERROR(MATCH(1,INDEX((Calc!$A$2:$A$2001=INDEX(Calc!$A:$A,$S452))*(Calc!$D$2:$D$2001&gt;0)*(Calc!$I$2:$I$2001&gt;INDEX(Calc!$J:$J,$S452))*(Calc!$T$2:$T$2001&lt;INDEX(Calc!$H:$H,$S452))*(ROW(Calc!$A$2:$A$2001)&gt;$T452),0),0)+1,""))</f>
        <v>0</v>
      </c>
      <c r="W452" s="8">
        <f>IF($S452="","",MAX(0,INDEX(Calc!$H:$H,$S452)-MAX(INDEX(Calc!$K:$K,$S452),INDEX(Calc!$J:$J,$S452))))</f>
        <v>0</v>
      </c>
      <c r="X452" s="8">
        <f>IF($S452="","",INDEX(Calc!$E:$E,$S452)-$W452)</f>
        <v>0</v>
      </c>
    </row>
    <row r="453" spans="1:24">
      <c r="A453">
        <f>IF($S453="","",INDEX(Calc!$A:$A,$S453))</f>
        <v>0</v>
      </c>
      <c r="B453">
        <f>IF($S453="","",INDEX(Calc!$U:$U,$S453))</f>
        <v>0</v>
      </c>
      <c r="C453" s="7">
        <f>IF($S453="","",INDEX(Calc!$B:$B,$S453))</f>
        <v>0</v>
      </c>
      <c r="D453">
        <f>IF($S453="","",INDEX(Calc!$C:$C,$S453))</f>
        <v>0</v>
      </c>
      <c r="E453" s="8">
        <f>IF($S453="","",INDEX(Calc!$E:$E,$S453))</f>
        <v>0</v>
      </c>
      <c r="F453" s="9">
        <f>IF($S453="","",INDEX(Calc!$G:$G,$S453))</f>
        <v>0</v>
      </c>
      <c r="G453" s="8">
        <f>IF($S453="","",INDEX(Calc!$L:$L,$S453))</f>
        <v>0</v>
      </c>
      <c r="H453" s="8">
        <f>IF($S453="","",INDEX(Calc!$M:$M,$S453))</f>
        <v>0</v>
      </c>
      <c r="I453" s="7">
        <f>IF($T453="","",INDEX(Calc!$B:$B,$T453))</f>
        <v>0</v>
      </c>
      <c r="J453" s="8">
        <f>IF($S453="","",IF($U453&lt;&gt;"paid",0,MAX(0,MIN(INDEX(Calc!$H:$H,$S453),INDEX(Calc!$I:$I,$T453))-MAX(INDEX(Calc!$J:$J,$S453),INDEX(Calc!$T:$T,$T453)))))</f>
        <v>0</v>
      </c>
      <c r="K453" s="8">
        <f>IF($S453="","",IF($U453&lt;&gt;"paid",0,$J453/(1+$F453)*$F453))</f>
        <v>0</v>
      </c>
      <c r="L453" s="8">
        <f>IF($S453="","",IF($U453="paid",MAX(0,$E453-MAX(0,MIN(INDEX(Calc!$H:$H,$S453),INDEX(Calc!$I:$I,$T453))-INDEX(Calc!$J:$J,$S453))),$W453))</f>
        <v>0</v>
      </c>
      <c r="M453" s="8">
        <f>IF($S453="","",IF($U453="paid",$L453/(1+$F453)*$F453,$Q453))</f>
        <v>0</v>
      </c>
      <c r="N453">
        <f>IF(OR($S453="",$U453&lt;&gt;"paid"),"",$I453-$C453)</f>
        <v>0</v>
      </c>
      <c r="O453" s="8">
        <f>IF($S453="","",IF(AND($U453="paid",$N453&gt;Settings!$B$4),$K453*Settings!$B$3*$N453/365,0))</f>
        <v>0</v>
      </c>
      <c r="P453" s="8">
        <f>IF($S453="","",IF($U453="unpaid",$W453,0))</f>
        <v>0</v>
      </c>
      <c r="Q453" s="8">
        <f>IF($S453="","",IF(AND($U453="unpaid",$C453&lt;=Settings!$B$2),$W453/(1+$F453)*$F453,0))</f>
        <v>0</v>
      </c>
      <c r="R453">
        <f>IF($S453="","","FY "&amp;IF(MONTH($C453)&gt;=4,YEAR($C453),YEAR($C453)-1)&amp;"-"&amp;TEXT(MOD(IF(MONTH($C453)&gt;=4,YEAR($C453)+1,YEAR($C453)),100),"00"))</f>
        <v>0</v>
      </c>
      <c r="S453">
        <f>IF($S452="","",IF($U452="paid",IF($V452&lt;&gt;"",$S452,IF(AND($W452&gt;0,OR(INDEX(Calc!$B:$B,$S452)&lt;=Settings!$B$2,$X452=0)),$S452,IFERROR(MATCH(1,INDEX((Calc!$A$2:$A$2001&lt;&gt;"")*(Calc!$E$2:$E$2001&gt;0)*(ROW(Calc!$A$2:$A$2001)&gt;$S452),0),0)+1,""))),IFERROR(MATCH(1,INDEX((Calc!$A$2:$A$2001&lt;&gt;"")*(Calc!$E$2:$E$2001&gt;0)*(ROW(Calc!$A$2:$A$2001)&gt;$S452),0),0)+1,"")))</f>
        <v>0</v>
      </c>
      <c r="T453">
        <f>IF($S453="","",IF(AND($S453=$S452,$U452="paid",$V452=""),"",IF(AND($S453=$S452,$U452="paid",$V452&lt;&gt;""),$V452,IF($S453="","",IFERROR(MATCH(1,INDEX((Calc!$A$2:$A$2001=INDEX(Calc!$A:$A,$S453))*(Calc!$D$2:$D$2001&gt;0)*(Calc!$I$2:$I$2001&gt;INDEX(Calc!$J:$J,$S453))*(Calc!$T$2:$T$2001&lt;INDEX(Calc!$H:$H,$S453)),0),0)+1,"")))))</f>
        <v>0</v>
      </c>
      <c r="U453">
        <f>IF($S453="","",IF($T453&lt;&gt;"","paid","unpaid"))</f>
        <v>0</v>
      </c>
      <c r="V453">
        <f>IF(OR($S453="",$T453=""),"",IFERROR(MATCH(1,INDEX((Calc!$A$2:$A$2001=INDEX(Calc!$A:$A,$S453))*(Calc!$D$2:$D$2001&gt;0)*(Calc!$I$2:$I$2001&gt;INDEX(Calc!$J:$J,$S453))*(Calc!$T$2:$T$2001&lt;INDEX(Calc!$H:$H,$S453))*(ROW(Calc!$A$2:$A$2001)&gt;$T453),0),0)+1,""))</f>
        <v>0</v>
      </c>
      <c r="W453" s="8">
        <f>IF($S453="","",MAX(0,INDEX(Calc!$H:$H,$S453)-MAX(INDEX(Calc!$K:$K,$S453),INDEX(Calc!$J:$J,$S453))))</f>
        <v>0</v>
      </c>
      <c r="X453" s="8">
        <f>IF($S453="","",INDEX(Calc!$E:$E,$S453)-$W453)</f>
        <v>0</v>
      </c>
    </row>
    <row r="454" spans="1:24">
      <c r="A454">
        <f>IF($S454="","",INDEX(Calc!$A:$A,$S454))</f>
        <v>0</v>
      </c>
      <c r="B454">
        <f>IF($S454="","",INDEX(Calc!$U:$U,$S454))</f>
        <v>0</v>
      </c>
      <c r="C454" s="7">
        <f>IF($S454="","",INDEX(Calc!$B:$B,$S454))</f>
        <v>0</v>
      </c>
      <c r="D454">
        <f>IF($S454="","",INDEX(Calc!$C:$C,$S454))</f>
        <v>0</v>
      </c>
      <c r="E454" s="8">
        <f>IF($S454="","",INDEX(Calc!$E:$E,$S454))</f>
        <v>0</v>
      </c>
      <c r="F454" s="9">
        <f>IF($S454="","",INDEX(Calc!$G:$G,$S454))</f>
        <v>0</v>
      </c>
      <c r="G454" s="8">
        <f>IF($S454="","",INDEX(Calc!$L:$L,$S454))</f>
        <v>0</v>
      </c>
      <c r="H454" s="8">
        <f>IF($S454="","",INDEX(Calc!$M:$M,$S454))</f>
        <v>0</v>
      </c>
      <c r="I454" s="7">
        <f>IF($T454="","",INDEX(Calc!$B:$B,$T454))</f>
        <v>0</v>
      </c>
      <c r="J454" s="8">
        <f>IF($S454="","",IF($U454&lt;&gt;"paid",0,MAX(0,MIN(INDEX(Calc!$H:$H,$S454),INDEX(Calc!$I:$I,$T454))-MAX(INDEX(Calc!$J:$J,$S454),INDEX(Calc!$T:$T,$T454)))))</f>
        <v>0</v>
      </c>
      <c r="K454" s="8">
        <f>IF($S454="","",IF($U454&lt;&gt;"paid",0,$J454/(1+$F454)*$F454))</f>
        <v>0</v>
      </c>
      <c r="L454" s="8">
        <f>IF($S454="","",IF($U454="paid",MAX(0,$E454-MAX(0,MIN(INDEX(Calc!$H:$H,$S454),INDEX(Calc!$I:$I,$T454))-INDEX(Calc!$J:$J,$S454))),$W454))</f>
        <v>0</v>
      </c>
      <c r="M454" s="8">
        <f>IF($S454="","",IF($U454="paid",$L454/(1+$F454)*$F454,$Q454))</f>
        <v>0</v>
      </c>
      <c r="N454">
        <f>IF(OR($S454="",$U454&lt;&gt;"paid"),"",$I454-$C454)</f>
        <v>0</v>
      </c>
      <c r="O454" s="8">
        <f>IF($S454="","",IF(AND($U454="paid",$N454&gt;Settings!$B$4),$K454*Settings!$B$3*$N454/365,0))</f>
        <v>0</v>
      </c>
      <c r="P454" s="8">
        <f>IF($S454="","",IF($U454="unpaid",$W454,0))</f>
        <v>0</v>
      </c>
      <c r="Q454" s="8">
        <f>IF($S454="","",IF(AND($U454="unpaid",$C454&lt;=Settings!$B$2),$W454/(1+$F454)*$F454,0))</f>
        <v>0</v>
      </c>
      <c r="R454">
        <f>IF($S454="","","FY "&amp;IF(MONTH($C454)&gt;=4,YEAR($C454),YEAR($C454)-1)&amp;"-"&amp;TEXT(MOD(IF(MONTH($C454)&gt;=4,YEAR($C454)+1,YEAR($C454)),100),"00"))</f>
        <v>0</v>
      </c>
      <c r="S454">
        <f>IF($S453="","",IF($U453="paid",IF($V453&lt;&gt;"",$S453,IF(AND($W453&gt;0,OR(INDEX(Calc!$B:$B,$S453)&lt;=Settings!$B$2,$X453=0)),$S453,IFERROR(MATCH(1,INDEX((Calc!$A$2:$A$2001&lt;&gt;"")*(Calc!$E$2:$E$2001&gt;0)*(ROW(Calc!$A$2:$A$2001)&gt;$S453),0),0)+1,""))),IFERROR(MATCH(1,INDEX((Calc!$A$2:$A$2001&lt;&gt;"")*(Calc!$E$2:$E$2001&gt;0)*(ROW(Calc!$A$2:$A$2001)&gt;$S453),0),0)+1,"")))</f>
        <v>0</v>
      </c>
      <c r="T454">
        <f>IF($S454="","",IF(AND($S454=$S453,$U453="paid",$V453=""),"",IF(AND($S454=$S453,$U453="paid",$V453&lt;&gt;""),$V453,IF($S454="","",IFERROR(MATCH(1,INDEX((Calc!$A$2:$A$2001=INDEX(Calc!$A:$A,$S454))*(Calc!$D$2:$D$2001&gt;0)*(Calc!$I$2:$I$2001&gt;INDEX(Calc!$J:$J,$S454))*(Calc!$T$2:$T$2001&lt;INDEX(Calc!$H:$H,$S454)),0),0)+1,"")))))</f>
        <v>0</v>
      </c>
      <c r="U454">
        <f>IF($S454="","",IF($T454&lt;&gt;"","paid","unpaid"))</f>
        <v>0</v>
      </c>
      <c r="V454">
        <f>IF(OR($S454="",$T454=""),"",IFERROR(MATCH(1,INDEX((Calc!$A$2:$A$2001=INDEX(Calc!$A:$A,$S454))*(Calc!$D$2:$D$2001&gt;0)*(Calc!$I$2:$I$2001&gt;INDEX(Calc!$J:$J,$S454))*(Calc!$T$2:$T$2001&lt;INDEX(Calc!$H:$H,$S454))*(ROW(Calc!$A$2:$A$2001)&gt;$T454),0),0)+1,""))</f>
        <v>0</v>
      </c>
      <c r="W454" s="8">
        <f>IF($S454="","",MAX(0,INDEX(Calc!$H:$H,$S454)-MAX(INDEX(Calc!$K:$K,$S454),INDEX(Calc!$J:$J,$S454))))</f>
        <v>0</v>
      </c>
      <c r="X454" s="8">
        <f>IF($S454="","",INDEX(Calc!$E:$E,$S454)-$W454)</f>
        <v>0</v>
      </c>
    </row>
    <row r="455" spans="1:24">
      <c r="A455">
        <f>IF($S455="","",INDEX(Calc!$A:$A,$S455))</f>
        <v>0</v>
      </c>
      <c r="B455">
        <f>IF($S455="","",INDEX(Calc!$U:$U,$S455))</f>
        <v>0</v>
      </c>
      <c r="C455" s="7">
        <f>IF($S455="","",INDEX(Calc!$B:$B,$S455))</f>
        <v>0</v>
      </c>
      <c r="D455">
        <f>IF($S455="","",INDEX(Calc!$C:$C,$S455))</f>
        <v>0</v>
      </c>
      <c r="E455" s="8">
        <f>IF($S455="","",INDEX(Calc!$E:$E,$S455))</f>
        <v>0</v>
      </c>
      <c r="F455" s="9">
        <f>IF($S455="","",INDEX(Calc!$G:$G,$S455))</f>
        <v>0</v>
      </c>
      <c r="G455" s="8">
        <f>IF($S455="","",INDEX(Calc!$L:$L,$S455))</f>
        <v>0</v>
      </c>
      <c r="H455" s="8">
        <f>IF($S455="","",INDEX(Calc!$M:$M,$S455))</f>
        <v>0</v>
      </c>
      <c r="I455" s="7">
        <f>IF($T455="","",INDEX(Calc!$B:$B,$T455))</f>
        <v>0</v>
      </c>
      <c r="J455" s="8">
        <f>IF($S455="","",IF($U455&lt;&gt;"paid",0,MAX(0,MIN(INDEX(Calc!$H:$H,$S455),INDEX(Calc!$I:$I,$T455))-MAX(INDEX(Calc!$J:$J,$S455),INDEX(Calc!$T:$T,$T455)))))</f>
        <v>0</v>
      </c>
      <c r="K455" s="8">
        <f>IF($S455="","",IF($U455&lt;&gt;"paid",0,$J455/(1+$F455)*$F455))</f>
        <v>0</v>
      </c>
      <c r="L455" s="8">
        <f>IF($S455="","",IF($U455="paid",MAX(0,$E455-MAX(0,MIN(INDEX(Calc!$H:$H,$S455),INDEX(Calc!$I:$I,$T455))-INDEX(Calc!$J:$J,$S455))),$W455))</f>
        <v>0</v>
      </c>
      <c r="M455" s="8">
        <f>IF($S455="","",IF($U455="paid",$L455/(1+$F455)*$F455,$Q455))</f>
        <v>0</v>
      </c>
      <c r="N455">
        <f>IF(OR($S455="",$U455&lt;&gt;"paid"),"",$I455-$C455)</f>
        <v>0</v>
      </c>
      <c r="O455" s="8">
        <f>IF($S455="","",IF(AND($U455="paid",$N455&gt;Settings!$B$4),$K455*Settings!$B$3*$N455/365,0))</f>
        <v>0</v>
      </c>
      <c r="P455" s="8">
        <f>IF($S455="","",IF($U455="unpaid",$W455,0))</f>
        <v>0</v>
      </c>
      <c r="Q455" s="8">
        <f>IF($S455="","",IF(AND($U455="unpaid",$C455&lt;=Settings!$B$2),$W455/(1+$F455)*$F455,0))</f>
        <v>0</v>
      </c>
      <c r="R455">
        <f>IF($S455="","","FY "&amp;IF(MONTH($C455)&gt;=4,YEAR($C455),YEAR($C455)-1)&amp;"-"&amp;TEXT(MOD(IF(MONTH($C455)&gt;=4,YEAR($C455)+1,YEAR($C455)),100),"00"))</f>
        <v>0</v>
      </c>
      <c r="S455">
        <f>IF($S454="","",IF($U454="paid",IF($V454&lt;&gt;"",$S454,IF(AND($W454&gt;0,OR(INDEX(Calc!$B:$B,$S454)&lt;=Settings!$B$2,$X454=0)),$S454,IFERROR(MATCH(1,INDEX((Calc!$A$2:$A$2001&lt;&gt;"")*(Calc!$E$2:$E$2001&gt;0)*(ROW(Calc!$A$2:$A$2001)&gt;$S454),0),0)+1,""))),IFERROR(MATCH(1,INDEX((Calc!$A$2:$A$2001&lt;&gt;"")*(Calc!$E$2:$E$2001&gt;0)*(ROW(Calc!$A$2:$A$2001)&gt;$S454),0),0)+1,"")))</f>
        <v>0</v>
      </c>
      <c r="T455">
        <f>IF($S455="","",IF(AND($S455=$S454,$U454="paid",$V454=""),"",IF(AND($S455=$S454,$U454="paid",$V454&lt;&gt;""),$V454,IF($S455="","",IFERROR(MATCH(1,INDEX((Calc!$A$2:$A$2001=INDEX(Calc!$A:$A,$S455))*(Calc!$D$2:$D$2001&gt;0)*(Calc!$I$2:$I$2001&gt;INDEX(Calc!$J:$J,$S455))*(Calc!$T$2:$T$2001&lt;INDEX(Calc!$H:$H,$S455)),0),0)+1,"")))))</f>
        <v>0</v>
      </c>
      <c r="U455">
        <f>IF($S455="","",IF($T455&lt;&gt;"","paid","unpaid"))</f>
        <v>0</v>
      </c>
      <c r="V455">
        <f>IF(OR($S455="",$T455=""),"",IFERROR(MATCH(1,INDEX((Calc!$A$2:$A$2001=INDEX(Calc!$A:$A,$S455))*(Calc!$D$2:$D$2001&gt;0)*(Calc!$I$2:$I$2001&gt;INDEX(Calc!$J:$J,$S455))*(Calc!$T$2:$T$2001&lt;INDEX(Calc!$H:$H,$S455))*(ROW(Calc!$A$2:$A$2001)&gt;$T455),0),0)+1,""))</f>
        <v>0</v>
      </c>
      <c r="W455" s="8">
        <f>IF($S455="","",MAX(0,INDEX(Calc!$H:$H,$S455)-MAX(INDEX(Calc!$K:$K,$S455),INDEX(Calc!$J:$J,$S455))))</f>
        <v>0</v>
      </c>
      <c r="X455" s="8">
        <f>IF($S455="","",INDEX(Calc!$E:$E,$S455)-$W455)</f>
        <v>0</v>
      </c>
    </row>
    <row r="456" spans="1:24">
      <c r="A456">
        <f>IF($S456="","",INDEX(Calc!$A:$A,$S456))</f>
        <v>0</v>
      </c>
      <c r="B456">
        <f>IF($S456="","",INDEX(Calc!$U:$U,$S456))</f>
        <v>0</v>
      </c>
      <c r="C456" s="7">
        <f>IF($S456="","",INDEX(Calc!$B:$B,$S456))</f>
        <v>0</v>
      </c>
      <c r="D456">
        <f>IF($S456="","",INDEX(Calc!$C:$C,$S456))</f>
        <v>0</v>
      </c>
      <c r="E456" s="8">
        <f>IF($S456="","",INDEX(Calc!$E:$E,$S456))</f>
        <v>0</v>
      </c>
      <c r="F456" s="9">
        <f>IF($S456="","",INDEX(Calc!$G:$G,$S456))</f>
        <v>0</v>
      </c>
      <c r="G456" s="8">
        <f>IF($S456="","",INDEX(Calc!$L:$L,$S456))</f>
        <v>0</v>
      </c>
      <c r="H456" s="8">
        <f>IF($S456="","",INDEX(Calc!$M:$M,$S456))</f>
        <v>0</v>
      </c>
      <c r="I456" s="7">
        <f>IF($T456="","",INDEX(Calc!$B:$B,$T456))</f>
        <v>0</v>
      </c>
      <c r="J456" s="8">
        <f>IF($S456="","",IF($U456&lt;&gt;"paid",0,MAX(0,MIN(INDEX(Calc!$H:$H,$S456),INDEX(Calc!$I:$I,$T456))-MAX(INDEX(Calc!$J:$J,$S456),INDEX(Calc!$T:$T,$T456)))))</f>
        <v>0</v>
      </c>
      <c r="K456" s="8">
        <f>IF($S456="","",IF($U456&lt;&gt;"paid",0,$J456/(1+$F456)*$F456))</f>
        <v>0</v>
      </c>
      <c r="L456" s="8">
        <f>IF($S456="","",IF($U456="paid",MAX(0,$E456-MAX(0,MIN(INDEX(Calc!$H:$H,$S456),INDEX(Calc!$I:$I,$T456))-INDEX(Calc!$J:$J,$S456))),$W456))</f>
        <v>0</v>
      </c>
      <c r="M456" s="8">
        <f>IF($S456="","",IF($U456="paid",$L456/(1+$F456)*$F456,$Q456))</f>
        <v>0</v>
      </c>
      <c r="N456">
        <f>IF(OR($S456="",$U456&lt;&gt;"paid"),"",$I456-$C456)</f>
        <v>0</v>
      </c>
      <c r="O456" s="8">
        <f>IF($S456="","",IF(AND($U456="paid",$N456&gt;Settings!$B$4),$K456*Settings!$B$3*$N456/365,0))</f>
        <v>0</v>
      </c>
      <c r="P456" s="8">
        <f>IF($S456="","",IF($U456="unpaid",$W456,0))</f>
        <v>0</v>
      </c>
      <c r="Q456" s="8">
        <f>IF($S456="","",IF(AND($U456="unpaid",$C456&lt;=Settings!$B$2),$W456/(1+$F456)*$F456,0))</f>
        <v>0</v>
      </c>
      <c r="R456">
        <f>IF($S456="","","FY "&amp;IF(MONTH($C456)&gt;=4,YEAR($C456),YEAR($C456)-1)&amp;"-"&amp;TEXT(MOD(IF(MONTH($C456)&gt;=4,YEAR($C456)+1,YEAR($C456)),100),"00"))</f>
        <v>0</v>
      </c>
      <c r="S456">
        <f>IF($S455="","",IF($U455="paid",IF($V455&lt;&gt;"",$S455,IF(AND($W455&gt;0,OR(INDEX(Calc!$B:$B,$S455)&lt;=Settings!$B$2,$X455=0)),$S455,IFERROR(MATCH(1,INDEX((Calc!$A$2:$A$2001&lt;&gt;"")*(Calc!$E$2:$E$2001&gt;0)*(ROW(Calc!$A$2:$A$2001)&gt;$S455),0),0)+1,""))),IFERROR(MATCH(1,INDEX((Calc!$A$2:$A$2001&lt;&gt;"")*(Calc!$E$2:$E$2001&gt;0)*(ROW(Calc!$A$2:$A$2001)&gt;$S455),0),0)+1,"")))</f>
        <v>0</v>
      </c>
      <c r="T456">
        <f>IF($S456="","",IF(AND($S456=$S455,$U455="paid",$V455=""),"",IF(AND($S456=$S455,$U455="paid",$V455&lt;&gt;""),$V455,IF($S456="","",IFERROR(MATCH(1,INDEX((Calc!$A$2:$A$2001=INDEX(Calc!$A:$A,$S456))*(Calc!$D$2:$D$2001&gt;0)*(Calc!$I$2:$I$2001&gt;INDEX(Calc!$J:$J,$S456))*(Calc!$T$2:$T$2001&lt;INDEX(Calc!$H:$H,$S456)),0),0)+1,"")))))</f>
        <v>0</v>
      </c>
      <c r="U456">
        <f>IF($S456="","",IF($T456&lt;&gt;"","paid","unpaid"))</f>
        <v>0</v>
      </c>
      <c r="V456">
        <f>IF(OR($S456="",$T456=""),"",IFERROR(MATCH(1,INDEX((Calc!$A$2:$A$2001=INDEX(Calc!$A:$A,$S456))*(Calc!$D$2:$D$2001&gt;0)*(Calc!$I$2:$I$2001&gt;INDEX(Calc!$J:$J,$S456))*(Calc!$T$2:$T$2001&lt;INDEX(Calc!$H:$H,$S456))*(ROW(Calc!$A$2:$A$2001)&gt;$T456),0),0)+1,""))</f>
        <v>0</v>
      </c>
      <c r="W456" s="8">
        <f>IF($S456="","",MAX(0,INDEX(Calc!$H:$H,$S456)-MAX(INDEX(Calc!$K:$K,$S456),INDEX(Calc!$J:$J,$S456))))</f>
        <v>0</v>
      </c>
      <c r="X456" s="8">
        <f>IF($S456="","",INDEX(Calc!$E:$E,$S456)-$W456)</f>
        <v>0</v>
      </c>
    </row>
    <row r="457" spans="1:24">
      <c r="A457">
        <f>IF($S457="","",INDEX(Calc!$A:$A,$S457))</f>
        <v>0</v>
      </c>
      <c r="B457">
        <f>IF($S457="","",INDEX(Calc!$U:$U,$S457))</f>
        <v>0</v>
      </c>
      <c r="C457" s="7">
        <f>IF($S457="","",INDEX(Calc!$B:$B,$S457))</f>
        <v>0</v>
      </c>
      <c r="D457">
        <f>IF($S457="","",INDEX(Calc!$C:$C,$S457))</f>
        <v>0</v>
      </c>
      <c r="E457" s="8">
        <f>IF($S457="","",INDEX(Calc!$E:$E,$S457))</f>
        <v>0</v>
      </c>
      <c r="F457" s="9">
        <f>IF($S457="","",INDEX(Calc!$G:$G,$S457))</f>
        <v>0</v>
      </c>
      <c r="G457" s="8">
        <f>IF($S457="","",INDEX(Calc!$L:$L,$S457))</f>
        <v>0</v>
      </c>
      <c r="H457" s="8">
        <f>IF($S457="","",INDEX(Calc!$M:$M,$S457))</f>
        <v>0</v>
      </c>
      <c r="I457" s="7">
        <f>IF($T457="","",INDEX(Calc!$B:$B,$T457))</f>
        <v>0</v>
      </c>
      <c r="J457" s="8">
        <f>IF($S457="","",IF($U457&lt;&gt;"paid",0,MAX(0,MIN(INDEX(Calc!$H:$H,$S457),INDEX(Calc!$I:$I,$T457))-MAX(INDEX(Calc!$J:$J,$S457),INDEX(Calc!$T:$T,$T457)))))</f>
        <v>0</v>
      </c>
      <c r="K457" s="8">
        <f>IF($S457="","",IF($U457&lt;&gt;"paid",0,$J457/(1+$F457)*$F457))</f>
        <v>0</v>
      </c>
      <c r="L457" s="8">
        <f>IF($S457="","",IF($U457="paid",MAX(0,$E457-MAX(0,MIN(INDEX(Calc!$H:$H,$S457),INDEX(Calc!$I:$I,$T457))-INDEX(Calc!$J:$J,$S457))),$W457))</f>
        <v>0</v>
      </c>
      <c r="M457" s="8">
        <f>IF($S457="","",IF($U457="paid",$L457/(1+$F457)*$F457,$Q457))</f>
        <v>0</v>
      </c>
      <c r="N457">
        <f>IF(OR($S457="",$U457&lt;&gt;"paid"),"",$I457-$C457)</f>
        <v>0</v>
      </c>
      <c r="O457" s="8">
        <f>IF($S457="","",IF(AND($U457="paid",$N457&gt;Settings!$B$4),$K457*Settings!$B$3*$N457/365,0))</f>
        <v>0</v>
      </c>
      <c r="P457" s="8">
        <f>IF($S457="","",IF($U457="unpaid",$W457,0))</f>
        <v>0</v>
      </c>
      <c r="Q457" s="8">
        <f>IF($S457="","",IF(AND($U457="unpaid",$C457&lt;=Settings!$B$2),$W457/(1+$F457)*$F457,0))</f>
        <v>0</v>
      </c>
      <c r="R457">
        <f>IF($S457="","","FY "&amp;IF(MONTH($C457)&gt;=4,YEAR($C457),YEAR($C457)-1)&amp;"-"&amp;TEXT(MOD(IF(MONTH($C457)&gt;=4,YEAR($C457)+1,YEAR($C457)),100),"00"))</f>
        <v>0</v>
      </c>
      <c r="S457">
        <f>IF($S456="","",IF($U456="paid",IF($V456&lt;&gt;"",$S456,IF(AND($W456&gt;0,OR(INDEX(Calc!$B:$B,$S456)&lt;=Settings!$B$2,$X456=0)),$S456,IFERROR(MATCH(1,INDEX((Calc!$A$2:$A$2001&lt;&gt;"")*(Calc!$E$2:$E$2001&gt;0)*(ROW(Calc!$A$2:$A$2001)&gt;$S456),0),0)+1,""))),IFERROR(MATCH(1,INDEX((Calc!$A$2:$A$2001&lt;&gt;"")*(Calc!$E$2:$E$2001&gt;0)*(ROW(Calc!$A$2:$A$2001)&gt;$S456),0),0)+1,"")))</f>
        <v>0</v>
      </c>
      <c r="T457">
        <f>IF($S457="","",IF(AND($S457=$S456,$U456="paid",$V456=""),"",IF(AND($S457=$S456,$U456="paid",$V456&lt;&gt;""),$V456,IF($S457="","",IFERROR(MATCH(1,INDEX((Calc!$A$2:$A$2001=INDEX(Calc!$A:$A,$S457))*(Calc!$D$2:$D$2001&gt;0)*(Calc!$I$2:$I$2001&gt;INDEX(Calc!$J:$J,$S457))*(Calc!$T$2:$T$2001&lt;INDEX(Calc!$H:$H,$S457)),0),0)+1,"")))))</f>
        <v>0</v>
      </c>
      <c r="U457">
        <f>IF($S457="","",IF($T457&lt;&gt;"","paid","unpaid"))</f>
        <v>0</v>
      </c>
      <c r="V457">
        <f>IF(OR($S457="",$T457=""),"",IFERROR(MATCH(1,INDEX((Calc!$A$2:$A$2001=INDEX(Calc!$A:$A,$S457))*(Calc!$D$2:$D$2001&gt;0)*(Calc!$I$2:$I$2001&gt;INDEX(Calc!$J:$J,$S457))*(Calc!$T$2:$T$2001&lt;INDEX(Calc!$H:$H,$S457))*(ROW(Calc!$A$2:$A$2001)&gt;$T457),0),0)+1,""))</f>
        <v>0</v>
      </c>
      <c r="W457" s="8">
        <f>IF($S457="","",MAX(0,INDEX(Calc!$H:$H,$S457)-MAX(INDEX(Calc!$K:$K,$S457),INDEX(Calc!$J:$J,$S457))))</f>
        <v>0</v>
      </c>
      <c r="X457" s="8">
        <f>IF($S457="","",INDEX(Calc!$E:$E,$S457)-$W457)</f>
        <v>0</v>
      </c>
    </row>
    <row r="458" spans="1:24">
      <c r="A458">
        <f>IF($S458="","",INDEX(Calc!$A:$A,$S458))</f>
        <v>0</v>
      </c>
      <c r="B458">
        <f>IF($S458="","",INDEX(Calc!$U:$U,$S458))</f>
        <v>0</v>
      </c>
      <c r="C458" s="7">
        <f>IF($S458="","",INDEX(Calc!$B:$B,$S458))</f>
        <v>0</v>
      </c>
      <c r="D458">
        <f>IF($S458="","",INDEX(Calc!$C:$C,$S458))</f>
        <v>0</v>
      </c>
      <c r="E458" s="8">
        <f>IF($S458="","",INDEX(Calc!$E:$E,$S458))</f>
        <v>0</v>
      </c>
      <c r="F458" s="9">
        <f>IF($S458="","",INDEX(Calc!$G:$G,$S458))</f>
        <v>0</v>
      </c>
      <c r="G458" s="8">
        <f>IF($S458="","",INDEX(Calc!$L:$L,$S458))</f>
        <v>0</v>
      </c>
      <c r="H458" s="8">
        <f>IF($S458="","",INDEX(Calc!$M:$M,$S458))</f>
        <v>0</v>
      </c>
      <c r="I458" s="7">
        <f>IF($T458="","",INDEX(Calc!$B:$B,$T458))</f>
        <v>0</v>
      </c>
      <c r="J458" s="8">
        <f>IF($S458="","",IF($U458&lt;&gt;"paid",0,MAX(0,MIN(INDEX(Calc!$H:$H,$S458),INDEX(Calc!$I:$I,$T458))-MAX(INDEX(Calc!$J:$J,$S458),INDEX(Calc!$T:$T,$T458)))))</f>
        <v>0</v>
      </c>
      <c r="K458" s="8">
        <f>IF($S458="","",IF($U458&lt;&gt;"paid",0,$J458/(1+$F458)*$F458))</f>
        <v>0</v>
      </c>
      <c r="L458" s="8">
        <f>IF($S458="","",IF($U458="paid",MAX(0,$E458-MAX(0,MIN(INDEX(Calc!$H:$H,$S458),INDEX(Calc!$I:$I,$T458))-INDEX(Calc!$J:$J,$S458))),$W458))</f>
        <v>0</v>
      </c>
      <c r="M458" s="8">
        <f>IF($S458="","",IF($U458="paid",$L458/(1+$F458)*$F458,$Q458))</f>
        <v>0</v>
      </c>
      <c r="N458">
        <f>IF(OR($S458="",$U458&lt;&gt;"paid"),"",$I458-$C458)</f>
        <v>0</v>
      </c>
      <c r="O458" s="8">
        <f>IF($S458="","",IF(AND($U458="paid",$N458&gt;Settings!$B$4),$K458*Settings!$B$3*$N458/365,0))</f>
        <v>0</v>
      </c>
      <c r="P458" s="8">
        <f>IF($S458="","",IF($U458="unpaid",$W458,0))</f>
        <v>0</v>
      </c>
      <c r="Q458" s="8">
        <f>IF($S458="","",IF(AND($U458="unpaid",$C458&lt;=Settings!$B$2),$W458/(1+$F458)*$F458,0))</f>
        <v>0</v>
      </c>
      <c r="R458">
        <f>IF($S458="","","FY "&amp;IF(MONTH($C458)&gt;=4,YEAR($C458),YEAR($C458)-1)&amp;"-"&amp;TEXT(MOD(IF(MONTH($C458)&gt;=4,YEAR($C458)+1,YEAR($C458)),100),"00"))</f>
        <v>0</v>
      </c>
      <c r="S458">
        <f>IF($S457="","",IF($U457="paid",IF($V457&lt;&gt;"",$S457,IF(AND($W457&gt;0,OR(INDEX(Calc!$B:$B,$S457)&lt;=Settings!$B$2,$X457=0)),$S457,IFERROR(MATCH(1,INDEX((Calc!$A$2:$A$2001&lt;&gt;"")*(Calc!$E$2:$E$2001&gt;0)*(ROW(Calc!$A$2:$A$2001)&gt;$S457),0),0)+1,""))),IFERROR(MATCH(1,INDEX((Calc!$A$2:$A$2001&lt;&gt;"")*(Calc!$E$2:$E$2001&gt;0)*(ROW(Calc!$A$2:$A$2001)&gt;$S457),0),0)+1,"")))</f>
        <v>0</v>
      </c>
      <c r="T458">
        <f>IF($S458="","",IF(AND($S458=$S457,$U457="paid",$V457=""),"",IF(AND($S458=$S457,$U457="paid",$V457&lt;&gt;""),$V457,IF($S458="","",IFERROR(MATCH(1,INDEX((Calc!$A$2:$A$2001=INDEX(Calc!$A:$A,$S458))*(Calc!$D$2:$D$2001&gt;0)*(Calc!$I$2:$I$2001&gt;INDEX(Calc!$J:$J,$S458))*(Calc!$T$2:$T$2001&lt;INDEX(Calc!$H:$H,$S458)),0),0)+1,"")))))</f>
        <v>0</v>
      </c>
      <c r="U458">
        <f>IF($S458="","",IF($T458&lt;&gt;"","paid","unpaid"))</f>
        <v>0</v>
      </c>
      <c r="V458">
        <f>IF(OR($S458="",$T458=""),"",IFERROR(MATCH(1,INDEX((Calc!$A$2:$A$2001=INDEX(Calc!$A:$A,$S458))*(Calc!$D$2:$D$2001&gt;0)*(Calc!$I$2:$I$2001&gt;INDEX(Calc!$J:$J,$S458))*(Calc!$T$2:$T$2001&lt;INDEX(Calc!$H:$H,$S458))*(ROW(Calc!$A$2:$A$2001)&gt;$T458),0),0)+1,""))</f>
        <v>0</v>
      </c>
      <c r="W458" s="8">
        <f>IF($S458="","",MAX(0,INDEX(Calc!$H:$H,$S458)-MAX(INDEX(Calc!$K:$K,$S458),INDEX(Calc!$J:$J,$S458))))</f>
        <v>0</v>
      </c>
      <c r="X458" s="8">
        <f>IF($S458="","",INDEX(Calc!$E:$E,$S458)-$W458)</f>
        <v>0</v>
      </c>
    </row>
    <row r="459" spans="1:24">
      <c r="A459">
        <f>IF($S459="","",INDEX(Calc!$A:$A,$S459))</f>
        <v>0</v>
      </c>
      <c r="B459">
        <f>IF($S459="","",INDEX(Calc!$U:$U,$S459))</f>
        <v>0</v>
      </c>
      <c r="C459" s="7">
        <f>IF($S459="","",INDEX(Calc!$B:$B,$S459))</f>
        <v>0</v>
      </c>
      <c r="D459">
        <f>IF($S459="","",INDEX(Calc!$C:$C,$S459))</f>
        <v>0</v>
      </c>
      <c r="E459" s="8">
        <f>IF($S459="","",INDEX(Calc!$E:$E,$S459))</f>
        <v>0</v>
      </c>
      <c r="F459" s="9">
        <f>IF($S459="","",INDEX(Calc!$G:$G,$S459))</f>
        <v>0</v>
      </c>
      <c r="G459" s="8">
        <f>IF($S459="","",INDEX(Calc!$L:$L,$S459))</f>
        <v>0</v>
      </c>
      <c r="H459" s="8">
        <f>IF($S459="","",INDEX(Calc!$M:$M,$S459))</f>
        <v>0</v>
      </c>
      <c r="I459" s="7">
        <f>IF($T459="","",INDEX(Calc!$B:$B,$T459))</f>
        <v>0</v>
      </c>
      <c r="J459" s="8">
        <f>IF($S459="","",IF($U459&lt;&gt;"paid",0,MAX(0,MIN(INDEX(Calc!$H:$H,$S459),INDEX(Calc!$I:$I,$T459))-MAX(INDEX(Calc!$J:$J,$S459),INDEX(Calc!$T:$T,$T459)))))</f>
        <v>0</v>
      </c>
      <c r="K459" s="8">
        <f>IF($S459="","",IF($U459&lt;&gt;"paid",0,$J459/(1+$F459)*$F459))</f>
        <v>0</v>
      </c>
      <c r="L459" s="8">
        <f>IF($S459="","",IF($U459="paid",MAX(0,$E459-MAX(0,MIN(INDEX(Calc!$H:$H,$S459),INDEX(Calc!$I:$I,$T459))-INDEX(Calc!$J:$J,$S459))),$W459))</f>
        <v>0</v>
      </c>
      <c r="M459" s="8">
        <f>IF($S459="","",IF($U459="paid",$L459/(1+$F459)*$F459,$Q459))</f>
        <v>0</v>
      </c>
      <c r="N459">
        <f>IF(OR($S459="",$U459&lt;&gt;"paid"),"",$I459-$C459)</f>
        <v>0</v>
      </c>
      <c r="O459" s="8">
        <f>IF($S459="","",IF(AND($U459="paid",$N459&gt;Settings!$B$4),$K459*Settings!$B$3*$N459/365,0))</f>
        <v>0</v>
      </c>
      <c r="P459" s="8">
        <f>IF($S459="","",IF($U459="unpaid",$W459,0))</f>
        <v>0</v>
      </c>
      <c r="Q459" s="8">
        <f>IF($S459="","",IF(AND($U459="unpaid",$C459&lt;=Settings!$B$2),$W459/(1+$F459)*$F459,0))</f>
        <v>0</v>
      </c>
      <c r="R459">
        <f>IF($S459="","","FY "&amp;IF(MONTH($C459)&gt;=4,YEAR($C459),YEAR($C459)-1)&amp;"-"&amp;TEXT(MOD(IF(MONTH($C459)&gt;=4,YEAR($C459)+1,YEAR($C459)),100),"00"))</f>
        <v>0</v>
      </c>
      <c r="S459">
        <f>IF($S458="","",IF($U458="paid",IF($V458&lt;&gt;"",$S458,IF(AND($W458&gt;0,OR(INDEX(Calc!$B:$B,$S458)&lt;=Settings!$B$2,$X458=0)),$S458,IFERROR(MATCH(1,INDEX((Calc!$A$2:$A$2001&lt;&gt;"")*(Calc!$E$2:$E$2001&gt;0)*(ROW(Calc!$A$2:$A$2001)&gt;$S458),0),0)+1,""))),IFERROR(MATCH(1,INDEX((Calc!$A$2:$A$2001&lt;&gt;"")*(Calc!$E$2:$E$2001&gt;0)*(ROW(Calc!$A$2:$A$2001)&gt;$S458),0),0)+1,"")))</f>
        <v>0</v>
      </c>
      <c r="T459">
        <f>IF($S459="","",IF(AND($S459=$S458,$U458="paid",$V458=""),"",IF(AND($S459=$S458,$U458="paid",$V458&lt;&gt;""),$V458,IF($S459="","",IFERROR(MATCH(1,INDEX((Calc!$A$2:$A$2001=INDEX(Calc!$A:$A,$S459))*(Calc!$D$2:$D$2001&gt;0)*(Calc!$I$2:$I$2001&gt;INDEX(Calc!$J:$J,$S459))*(Calc!$T$2:$T$2001&lt;INDEX(Calc!$H:$H,$S459)),0),0)+1,"")))))</f>
        <v>0</v>
      </c>
      <c r="U459">
        <f>IF($S459="","",IF($T459&lt;&gt;"","paid","unpaid"))</f>
        <v>0</v>
      </c>
      <c r="V459">
        <f>IF(OR($S459="",$T459=""),"",IFERROR(MATCH(1,INDEX((Calc!$A$2:$A$2001=INDEX(Calc!$A:$A,$S459))*(Calc!$D$2:$D$2001&gt;0)*(Calc!$I$2:$I$2001&gt;INDEX(Calc!$J:$J,$S459))*(Calc!$T$2:$T$2001&lt;INDEX(Calc!$H:$H,$S459))*(ROW(Calc!$A$2:$A$2001)&gt;$T459),0),0)+1,""))</f>
        <v>0</v>
      </c>
      <c r="W459" s="8">
        <f>IF($S459="","",MAX(0,INDEX(Calc!$H:$H,$S459)-MAX(INDEX(Calc!$K:$K,$S459),INDEX(Calc!$J:$J,$S459))))</f>
        <v>0</v>
      </c>
      <c r="X459" s="8">
        <f>IF($S459="","",INDEX(Calc!$E:$E,$S459)-$W459)</f>
        <v>0</v>
      </c>
    </row>
    <row r="460" spans="1:24">
      <c r="A460">
        <f>IF($S460="","",INDEX(Calc!$A:$A,$S460))</f>
        <v>0</v>
      </c>
      <c r="B460">
        <f>IF($S460="","",INDEX(Calc!$U:$U,$S460))</f>
        <v>0</v>
      </c>
      <c r="C460" s="7">
        <f>IF($S460="","",INDEX(Calc!$B:$B,$S460))</f>
        <v>0</v>
      </c>
      <c r="D460">
        <f>IF($S460="","",INDEX(Calc!$C:$C,$S460))</f>
        <v>0</v>
      </c>
      <c r="E460" s="8">
        <f>IF($S460="","",INDEX(Calc!$E:$E,$S460))</f>
        <v>0</v>
      </c>
      <c r="F460" s="9">
        <f>IF($S460="","",INDEX(Calc!$G:$G,$S460))</f>
        <v>0</v>
      </c>
      <c r="G460" s="8">
        <f>IF($S460="","",INDEX(Calc!$L:$L,$S460))</f>
        <v>0</v>
      </c>
      <c r="H460" s="8">
        <f>IF($S460="","",INDEX(Calc!$M:$M,$S460))</f>
        <v>0</v>
      </c>
      <c r="I460" s="7">
        <f>IF($T460="","",INDEX(Calc!$B:$B,$T460))</f>
        <v>0</v>
      </c>
      <c r="J460" s="8">
        <f>IF($S460="","",IF($U460&lt;&gt;"paid",0,MAX(0,MIN(INDEX(Calc!$H:$H,$S460),INDEX(Calc!$I:$I,$T460))-MAX(INDEX(Calc!$J:$J,$S460),INDEX(Calc!$T:$T,$T460)))))</f>
        <v>0</v>
      </c>
      <c r="K460" s="8">
        <f>IF($S460="","",IF($U460&lt;&gt;"paid",0,$J460/(1+$F460)*$F460))</f>
        <v>0</v>
      </c>
      <c r="L460" s="8">
        <f>IF($S460="","",IF($U460="paid",MAX(0,$E460-MAX(0,MIN(INDEX(Calc!$H:$H,$S460),INDEX(Calc!$I:$I,$T460))-INDEX(Calc!$J:$J,$S460))),$W460))</f>
        <v>0</v>
      </c>
      <c r="M460" s="8">
        <f>IF($S460="","",IF($U460="paid",$L460/(1+$F460)*$F460,$Q460))</f>
        <v>0</v>
      </c>
      <c r="N460">
        <f>IF(OR($S460="",$U460&lt;&gt;"paid"),"",$I460-$C460)</f>
        <v>0</v>
      </c>
      <c r="O460" s="8">
        <f>IF($S460="","",IF(AND($U460="paid",$N460&gt;Settings!$B$4),$K460*Settings!$B$3*$N460/365,0))</f>
        <v>0</v>
      </c>
      <c r="P460" s="8">
        <f>IF($S460="","",IF($U460="unpaid",$W460,0))</f>
        <v>0</v>
      </c>
      <c r="Q460" s="8">
        <f>IF($S460="","",IF(AND($U460="unpaid",$C460&lt;=Settings!$B$2),$W460/(1+$F460)*$F460,0))</f>
        <v>0</v>
      </c>
      <c r="R460">
        <f>IF($S460="","","FY "&amp;IF(MONTH($C460)&gt;=4,YEAR($C460),YEAR($C460)-1)&amp;"-"&amp;TEXT(MOD(IF(MONTH($C460)&gt;=4,YEAR($C460)+1,YEAR($C460)),100),"00"))</f>
        <v>0</v>
      </c>
      <c r="S460">
        <f>IF($S459="","",IF($U459="paid",IF($V459&lt;&gt;"",$S459,IF(AND($W459&gt;0,OR(INDEX(Calc!$B:$B,$S459)&lt;=Settings!$B$2,$X459=0)),$S459,IFERROR(MATCH(1,INDEX((Calc!$A$2:$A$2001&lt;&gt;"")*(Calc!$E$2:$E$2001&gt;0)*(ROW(Calc!$A$2:$A$2001)&gt;$S459),0),0)+1,""))),IFERROR(MATCH(1,INDEX((Calc!$A$2:$A$2001&lt;&gt;"")*(Calc!$E$2:$E$2001&gt;0)*(ROW(Calc!$A$2:$A$2001)&gt;$S459),0),0)+1,"")))</f>
        <v>0</v>
      </c>
      <c r="T460">
        <f>IF($S460="","",IF(AND($S460=$S459,$U459="paid",$V459=""),"",IF(AND($S460=$S459,$U459="paid",$V459&lt;&gt;""),$V459,IF($S460="","",IFERROR(MATCH(1,INDEX((Calc!$A$2:$A$2001=INDEX(Calc!$A:$A,$S460))*(Calc!$D$2:$D$2001&gt;0)*(Calc!$I$2:$I$2001&gt;INDEX(Calc!$J:$J,$S460))*(Calc!$T$2:$T$2001&lt;INDEX(Calc!$H:$H,$S460)),0),0)+1,"")))))</f>
        <v>0</v>
      </c>
      <c r="U460">
        <f>IF($S460="","",IF($T460&lt;&gt;"","paid","unpaid"))</f>
        <v>0</v>
      </c>
      <c r="V460">
        <f>IF(OR($S460="",$T460=""),"",IFERROR(MATCH(1,INDEX((Calc!$A$2:$A$2001=INDEX(Calc!$A:$A,$S460))*(Calc!$D$2:$D$2001&gt;0)*(Calc!$I$2:$I$2001&gt;INDEX(Calc!$J:$J,$S460))*(Calc!$T$2:$T$2001&lt;INDEX(Calc!$H:$H,$S460))*(ROW(Calc!$A$2:$A$2001)&gt;$T460),0),0)+1,""))</f>
        <v>0</v>
      </c>
      <c r="W460" s="8">
        <f>IF($S460="","",MAX(0,INDEX(Calc!$H:$H,$S460)-MAX(INDEX(Calc!$K:$K,$S460),INDEX(Calc!$J:$J,$S460))))</f>
        <v>0</v>
      </c>
      <c r="X460" s="8">
        <f>IF($S460="","",INDEX(Calc!$E:$E,$S460)-$W460)</f>
        <v>0</v>
      </c>
    </row>
    <row r="461" spans="1:24">
      <c r="A461">
        <f>IF($S461="","",INDEX(Calc!$A:$A,$S461))</f>
        <v>0</v>
      </c>
      <c r="B461">
        <f>IF($S461="","",INDEX(Calc!$U:$U,$S461))</f>
        <v>0</v>
      </c>
      <c r="C461" s="7">
        <f>IF($S461="","",INDEX(Calc!$B:$B,$S461))</f>
        <v>0</v>
      </c>
      <c r="D461">
        <f>IF($S461="","",INDEX(Calc!$C:$C,$S461))</f>
        <v>0</v>
      </c>
      <c r="E461" s="8">
        <f>IF($S461="","",INDEX(Calc!$E:$E,$S461))</f>
        <v>0</v>
      </c>
      <c r="F461" s="9">
        <f>IF($S461="","",INDEX(Calc!$G:$G,$S461))</f>
        <v>0</v>
      </c>
      <c r="G461" s="8">
        <f>IF($S461="","",INDEX(Calc!$L:$L,$S461))</f>
        <v>0</v>
      </c>
      <c r="H461" s="8">
        <f>IF($S461="","",INDEX(Calc!$M:$M,$S461))</f>
        <v>0</v>
      </c>
      <c r="I461" s="7">
        <f>IF($T461="","",INDEX(Calc!$B:$B,$T461))</f>
        <v>0</v>
      </c>
      <c r="J461" s="8">
        <f>IF($S461="","",IF($U461&lt;&gt;"paid",0,MAX(0,MIN(INDEX(Calc!$H:$H,$S461),INDEX(Calc!$I:$I,$T461))-MAX(INDEX(Calc!$J:$J,$S461),INDEX(Calc!$T:$T,$T461)))))</f>
        <v>0</v>
      </c>
      <c r="K461" s="8">
        <f>IF($S461="","",IF($U461&lt;&gt;"paid",0,$J461/(1+$F461)*$F461))</f>
        <v>0</v>
      </c>
      <c r="L461" s="8">
        <f>IF($S461="","",IF($U461="paid",MAX(0,$E461-MAX(0,MIN(INDEX(Calc!$H:$H,$S461),INDEX(Calc!$I:$I,$T461))-INDEX(Calc!$J:$J,$S461))),$W461))</f>
        <v>0</v>
      </c>
      <c r="M461" s="8">
        <f>IF($S461="","",IF($U461="paid",$L461/(1+$F461)*$F461,$Q461))</f>
        <v>0</v>
      </c>
      <c r="N461">
        <f>IF(OR($S461="",$U461&lt;&gt;"paid"),"",$I461-$C461)</f>
        <v>0</v>
      </c>
      <c r="O461" s="8">
        <f>IF($S461="","",IF(AND($U461="paid",$N461&gt;Settings!$B$4),$K461*Settings!$B$3*$N461/365,0))</f>
        <v>0</v>
      </c>
      <c r="P461" s="8">
        <f>IF($S461="","",IF($U461="unpaid",$W461,0))</f>
        <v>0</v>
      </c>
      <c r="Q461" s="8">
        <f>IF($S461="","",IF(AND($U461="unpaid",$C461&lt;=Settings!$B$2),$W461/(1+$F461)*$F461,0))</f>
        <v>0</v>
      </c>
      <c r="R461">
        <f>IF($S461="","","FY "&amp;IF(MONTH($C461)&gt;=4,YEAR($C461),YEAR($C461)-1)&amp;"-"&amp;TEXT(MOD(IF(MONTH($C461)&gt;=4,YEAR($C461)+1,YEAR($C461)),100),"00"))</f>
        <v>0</v>
      </c>
      <c r="S461">
        <f>IF($S460="","",IF($U460="paid",IF($V460&lt;&gt;"",$S460,IF(AND($W460&gt;0,OR(INDEX(Calc!$B:$B,$S460)&lt;=Settings!$B$2,$X460=0)),$S460,IFERROR(MATCH(1,INDEX((Calc!$A$2:$A$2001&lt;&gt;"")*(Calc!$E$2:$E$2001&gt;0)*(ROW(Calc!$A$2:$A$2001)&gt;$S460),0),0)+1,""))),IFERROR(MATCH(1,INDEX((Calc!$A$2:$A$2001&lt;&gt;"")*(Calc!$E$2:$E$2001&gt;0)*(ROW(Calc!$A$2:$A$2001)&gt;$S460),0),0)+1,"")))</f>
        <v>0</v>
      </c>
      <c r="T461">
        <f>IF($S461="","",IF(AND($S461=$S460,$U460="paid",$V460=""),"",IF(AND($S461=$S460,$U460="paid",$V460&lt;&gt;""),$V460,IF($S461="","",IFERROR(MATCH(1,INDEX((Calc!$A$2:$A$2001=INDEX(Calc!$A:$A,$S461))*(Calc!$D$2:$D$2001&gt;0)*(Calc!$I$2:$I$2001&gt;INDEX(Calc!$J:$J,$S461))*(Calc!$T$2:$T$2001&lt;INDEX(Calc!$H:$H,$S461)),0),0)+1,"")))))</f>
        <v>0</v>
      </c>
      <c r="U461">
        <f>IF($S461="","",IF($T461&lt;&gt;"","paid","unpaid"))</f>
        <v>0</v>
      </c>
      <c r="V461">
        <f>IF(OR($S461="",$T461=""),"",IFERROR(MATCH(1,INDEX((Calc!$A$2:$A$2001=INDEX(Calc!$A:$A,$S461))*(Calc!$D$2:$D$2001&gt;0)*(Calc!$I$2:$I$2001&gt;INDEX(Calc!$J:$J,$S461))*(Calc!$T$2:$T$2001&lt;INDEX(Calc!$H:$H,$S461))*(ROW(Calc!$A$2:$A$2001)&gt;$T461),0),0)+1,""))</f>
        <v>0</v>
      </c>
      <c r="W461" s="8">
        <f>IF($S461="","",MAX(0,INDEX(Calc!$H:$H,$S461)-MAX(INDEX(Calc!$K:$K,$S461),INDEX(Calc!$J:$J,$S461))))</f>
        <v>0</v>
      </c>
      <c r="X461" s="8">
        <f>IF($S461="","",INDEX(Calc!$E:$E,$S461)-$W461)</f>
        <v>0</v>
      </c>
    </row>
    <row r="462" spans="1:24">
      <c r="A462">
        <f>IF($S462="","",INDEX(Calc!$A:$A,$S462))</f>
        <v>0</v>
      </c>
      <c r="B462">
        <f>IF($S462="","",INDEX(Calc!$U:$U,$S462))</f>
        <v>0</v>
      </c>
      <c r="C462" s="7">
        <f>IF($S462="","",INDEX(Calc!$B:$B,$S462))</f>
        <v>0</v>
      </c>
      <c r="D462">
        <f>IF($S462="","",INDEX(Calc!$C:$C,$S462))</f>
        <v>0</v>
      </c>
      <c r="E462" s="8">
        <f>IF($S462="","",INDEX(Calc!$E:$E,$S462))</f>
        <v>0</v>
      </c>
      <c r="F462" s="9">
        <f>IF($S462="","",INDEX(Calc!$G:$G,$S462))</f>
        <v>0</v>
      </c>
      <c r="G462" s="8">
        <f>IF($S462="","",INDEX(Calc!$L:$L,$S462))</f>
        <v>0</v>
      </c>
      <c r="H462" s="8">
        <f>IF($S462="","",INDEX(Calc!$M:$M,$S462))</f>
        <v>0</v>
      </c>
      <c r="I462" s="7">
        <f>IF($T462="","",INDEX(Calc!$B:$B,$T462))</f>
        <v>0</v>
      </c>
      <c r="J462" s="8">
        <f>IF($S462="","",IF($U462&lt;&gt;"paid",0,MAX(0,MIN(INDEX(Calc!$H:$H,$S462),INDEX(Calc!$I:$I,$T462))-MAX(INDEX(Calc!$J:$J,$S462),INDEX(Calc!$T:$T,$T462)))))</f>
        <v>0</v>
      </c>
      <c r="K462" s="8">
        <f>IF($S462="","",IF($U462&lt;&gt;"paid",0,$J462/(1+$F462)*$F462))</f>
        <v>0</v>
      </c>
      <c r="L462" s="8">
        <f>IF($S462="","",IF($U462="paid",MAX(0,$E462-MAX(0,MIN(INDEX(Calc!$H:$H,$S462),INDEX(Calc!$I:$I,$T462))-INDEX(Calc!$J:$J,$S462))),$W462))</f>
        <v>0</v>
      </c>
      <c r="M462" s="8">
        <f>IF($S462="","",IF($U462="paid",$L462/(1+$F462)*$F462,$Q462))</f>
        <v>0</v>
      </c>
      <c r="N462">
        <f>IF(OR($S462="",$U462&lt;&gt;"paid"),"",$I462-$C462)</f>
        <v>0</v>
      </c>
      <c r="O462" s="8">
        <f>IF($S462="","",IF(AND($U462="paid",$N462&gt;Settings!$B$4),$K462*Settings!$B$3*$N462/365,0))</f>
        <v>0</v>
      </c>
      <c r="P462" s="8">
        <f>IF($S462="","",IF($U462="unpaid",$W462,0))</f>
        <v>0</v>
      </c>
      <c r="Q462" s="8">
        <f>IF($S462="","",IF(AND($U462="unpaid",$C462&lt;=Settings!$B$2),$W462/(1+$F462)*$F462,0))</f>
        <v>0</v>
      </c>
      <c r="R462">
        <f>IF($S462="","","FY "&amp;IF(MONTH($C462)&gt;=4,YEAR($C462),YEAR($C462)-1)&amp;"-"&amp;TEXT(MOD(IF(MONTH($C462)&gt;=4,YEAR($C462)+1,YEAR($C462)),100),"00"))</f>
        <v>0</v>
      </c>
      <c r="S462">
        <f>IF($S461="","",IF($U461="paid",IF($V461&lt;&gt;"",$S461,IF(AND($W461&gt;0,OR(INDEX(Calc!$B:$B,$S461)&lt;=Settings!$B$2,$X461=0)),$S461,IFERROR(MATCH(1,INDEX((Calc!$A$2:$A$2001&lt;&gt;"")*(Calc!$E$2:$E$2001&gt;0)*(ROW(Calc!$A$2:$A$2001)&gt;$S461),0),0)+1,""))),IFERROR(MATCH(1,INDEX((Calc!$A$2:$A$2001&lt;&gt;"")*(Calc!$E$2:$E$2001&gt;0)*(ROW(Calc!$A$2:$A$2001)&gt;$S461),0),0)+1,"")))</f>
        <v>0</v>
      </c>
      <c r="T462">
        <f>IF($S462="","",IF(AND($S462=$S461,$U461="paid",$V461=""),"",IF(AND($S462=$S461,$U461="paid",$V461&lt;&gt;""),$V461,IF($S462="","",IFERROR(MATCH(1,INDEX((Calc!$A$2:$A$2001=INDEX(Calc!$A:$A,$S462))*(Calc!$D$2:$D$2001&gt;0)*(Calc!$I$2:$I$2001&gt;INDEX(Calc!$J:$J,$S462))*(Calc!$T$2:$T$2001&lt;INDEX(Calc!$H:$H,$S462)),0),0)+1,"")))))</f>
        <v>0</v>
      </c>
      <c r="U462">
        <f>IF($S462="","",IF($T462&lt;&gt;"","paid","unpaid"))</f>
        <v>0</v>
      </c>
      <c r="V462">
        <f>IF(OR($S462="",$T462=""),"",IFERROR(MATCH(1,INDEX((Calc!$A$2:$A$2001=INDEX(Calc!$A:$A,$S462))*(Calc!$D$2:$D$2001&gt;0)*(Calc!$I$2:$I$2001&gt;INDEX(Calc!$J:$J,$S462))*(Calc!$T$2:$T$2001&lt;INDEX(Calc!$H:$H,$S462))*(ROW(Calc!$A$2:$A$2001)&gt;$T462),0),0)+1,""))</f>
        <v>0</v>
      </c>
      <c r="W462" s="8">
        <f>IF($S462="","",MAX(0,INDEX(Calc!$H:$H,$S462)-MAX(INDEX(Calc!$K:$K,$S462),INDEX(Calc!$J:$J,$S462))))</f>
        <v>0</v>
      </c>
      <c r="X462" s="8">
        <f>IF($S462="","",INDEX(Calc!$E:$E,$S462)-$W462)</f>
        <v>0</v>
      </c>
    </row>
    <row r="463" spans="1:24">
      <c r="A463">
        <f>IF($S463="","",INDEX(Calc!$A:$A,$S463))</f>
        <v>0</v>
      </c>
      <c r="B463">
        <f>IF($S463="","",INDEX(Calc!$U:$U,$S463))</f>
        <v>0</v>
      </c>
      <c r="C463" s="7">
        <f>IF($S463="","",INDEX(Calc!$B:$B,$S463))</f>
        <v>0</v>
      </c>
      <c r="D463">
        <f>IF($S463="","",INDEX(Calc!$C:$C,$S463))</f>
        <v>0</v>
      </c>
      <c r="E463" s="8">
        <f>IF($S463="","",INDEX(Calc!$E:$E,$S463))</f>
        <v>0</v>
      </c>
      <c r="F463" s="9">
        <f>IF($S463="","",INDEX(Calc!$G:$G,$S463))</f>
        <v>0</v>
      </c>
      <c r="G463" s="8">
        <f>IF($S463="","",INDEX(Calc!$L:$L,$S463))</f>
        <v>0</v>
      </c>
      <c r="H463" s="8">
        <f>IF($S463="","",INDEX(Calc!$M:$M,$S463))</f>
        <v>0</v>
      </c>
      <c r="I463" s="7">
        <f>IF($T463="","",INDEX(Calc!$B:$B,$T463))</f>
        <v>0</v>
      </c>
      <c r="J463" s="8">
        <f>IF($S463="","",IF($U463&lt;&gt;"paid",0,MAX(0,MIN(INDEX(Calc!$H:$H,$S463),INDEX(Calc!$I:$I,$T463))-MAX(INDEX(Calc!$J:$J,$S463),INDEX(Calc!$T:$T,$T463)))))</f>
        <v>0</v>
      </c>
      <c r="K463" s="8">
        <f>IF($S463="","",IF($U463&lt;&gt;"paid",0,$J463/(1+$F463)*$F463))</f>
        <v>0</v>
      </c>
      <c r="L463" s="8">
        <f>IF($S463="","",IF($U463="paid",MAX(0,$E463-MAX(0,MIN(INDEX(Calc!$H:$H,$S463),INDEX(Calc!$I:$I,$T463))-INDEX(Calc!$J:$J,$S463))),$W463))</f>
        <v>0</v>
      </c>
      <c r="M463" s="8">
        <f>IF($S463="","",IF($U463="paid",$L463/(1+$F463)*$F463,$Q463))</f>
        <v>0</v>
      </c>
      <c r="N463">
        <f>IF(OR($S463="",$U463&lt;&gt;"paid"),"",$I463-$C463)</f>
        <v>0</v>
      </c>
      <c r="O463" s="8">
        <f>IF($S463="","",IF(AND($U463="paid",$N463&gt;Settings!$B$4),$K463*Settings!$B$3*$N463/365,0))</f>
        <v>0</v>
      </c>
      <c r="P463" s="8">
        <f>IF($S463="","",IF($U463="unpaid",$W463,0))</f>
        <v>0</v>
      </c>
      <c r="Q463" s="8">
        <f>IF($S463="","",IF(AND($U463="unpaid",$C463&lt;=Settings!$B$2),$W463/(1+$F463)*$F463,0))</f>
        <v>0</v>
      </c>
      <c r="R463">
        <f>IF($S463="","","FY "&amp;IF(MONTH($C463)&gt;=4,YEAR($C463),YEAR($C463)-1)&amp;"-"&amp;TEXT(MOD(IF(MONTH($C463)&gt;=4,YEAR($C463)+1,YEAR($C463)),100),"00"))</f>
        <v>0</v>
      </c>
      <c r="S463">
        <f>IF($S462="","",IF($U462="paid",IF($V462&lt;&gt;"",$S462,IF(AND($W462&gt;0,OR(INDEX(Calc!$B:$B,$S462)&lt;=Settings!$B$2,$X462=0)),$S462,IFERROR(MATCH(1,INDEX((Calc!$A$2:$A$2001&lt;&gt;"")*(Calc!$E$2:$E$2001&gt;0)*(ROW(Calc!$A$2:$A$2001)&gt;$S462),0),0)+1,""))),IFERROR(MATCH(1,INDEX((Calc!$A$2:$A$2001&lt;&gt;"")*(Calc!$E$2:$E$2001&gt;0)*(ROW(Calc!$A$2:$A$2001)&gt;$S462),0),0)+1,"")))</f>
        <v>0</v>
      </c>
      <c r="T463">
        <f>IF($S463="","",IF(AND($S463=$S462,$U462="paid",$V462=""),"",IF(AND($S463=$S462,$U462="paid",$V462&lt;&gt;""),$V462,IF($S463="","",IFERROR(MATCH(1,INDEX((Calc!$A$2:$A$2001=INDEX(Calc!$A:$A,$S463))*(Calc!$D$2:$D$2001&gt;0)*(Calc!$I$2:$I$2001&gt;INDEX(Calc!$J:$J,$S463))*(Calc!$T$2:$T$2001&lt;INDEX(Calc!$H:$H,$S463)),0),0)+1,"")))))</f>
        <v>0</v>
      </c>
      <c r="U463">
        <f>IF($S463="","",IF($T463&lt;&gt;"","paid","unpaid"))</f>
        <v>0</v>
      </c>
      <c r="V463">
        <f>IF(OR($S463="",$T463=""),"",IFERROR(MATCH(1,INDEX((Calc!$A$2:$A$2001=INDEX(Calc!$A:$A,$S463))*(Calc!$D$2:$D$2001&gt;0)*(Calc!$I$2:$I$2001&gt;INDEX(Calc!$J:$J,$S463))*(Calc!$T$2:$T$2001&lt;INDEX(Calc!$H:$H,$S463))*(ROW(Calc!$A$2:$A$2001)&gt;$T463),0),0)+1,""))</f>
        <v>0</v>
      </c>
      <c r="W463" s="8">
        <f>IF($S463="","",MAX(0,INDEX(Calc!$H:$H,$S463)-MAX(INDEX(Calc!$K:$K,$S463),INDEX(Calc!$J:$J,$S463))))</f>
        <v>0</v>
      </c>
      <c r="X463" s="8">
        <f>IF($S463="","",INDEX(Calc!$E:$E,$S463)-$W463)</f>
        <v>0</v>
      </c>
    </row>
    <row r="464" spans="1:24">
      <c r="A464">
        <f>IF($S464="","",INDEX(Calc!$A:$A,$S464))</f>
        <v>0</v>
      </c>
      <c r="B464">
        <f>IF($S464="","",INDEX(Calc!$U:$U,$S464))</f>
        <v>0</v>
      </c>
      <c r="C464" s="7">
        <f>IF($S464="","",INDEX(Calc!$B:$B,$S464))</f>
        <v>0</v>
      </c>
      <c r="D464">
        <f>IF($S464="","",INDEX(Calc!$C:$C,$S464))</f>
        <v>0</v>
      </c>
      <c r="E464" s="8">
        <f>IF($S464="","",INDEX(Calc!$E:$E,$S464))</f>
        <v>0</v>
      </c>
      <c r="F464" s="9">
        <f>IF($S464="","",INDEX(Calc!$G:$G,$S464))</f>
        <v>0</v>
      </c>
      <c r="G464" s="8">
        <f>IF($S464="","",INDEX(Calc!$L:$L,$S464))</f>
        <v>0</v>
      </c>
      <c r="H464" s="8">
        <f>IF($S464="","",INDEX(Calc!$M:$M,$S464))</f>
        <v>0</v>
      </c>
      <c r="I464" s="7">
        <f>IF($T464="","",INDEX(Calc!$B:$B,$T464))</f>
        <v>0</v>
      </c>
      <c r="J464" s="8">
        <f>IF($S464="","",IF($U464&lt;&gt;"paid",0,MAX(0,MIN(INDEX(Calc!$H:$H,$S464),INDEX(Calc!$I:$I,$T464))-MAX(INDEX(Calc!$J:$J,$S464),INDEX(Calc!$T:$T,$T464)))))</f>
        <v>0</v>
      </c>
      <c r="K464" s="8">
        <f>IF($S464="","",IF($U464&lt;&gt;"paid",0,$J464/(1+$F464)*$F464))</f>
        <v>0</v>
      </c>
      <c r="L464" s="8">
        <f>IF($S464="","",IF($U464="paid",MAX(0,$E464-MAX(0,MIN(INDEX(Calc!$H:$H,$S464),INDEX(Calc!$I:$I,$T464))-INDEX(Calc!$J:$J,$S464))),$W464))</f>
        <v>0</v>
      </c>
      <c r="M464" s="8">
        <f>IF($S464="","",IF($U464="paid",$L464/(1+$F464)*$F464,$Q464))</f>
        <v>0</v>
      </c>
      <c r="N464">
        <f>IF(OR($S464="",$U464&lt;&gt;"paid"),"",$I464-$C464)</f>
        <v>0</v>
      </c>
      <c r="O464" s="8">
        <f>IF($S464="","",IF(AND($U464="paid",$N464&gt;Settings!$B$4),$K464*Settings!$B$3*$N464/365,0))</f>
        <v>0</v>
      </c>
      <c r="P464" s="8">
        <f>IF($S464="","",IF($U464="unpaid",$W464,0))</f>
        <v>0</v>
      </c>
      <c r="Q464" s="8">
        <f>IF($S464="","",IF(AND($U464="unpaid",$C464&lt;=Settings!$B$2),$W464/(1+$F464)*$F464,0))</f>
        <v>0</v>
      </c>
      <c r="R464">
        <f>IF($S464="","","FY "&amp;IF(MONTH($C464)&gt;=4,YEAR($C464),YEAR($C464)-1)&amp;"-"&amp;TEXT(MOD(IF(MONTH($C464)&gt;=4,YEAR($C464)+1,YEAR($C464)),100),"00"))</f>
        <v>0</v>
      </c>
      <c r="S464">
        <f>IF($S463="","",IF($U463="paid",IF($V463&lt;&gt;"",$S463,IF(AND($W463&gt;0,OR(INDEX(Calc!$B:$B,$S463)&lt;=Settings!$B$2,$X463=0)),$S463,IFERROR(MATCH(1,INDEX((Calc!$A$2:$A$2001&lt;&gt;"")*(Calc!$E$2:$E$2001&gt;0)*(ROW(Calc!$A$2:$A$2001)&gt;$S463),0),0)+1,""))),IFERROR(MATCH(1,INDEX((Calc!$A$2:$A$2001&lt;&gt;"")*(Calc!$E$2:$E$2001&gt;0)*(ROW(Calc!$A$2:$A$2001)&gt;$S463),0),0)+1,"")))</f>
        <v>0</v>
      </c>
      <c r="T464">
        <f>IF($S464="","",IF(AND($S464=$S463,$U463="paid",$V463=""),"",IF(AND($S464=$S463,$U463="paid",$V463&lt;&gt;""),$V463,IF($S464="","",IFERROR(MATCH(1,INDEX((Calc!$A$2:$A$2001=INDEX(Calc!$A:$A,$S464))*(Calc!$D$2:$D$2001&gt;0)*(Calc!$I$2:$I$2001&gt;INDEX(Calc!$J:$J,$S464))*(Calc!$T$2:$T$2001&lt;INDEX(Calc!$H:$H,$S464)),0),0)+1,"")))))</f>
        <v>0</v>
      </c>
      <c r="U464">
        <f>IF($S464="","",IF($T464&lt;&gt;"","paid","unpaid"))</f>
        <v>0</v>
      </c>
      <c r="V464">
        <f>IF(OR($S464="",$T464=""),"",IFERROR(MATCH(1,INDEX((Calc!$A$2:$A$2001=INDEX(Calc!$A:$A,$S464))*(Calc!$D$2:$D$2001&gt;0)*(Calc!$I$2:$I$2001&gt;INDEX(Calc!$J:$J,$S464))*(Calc!$T$2:$T$2001&lt;INDEX(Calc!$H:$H,$S464))*(ROW(Calc!$A$2:$A$2001)&gt;$T464),0),0)+1,""))</f>
        <v>0</v>
      </c>
      <c r="W464" s="8">
        <f>IF($S464="","",MAX(0,INDEX(Calc!$H:$H,$S464)-MAX(INDEX(Calc!$K:$K,$S464),INDEX(Calc!$J:$J,$S464))))</f>
        <v>0</v>
      </c>
      <c r="X464" s="8">
        <f>IF($S464="","",INDEX(Calc!$E:$E,$S464)-$W464)</f>
        <v>0</v>
      </c>
    </row>
    <row r="465" spans="1:24">
      <c r="A465">
        <f>IF($S465="","",INDEX(Calc!$A:$A,$S465))</f>
        <v>0</v>
      </c>
      <c r="B465">
        <f>IF($S465="","",INDEX(Calc!$U:$U,$S465))</f>
        <v>0</v>
      </c>
      <c r="C465" s="7">
        <f>IF($S465="","",INDEX(Calc!$B:$B,$S465))</f>
        <v>0</v>
      </c>
      <c r="D465">
        <f>IF($S465="","",INDEX(Calc!$C:$C,$S465))</f>
        <v>0</v>
      </c>
      <c r="E465" s="8">
        <f>IF($S465="","",INDEX(Calc!$E:$E,$S465))</f>
        <v>0</v>
      </c>
      <c r="F465" s="9">
        <f>IF($S465="","",INDEX(Calc!$G:$G,$S465))</f>
        <v>0</v>
      </c>
      <c r="G465" s="8">
        <f>IF($S465="","",INDEX(Calc!$L:$L,$S465))</f>
        <v>0</v>
      </c>
      <c r="H465" s="8">
        <f>IF($S465="","",INDEX(Calc!$M:$M,$S465))</f>
        <v>0</v>
      </c>
      <c r="I465" s="7">
        <f>IF($T465="","",INDEX(Calc!$B:$B,$T465))</f>
        <v>0</v>
      </c>
      <c r="J465" s="8">
        <f>IF($S465="","",IF($U465&lt;&gt;"paid",0,MAX(0,MIN(INDEX(Calc!$H:$H,$S465),INDEX(Calc!$I:$I,$T465))-MAX(INDEX(Calc!$J:$J,$S465),INDEX(Calc!$T:$T,$T465)))))</f>
        <v>0</v>
      </c>
      <c r="K465" s="8">
        <f>IF($S465="","",IF($U465&lt;&gt;"paid",0,$J465/(1+$F465)*$F465))</f>
        <v>0</v>
      </c>
      <c r="L465" s="8">
        <f>IF($S465="","",IF($U465="paid",MAX(0,$E465-MAX(0,MIN(INDEX(Calc!$H:$H,$S465),INDEX(Calc!$I:$I,$T465))-INDEX(Calc!$J:$J,$S465))),$W465))</f>
        <v>0</v>
      </c>
      <c r="M465" s="8">
        <f>IF($S465="","",IF($U465="paid",$L465/(1+$F465)*$F465,$Q465))</f>
        <v>0</v>
      </c>
      <c r="N465">
        <f>IF(OR($S465="",$U465&lt;&gt;"paid"),"",$I465-$C465)</f>
        <v>0</v>
      </c>
      <c r="O465" s="8">
        <f>IF($S465="","",IF(AND($U465="paid",$N465&gt;Settings!$B$4),$K465*Settings!$B$3*$N465/365,0))</f>
        <v>0</v>
      </c>
      <c r="P465" s="8">
        <f>IF($S465="","",IF($U465="unpaid",$W465,0))</f>
        <v>0</v>
      </c>
      <c r="Q465" s="8">
        <f>IF($S465="","",IF(AND($U465="unpaid",$C465&lt;=Settings!$B$2),$W465/(1+$F465)*$F465,0))</f>
        <v>0</v>
      </c>
      <c r="R465">
        <f>IF($S465="","","FY "&amp;IF(MONTH($C465)&gt;=4,YEAR($C465),YEAR($C465)-1)&amp;"-"&amp;TEXT(MOD(IF(MONTH($C465)&gt;=4,YEAR($C465)+1,YEAR($C465)),100),"00"))</f>
        <v>0</v>
      </c>
      <c r="S465">
        <f>IF($S464="","",IF($U464="paid",IF($V464&lt;&gt;"",$S464,IF(AND($W464&gt;0,OR(INDEX(Calc!$B:$B,$S464)&lt;=Settings!$B$2,$X464=0)),$S464,IFERROR(MATCH(1,INDEX((Calc!$A$2:$A$2001&lt;&gt;"")*(Calc!$E$2:$E$2001&gt;0)*(ROW(Calc!$A$2:$A$2001)&gt;$S464),0),0)+1,""))),IFERROR(MATCH(1,INDEX((Calc!$A$2:$A$2001&lt;&gt;"")*(Calc!$E$2:$E$2001&gt;0)*(ROW(Calc!$A$2:$A$2001)&gt;$S464),0),0)+1,"")))</f>
        <v>0</v>
      </c>
      <c r="T465">
        <f>IF($S465="","",IF(AND($S465=$S464,$U464="paid",$V464=""),"",IF(AND($S465=$S464,$U464="paid",$V464&lt;&gt;""),$V464,IF($S465="","",IFERROR(MATCH(1,INDEX((Calc!$A$2:$A$2001=INDEX(Calc!$A:$A,$S465))*(Calc!$D$2:$D$2001&gt;0)*(Calc!$I$2:$I$2001&gt;INDEX(Calc!$J:$J,$S465))*(Calc!$T$2:$T$2001&lt;INDEX(Calc!$H:$H,$S465)),0),0)+1,"")))))</f>
        <v>0</v>
      </c>
      <c r="U465">
        <f>IF($S465="","",IF($T465&lt;&gt;"","paid","unpaid"))</f>
        <v>0</v>
      </c>
      <c r="V465">
        <f>IF(OR($S465="",$T465=""),"",IFERROR(MATCH(1,INDEX((Calc!$A$2:$A$2001=INDEX(Calc!$A:$A,$S465))*(Calc!$D$2:$D$2001&gt;0)*(Calc!$I$2:$I$2001&gt;INDEX(Calc!$J:$J,$S465))*(Calc!$T$2:$T$2001&lt;INDEX(Calc!$H:$H,$S465))*(ROW(Calc!$A$2:$A$2001)&gt;$T465),0),0)+1,""))</f>
        <v>0</v>
      </c>
      <c r="W465" s="8">
        <f>IF($S465="","",MAX(0,INDEX(Calc!$H:$H,$S465)-MAX(INDEX(Calc!$K:$K,$S465),INDEX(Calc!$J:$J,$S465))))</f>
        <v>0</v>
      </c>
      <c r="X465" s="8">
        <f>IF($S465="","",INDEX(Calc!$E:$E,$S465)-$W465)</f>
        <v>0</v>
      </c>
    </row>
    <row r="466" spans="1:24">
      <c r="A466">
        <f>IF($S466="","",INDEX(Calc!$A:$A,$S466))</f>
        <v>0</v>
      </c>
      <c r="B466">
        <f>IF($S466="","",INDEX(Calc!$U:$U,$S466))</f>
        <v>0</v>
      </c>
      <c r="C466" s="7">
        <f>IF($S466="","",INDEX(Calc!$B:$B,$S466))</f>
        <v>0</v>
      </c>
      <c r="D466">
        <f>IF($S466="","",INDEX(Calc!$C:$C,$S466))</f>
        <v>0</v>
      </c>
      <c r="E466" s="8">
        <f>IF($S466="","",INDEX(Calc!$E:$E,$S466))</f>
        <v>0</v>
      </c>
      <c r="F466" s="9">
        <f>IF($S466="","",INDEX(Calc!$G:$G,$S466))</f>
        <v>0</v>
      </c>
      <c r="G466" s="8">
        <f>IF($S466="","",INDEX(Calc!$L:$L,$S466))</f>
        <v>0</v>
      </c>
      <c r="H466" s="8">
        <f>IF($S466="","",INDEX(Calc!$M:$M,$S466))</f>
        <v>0</v>
      </c>
      <c r="I466" s="7">
        <f>IF($T466="","",INDEX(Calc!$B:$B,$T466))</f>
        <v>0</v>
      </c>
      <c r="J466" s="8">
        <f>IF($S466="","",IF($U466&lt;&gt;"paid",0,MAX(0,MIN(INDEX(Calc!$H:$H,$S466),INDEX(Calc!$I:$I,$T466))-MAX(INDEX(Calc!$J:$J,$S466),INDEX(Calc!$T:$T,$T466)))))</f>
        <v>0</v>
      </c>
      <c r="K466" s="8">
        <f>IF($S466="","",IF($U466&lt;&gt;"paid",0,$J466/(1+$F466)*$F466))</f>
        <v>0</v>
      </c>
      <c r="L466" s="8">
        <f>IF($S466="","",IF($U466="paid",MAX(0,$E466-MAX(0,MIN(INDEX(Calc!$H:$H,$S466),INDEX(Calc!$I:$I,$T466))-INDEX(Calc!$J:$J,$S466))),$W466))</f>
        <v>0</v>
      </c>
      <c r="M466" s="8">
        <f>IF($S466="","",IF($U466="paid",$L466/(1+$F466)*$F466,$Q466))</f>
        <v>0</v>
      </c>
      <c r="N466">
        <f>IF(OR($S466="",$U466&lt;&gt;"paid"),"",$I466-$C466)</f>
        <v>0</v>
      </c>
      <c r="O466" s="8">
        <f>IF($S466="","",IF(AND($U466="paid",$N466&gt;Settings!$B$4),$K466*Settings!$B$3*$N466/365,0))</f>
        <v>0</v>
      </c>
      <c r="P466" s="8">
        <f>IF($S466="","",IF($U466="unpaid",$W466,0))</f>
        <v>0</v>
      </c>
      <c r="Q466" s="8">
        <f>IF($S466="","",IF(AND($U466="unpaid",$C466&lt;=Settings!$B$2),$W466/(1+$F466)*$F466,0))</f>
        <v>0</v>
      </c>
      <c r="R466">
        <f>IF($S466="","","FY "&amp;IF(MONTH($C466)&gt;=4,YEAR($C466),YEAR($C466)-1)&amp;"-"&amp;TEXT(MOD(IF(MONTH($C466)&gt;=4,YEAR($C466)+1,YEAR($C466)),100),"00"))</f>
        <v>0</v>
      </c>
      <c r="S466">
        <f>IF($S465="","",IF($U465="paid",IF($V465&lt;&gt;"",$S465,IF(AND($W465&gt;0,OR(INDEX(Calc!$B:$B,$S465)&lt;=Settings!$B$2,$X465=0)),$S465,IFERROR(MATCH(1,INDEX((Calc!$A$2:$A$2001&lt;&gt;"")*(Calc!$E$2:$E$2001&gt;0)*(ROW(Calc!$A$2:$A$2001)&gt;$S465),0),0)+1,""))),IFERROR(MATCH(1,INDEX((Calc!$A$2:$A$2001&lt;&gt;"")*(Calc!$E$2:$E$2001&gt;0)*(ROW(Calc!$A$2:$A$2001)&gt;$S465),0),0)+1,"")))</f>
        <v>0</v>
      </c>
      <c r="T466">
        <f>IF($S466="","",IF(AND($S466=$S465,$U465="paid",$V465=""),"",IF(AND($S466=$S465,$U465="paid",$V465&lt;&gt;""),$V465,IF($S466="","",IFERROR(MATCH(1,INDEX((Calc!$A$2:$A$2001=INDEX(Calc!$A:$A,$S466))*(Calc!$D$2:$D$2001&gt;0)*(Calc!$I$2:$I$2001&gt;INDEX(Calc!$J:$J,$S466))*(Calc!$T$2:$T$2001&lt;INDEX(Calc!$H:$H,$S466)),0),0)+1,"")))))</f>
        <v>0</v>
      </c>
      <c r="U466">
        <f>IF($S466="","",IF($T466&lt;&gt;"","paid","unpaid"))</f>
        <v>0</v>
      </c>
      <c r="V466">
        <f>IF(OR($S466="",$T466=""),"",IFERROR(MATCH(1,INDEX((Calc!$A$2:$A$2001=INDEX(Calc!$A:$A,$S466))*(Calc!$D$2:$D$2001&gt;0)*(Calc!$I$2:$I$2001&gt;INDEX(Calc!$J:$J,$S466))*(Calc!$T$2:$T$2001&lt;INDEX(Calc!$H:$H,$S466))*(ROW(Calc!$A$2:$A$2001)&gt;$T466),0),0)+1,""))</f>
        <v>0</v>
      </c>
      <c r="W466" s="8">
        <f>IF($S466="","",MAX(0,INDEX(Calc!$H:$H,$S466)-MAX(INDEX(Calc!$K:$K,$S466),INDEX(Calc!$J:$J,$S466))))</f>
        <v>0</v>
      </c>
      <c r="X466" s="8">
        <f>IF($S466="","",INDEX(Calc!$E:$E,$S466)-$W466)</f>
        <v>0</v>
      </c>
    </row>
    <row r="467" spans="1:24">
      <c r="A467">
        <f>IF($S467="","",INDEX(Calc!$A:$A,$S467))</f>
        <v>0</v>
      </c>
      <c r="B467">
        <f>IF($S467="","",INDEX(Calc!$U:$U,$S467))</f>
        <v>0</v>
      </c>
      <c r="C467" s="7">
        <f>IF($S467="","",INDEX(Calc!$B:$B,$S467))</f>
        <v>0</v>
      </c>
      <c r="D467">
        <f>IF($S467="","",INDEX(Calc!$C:$C,$S467))</f>
        <v>0</v>
      </c>
      <c r="E467" s="8">
        <f>IF($S467="","",INDEX(Calc!$E:$E,$S467))</f>
        <v>0</v>
      </c>
      <c r="F467" s="9">
        <f>IF($S467="","",INDEX(Calc!$G:$G,$S467))</f>
        <v>0</v>
      </c>
      <c r="G467" s="8">
        <f>IF($S467="","",INDEX(Calc!$L:$L,$S467))</f>
        <v>0</v>
      </c>
      <c r="H467" s="8">
        <f>IF($S467="","",INDEX(Calc!$M:$M,$S467))</f>
        <v>0</v>
      </c>
      <c r="I467" s="7">
        <f>IF($T467="","",INDEX(Calc!$B:$B,$T467))</f>
        <v>0</v>
      </c>
      <c r="J467" s="8">
        <f>IF($S467="","",IF($U467&lt;&gt;"paid",0,MAX(0,MIN(INDEX(Calc!$H:$H,$S467),INDEX(Calc!$I:$I,$T467))-MAX(INDEX(Calc!$J:$J,$S467),INDEX(Calc!$T:$T,$T467)))))</f>
        <v>0</v>
      </c>
      <c r="K467" s="8">
        <f>IF($S467="","",IF($U467&lt;&gt;"paid",0,$J467/(1+$F467)*$F467))</f>
        <v>0</v>
      </c>
      <c r="L467" s="8">
        <f>IF($S467="","",IF($U467="paid",MAX(0,$E467-MAX(0,MIN(INDEX(Calc!$H:$H,$S467),INDEX(Calc!$I:$I,$T467))-INDEX(Calc!$J:$J,$S467))),$W467))</f>
        <v>0</v>
      </c>
      <c r="M467" s="8">
        <f>IF($S467="","",IF($U467="paid",$L467/(1+$F467)*$F467,$Q467))</f>
        <v>0</v>
      </c>
      <c r="N467">
        <f>IF(OR($S467="",$U467&lt;&gt;"paid"),"",$I467-$C467)</f>
        <v>0</v>
      </c>
      <c r="O467" s="8">
        <f>IF($S467="","",IF(AND($U467="paid",$N467&gt;Settings!$B$4),$K467*Settings!$B$3*$N467/365,0))</f>
        <v>0</v>
      </c>
      <c r="P467" s="8">
        <f>IF($S467="","",IF($U467="unpaid",$W467,0))</f>
        <v>0</v>
      </c>
      <c r="Q467" s="8">
        <f>IF($S467="","",IF(AND($U467="unpaid",$C467&lt;=Settings!$B$2),$W467/(1+$F467)*$F467,0))</f>
        <v>0</v>
      </c>
      <c r="R467">
        <f>IF($S467="","","FY "&amp;IF(MONTH($C467)&gt;=4,YEAR($C467),YEAR($C467)-1)&amp;"-"&amp;TEXT(MOD(IF(MONTH($C467)&gt;=4,YEAR($C467)+1,YEAR($C467)),100),"00"))</f>
        <v>0</v>
      </c>
      <c r="S467">
        <f>IF($S466="","",IF($U466="paid",IF($V466&lt;&gt;"",$S466,IF(AND($W466&gt;0,OR(INDEX(Calc!$B:$B,$S466)&lt;=Settings!$B$2,$X466=0)),$S466,IFERROR(MATCH(1,INDEX((Calc!$A$2:$A$2001&lt;&gt;"")*(Calc!$E$2:$E$2001&gt;0)*(ROW(Calc!$A$2:$A$2001)&gt;$S466),0),0)+1,""))),IFERROR(MATCH(1,INDEX((Calc!$A$2:$A$2001&lt;&gt;"")*(Calc!$E$2:$E$2001&gt;0)*(ROW(Calc!$A$2:$A$2001)&gt;$S466),0),0)+1,"")))</f>
        <v>0</v>
      </c>
      <c r="T467">
        <f>IF($S467="","",IF(AND($S467=$S466,$U466="paid",$V466=""),"",IF(AND($S467=$S466,$U466="paid",$V466&lt;&gt;""),$V466,IF($S467="","",IFERROR(MATCH(1,INDEX((Calc!$A$2:$A$2001=INDEX(Calc!$A:$A,$S467))*(Calc!$D$2:$D$2001&gt;0)*(Calc!$I$2:$I$2001&gt;INDEX(Calc!$J:$J,$S467))*(Calc!$T$2:$T$2001&lt;INDEX(Calc!$H:$H,$S467)),0),0)+1,"")))))</f>
        <v>0</v>
      </c>
      <c r="U467">
        <f>IF($S467="","",IF($T467&lt;&gt;"","paid","unpaid"))</f>
        <v>0</v>
      </c>
      <c r="V467">
        <f>IF(OR($S467="",$T467=""),"",IFERROR(MATCH(1,INDEX((Calc!$A$2:$A$2001=INDEX(Calc!$A:$A,$S467))*(Calc!$D$2:$D$2001&gt;0)*(Calc!$I$2:$I$2001&gt;INDEX(Calc!$J:$J,$S467))*(Calc!$T$2:$T$2001&lt;INDEX(Calc!$H:$H,$S467))*(ROW(Calc!$A$2:$A$2001)&gt;$T467),0),0)+1,""))</f>
        <v>0</v>
      </c>
      <c r="W467" s="8">
        <f>IF($S467="","",MAX(0,INDEX(Calc!$H:$H,$S467)-MAX(INDEX(Calc!$K:$K,$S467),INDEX(Calc!$J:$J,$S467))))</f>
        <v>0</v>
      </c>
      <c r="X467" s="8">
        <f>IF($S467="","",INDEX(Calc!$E:$E,$S467)-$W467)</f>
        <v>0</v>
      </c>
    </row>
    <row r="468" spans="1:24">
      <c r="A468">
        <f>IF($S468="","",INDEX(Calc!$A:$A,$S468))</f>
        <v>0</v>
      </c>
      <c r="B468">
        <f>IF($S468="","",INDEX(Calc!$U:$U,$S468))</f>
        <v>0</v>
      </c>
      <c r="C468" s="7">
        <f>IF($S468="","",INDEX(Calc!$B:$B,$S468))</f>
        <v>0</v>
      </c>
      <c r="D468">
        <f>IF($S468="","",INDEX(Calc!$C:$C,$S468))</f>
        <v>0</v>
      </c>
      <c r="E468" s="8">
        <f>IF($S468="","",INDEX(Calc!$E:$E,$S468))</f>
        <v>0</v>
      </c>
      <c r="F468" s="9">
        <f>IF($S468="","",INDEX(Calc!$G:$G,$S468))</f>
        <v>0</v>
      </c>
      <c r="G468" s="8">
        <f>IF($S468="","",INDEX(Calc!$L:$L,$S468))</f>
        <v>0</v>
      </c>
      <c r="H468" s="8">
        <f>IF($S468="","",INDEX(Calc!$M:$M,$S468))</f>
        <v>0</v>
      </c>
      <c r="I468" s="7">
        <f>IF($T468="","",INDEX(Calc!$B:$B,$T468))</f>
        <v>0</v>
      </c>
      <c r="J468" s="8">
        <f>IF($S468="","",IF($U468&lt;&gt;"paid",0,MAX(0,MIN(INDEX(Calc!$H:$H,$S468),INDEX(Calc!$I:$I,$T468))-MAX(INDEX(Calc!$J:$J,$S468),INDEX(Calc!$T:$T,$T468)))))</f>
        <v>0</v>
      </c>
      <c r="K468" s="8">
        <f>IF($S468="","",IF($U468&lt;&gt;"paid",0,$J468/(1+$F468)*$F468))</f>
        <v>0</v>
      </c>
      <c r="L468" s="8">
        <f>IF($S468="","",IF($U468="paid",MAX(0,$E468-MAX(0,MIN(INDEX(Calc!$H:$H,$S468),INDEX(Calc!$I:$I,$T468))-INDEX(Calc!$J:$J,$S468))),$W468))</f>
        <v>0</v>
      </c>
      <c r="M468" s="8">
        <f>IF($S468="","",IF($U468="paid",$L468/(1+$F468)*$F468,$Q468))</f>
        <v>0</v>
      </c>
      <c r="N468">
        <f>IF(OR($S468="",$U468&lt;&gt;"paid"),"",$I468-$C468)</f>
        <v>0</v>
      </c>
      <c r="O468" s="8">
        <f>IF($S468="","",IF(AND($U468="paid",$N468&gt;Settings!$B$4),$K468*Settings!$B$3*$N468/365,0))</f>
        <v>0</v>
      </c>
      <c r="P468" s="8">
        <f>IF($S468="","",IF($U468="unpaid",$W468,0))</f>
        <v>0</v>
      </c>
      <c r="Q468" s="8">
        <f>IF($S468="","",IF(AND($U468="unpaid",$C468&lt;=Settings!$B$2),$W468/(1+$F468)*$F468,0))</f>
        <v>0</v>
      </c>
      <c r="R468">
        <f>IF($S468="","","FY "&amp;IF(MONTH($C468)&gt;=4,YEAR($C468),YEAR($C468)-1)&amp;"-"&amp;TEXT(MOD(IF(MONTH($C468)&gt;=4,YEAR($C468)+1,YEAR($C468)),100),"00"))</f>
        <v>0</v>
      </c>
      <c r="S468">
        <f>IF($S467="","",IF($U467="paid",IF($V467&lt;&gt;"",$S467,IF(AND($W467&gt;0,OR(INDEX(Calc!$B:$B,$S467)&lt;=Settings!$B$2,$X467=0)),$S467,IFERROR(MATCH(1,INDEX((Calc!$A$2:$A$2001&lt;&gt;"")*(Calc!$E$2:$E$2001&gt;0)*(ROW(Calc!$A$2:$A$2001)&gt;$S467),0),0)+1,""))),IFERROR(MATCH(1,INDEX((Calc!$A$2:$A$2001&lt;&gt;"")*(Calc!$E$2:$E$2001&gt;0)*(ROW(Calc!$A$2:$A$2001)&gt;$S467),0),0)+1,"")))</f>
        <v>0</v>
      </c>
      <c r="T468">
        <f>IF($S468="","",IF(AND($S468=$S467,$U467="paid",$V467=""),"",IF(AND($S468=$S467,$U467="paid",$V467&lt;&gt;""),$V467,IF($S468="","",IFERROR(MATCH(1,INDEX((Calc!$A$2:$A$2001=INDEX(Calc!$A:$A,$S468))*(Calc!$D$2:$D$2001&gt;0)*(Calc!$I$2:$I$2001&gt;INDEX(Calc!$J:$J,$S468))*(Calc!$T$2:$T$2001&lt;INDEX(Calc!$H:$H,$S468)),0),0)+1,"")))))</f>
        <v>0</v>
      </c>
      <c r="U468">
        <f>IF($S468="","",IF($T468&lt;&gt;"","paid","unpaid"))</f>
        <v>0</v>
      </c>
      <c r="V468">
        <f>IF(OR($S468="",$T468=""),"",IFERROR(MATCH(1,INDEX((Calc!$A$2:$A$2001=INDEX(Calc!$A:$A,$S468))*(Calc!$D$2:$D$2001&gt;0)*(Calc!$I$2:$I$2001&gt;INDEX(Calc!$J:$J,$S468))*(Calc!$T$2:$T$2001&lt;INDEX(Calc!$H:$H,$S468))*(ROW(Calc!$A$2:$A$2001)&gt;$T468),0),0)+1,""))</f>
        <v>0</v>
      </c>
      <c r="W468" s="8">
        <f>IF($S468="","",MAX(0,INDEX(Calc!$H:$H,$S468)-MAX(INDEX(Calc!$K:$K,$S468),INDEX(Calc!$J:$J,$S468))))</f>
        <v>0</v>
      </c>
      <c r="X468" s="8">
        <f>IF($S468="","",INDEX(Calc!$E:$E,$S468)-$W468)</f>
        <v>0</v>
      </c>
    </row>
    <row r="469" spans="1:24">
      <c r="A469">
        <f>IF($S469="","",INDEX(Calc!$A:$A,$S469))</f>
        <v>0</v>
      </c>
      <c r="B469">
        <f>IF($S469="","",INDEX(Calc!$U:$U,$S469))</f>
        <v>0</v>
      </c>
      <c r="C469" s="7">
        <f>IF($S469="","",INDEX(Calc!$B:$B,$S469))</f>
        <v>0</v>
      </c>
      <c r="D469">
        <f>IF($S469="","",INDEX(Calc!$C:$C,$S469))</f>
        <v>0</v>
      </c>
      <c r="E469" s="8">
        <f>IF($S469="","",INDEX(Calc!$E:$E,$S469))</f>
        <v>0</v>
      </c>
      <c r="F469" s="9">
        <f>IF($S469="","",INDEX(Calc!$G:$G,$S469))</f>
        <v>0</v>
      </c>
      <c r="G469" s="8">
        <f>IF($S469="","",INDEX(Calc!$L:$L,$S469))</f>
        <v>0</v>
      </c>
      <c r="H469" s="8">
        <f>IF($S469="","",INDEX(Calc!$M:$M,$S469))</f>
        <v>0</v>
      </c>
      <c r="I469" s="7">
        <f>IF($T469="","",INDEX(Calc!$B:$B,$T469))</f>
        <v>0</v>
      </c>
      <c r="J469" s="8">
        <f>IF($S469="","",IF($U469&lt;&gt;"paid",0,MAX(0,MIN(INDEX(Calc!$H:$H,$S469),INDEX(Calc!$I:$I,$T469))-MAX(INDEX(Calc!$J:$J,$S469),INDEX(Calc!$T:$T,$T469)))))</f>
        <v>0</v>
      </c>
      <c r="K469" s="8">
        <f>IF($S469="","",IF($U469&lt;&gt;"paid",0,$J469/(1+$F469)*$F469))</f>
        <v>0</v>
      </c>
      <c r="L469" s="8">
        <f>IF($S469="","",IF($U469="paid",MAX(0,$E469-MAX(0,MIN(INDEX(Calc!$H:$H,$S469),INDEX(Calc!$I:$I,$T469))-INDEX(Calc!$J:$J,$S469))),$W469))</f>
        <v>0</v>
      </c>
      <c r="M469" s="8">
        <f>IF($S469="","",IF($U469="paid",$L469/(1+$F469)*$F469,$Q469))</f>
        <v>0</v>
      </c>
      <c r="N469">
        <f>IF(OR($S469="",$U469&lt;&gt;"paid"),"",$I469-$C469)</f>
        <v>0</v>
      </c>
      <c r="O469" s="8">
        <f>IF($S469="","",IF(AND($U469="paid",$N469&gt;Settings!$B$4),$K469*Settings!$B$3*$N469/365,0))</f>
        <v>0</v>
      </c>
      <c r="P469" s="8">
        <f>IF($S469="","",IF($U469="unpaid",$W469,0))</f>
        <v>0</v>
      </c>
      <c r="Q469" s="8">
        <f>IF($S469="","",IF(AND($U469="unpaid",$C469&lt;=Settings!$B$2),$W469/(1+$F469)*$F469,0))</f>
        <v>0</v>
      </c>
      <c r="R469">
        <f>IF($S469="","","FY "&amp;IF(MONTH($C469)&gt;=4,YEAR($C469),YEAR($C469)-1)&amp;"-"&amp;TEXT(MOD(IF(MONTH($C469)&gt;=4,YEAR($C469)+1,YEAR($C469)),100),"00"))</f>
        <v>0</v>
      </c>
      <c r="S469">
        <f>IF($S468="","",IF($U468="paid",IF($V468&lt;&gt;"",$S468,IF(AND($W468&gt;0,OR(INDEX(Calc!$B:$B,$S468)&lt;=Settings!$B$2,$X468=0)),$S468,IFERROR(MATCH(1,INDEX((Calc!$A$2:$A$2001&lt;&gt;"")*(Calc!$E$2:$E$2001&gt;0)*(ROW(Calc!$A$2:$A$2001)&gt;$S468),0),0)+1,""))),IFERROR(MATCH(1,INDEX((Calc!$A$2:$A$2001&lt;&gt;"")*(Calc!$E$2:$E$2001&gt;0)*(ROW(Calc!$A$2:$A$2001)&gt;$S468),0),0)+1,"")))</f>
        <v>0</v>
      </c>
      <c r="T469">
        <f>IF($S469="","",IF(AND($S469=$S468,$U468="paid",$V468=""),"",IF(AND($S469=$S468,$U468="paid",$V468&lt;&gt;""),$V468,IF($S469="","",IFERROR(MATCH(1,INDEX((Calc!$A$2:$A$2001=INDEX(Calc!$A:$A,$S469))*(Calc!$D$2:$D$2001&gt;0)*(Calc!$I$2:$I$2001&gt;INDEX(Calc!$J:$J,$S469))*(Calc!$T$2:$T$2001&lt;INDEX(Calc!$H:$H,$S469)),0),0)+1,"")))))</f>
        <v>0</v>
      </c>
      <c r="U469">
        <f>IF($S469="","",IF($T469&lt;&gt;"","paid","unpaid"))</f>
        <v>0</v>
      </c>
      <c r="V469">
        <f>IF(OR($S469="",$T469=""),"",IFERROR(MATCH(1,INDEX((Calc!$A$2:$A$2001=INDEX(Calc!$A:$A,$S469))*(Calc!$D$2:$D$2001&gt;0)*(Calc!$I$2:$I$2001&gt;INDEX(Calc!$J:$J,$S469))*(Calc!$T$2:$T$2001&lt;INDEX(Calc!$H:$H,$S469))*(ROW(Calc!$A$2:$A$2001)&gt;$T469),0),0)+1,""))</f>
        <v>0</v>
      </c>
      <c r="W469" s="8">
        <f>IF($S469="","",MAX(0,INDEX(Calc!$H:$H,$S469)-MAX(INDEX(Calc!$K:$K,$S469),INDEX(Calc!$J:$J,$S469))))</f>
        <v>0</v>
      </c>
      <c r="X469" s="8">
        <f>IF($S469="","",INDEX(Calc!$E:$E,$S469)-$W469)</f>
        <v>0</v>
      </c>
    </row>
    <row r="470" spans="1:24">
      <c r="A470">
        <f>IF($S470="","",INDEX(Calc!$A:$A,$S470))</f>
        <v>0</v>
      </c>
      <c r="B470">
        <f>IF($S470="","",INDEX(Calc!$U:$U,$S470))</f>
        <v>0</v>
      </c>
      <c r="C470" s="7">
        <f>IF($S470="","",INDEX(Calc!$B:$B,$S470))</f>
        <v>0</v>
      </c>
      <c r="D470">
        <f>IF($S470="","",INDEX(Calc!$C:$C,$S470))</f>
        <v>0</v>
      </c>
      <c r="E470" s="8">
        <f>IF($S470="","",INDEX(Calc!$E:$E,$S470))</f>
        <v>0</v>
      </c>
      <c r="F470" s="9">
        <f>IF($S470="","",INDEX(Calc!$G:$G,$S470))</f>
        <v>0</v>
      </c>
      <c r="G470" s="8">
        <f>IF($S470="","",INDEX(Calc!$L:$L,$S470))</f>
        <v>0</v>
      </c>
      <c r="H470" s="8">
        <f>IF($S470="","",INDEX(Calc!$M:$M,$S470))</f>
        <v>0</v>
      </c>
      <c r="I470" s="7">
        <f>IF($T470="","",INDEX(Calc!$B:$B,$T470))</f>
        <v>0</v>
      </c>
      <c r="J470" s="8">
        <f>IF($S470="","",IF($U470&lt;&gt;"paid",0,MAX(0,MIN(INDEX(Calc!$H:$H,$S470),INDEX(Calc!$I:$I,$T470))-MAX(INDEX(Calc!$J:$J,$S470),INDEX(Calc!$T:$T,$T470)))))</f>
        <v>0</v>
      </c>
      <c r="K470" s="8">
        <f>IF($S470="","",IF($U470&lt;&gt;"paid",0,$J470/(1+$F470)*$F470))</f>
        <v>0</v>
      </c>
      <c r="L470" s="8">
        <f>IF($S470="","",IF($U470="paid",MAX(0,$E470-MAX(0,MIN(INDEX(Calc!$H:$H,$S470),INDEX(Calc!$I:$I,$T470))-INDEX(Calc!$J:$J,$S470))),$W470))</f>
        <v>0</v>
      </c>
      <c r="M470" s="8">
        <f>IF($S470="","",IF($U470="paid",$L470/(1+$F470)*$F470,$Q470))</f>
        <v>0</v>
      </c>
      <c r="N470">
        <f>IF(OR($S470="",$U470&lt;&gt;"paid"),"",$I470-$C470)</f>
        <v>0</v>
      </c>
      <c r="O470" s="8">
        <f>IF($S470="","",IF(AND($U470="paid",$N470&gt;Settings!$B$4),$K470*Settings!$B$3*$N470/365,0))</f>
        <v>0</v>
      </c>
      <c r="P470" s="8">
        <f>IF($S470="","",IF($U470="unpaid",$W470,0))</f>
        <v>0</v>
      </c>
      <c r="Q470" s="8">
        <f>IF($S470="","",IF(AND($U470="unpaid",$C470&lt;=Settings!$B$2),$W470/(1+$F470)*$F470,0))</f>
        <v>0</v>
      </c>
      <c r="R470">
        <f>IF($S470="","","FY "&amp;IF(MONTH($C470)&gt;=4,YEAR($C470),YEAR($C470)-1)&amp;"-"&amp;TEXT(MOD(IF(MONTH($C470)&gt;=4,YEAR($C470)+1,YEAR($C470)),100),"00"))</f>
        <v>0</v>
      </c>
      <c r="S470">
        <f>IF($S469="","",IF($U469="paid",IF($V469&lt;&gt;"",$S469,IF(AND($W469&gt;0,OR(INDEX(Calc!$B:$B,$S469)&lt;=Settings!$B$2,$X469=0)),$S469,IFERROR(MATCH(1,INDEX((Calc!$A$2:$A$2001&lt;&gt;"")*(Calc!$E$2:$E$2001&gt;0)*(ROW(Calc!$A$2:$A$2001)&gt;$S469),0),0)+1,""))),IFERROR(MATCH(1,INDEX((Calc!$A$2:$A$2001&lt;&gt;"")*(Calc!$E$2:$E$2001&gt;0)*(ROW(Calc!$A$2:$A$2001)&gt;$S469),0),0)+1,"")))</f>
        <v>0</v>
      </c>
      <c r="T470">
        <f>IF($S470="","",IF(AND($S470=$S469,$U469="paid",$V469=""),"",IF(AND($S470=$S469,$U469="paid",$V469&lt;&gt;""),$V469,IF($S470="","",IFERROR(MATCH(1,INDEX((Calc!$A$2:$A$2001=INDEX(Calc!$A:$A,$S470))*(Calc!$D$2:$D$2001&gt;0)*(Calc!$I$2:$I$2001&gt;INDEX(Calc!$J:$J,$S470))*(Calc!$T$2:$T$2001&lt;INDEX(Calc!$H:$H,$S470)),0),0)+1,"")))))</f>
        <v>0</v>
      </c>
      <c r="U470">
        <f>IF($S470="","",IF($T470&lt;&gt;"","paid","unpaid"))</f>
        <v>0</v>
      </c>
      <c r="V470">
        <f>IF(OR($S470="",$T470=""),"",IFERROR(MATCH(1,INDEX((Calc!$A$2:$A$2001=INDEX(Calc!$A:$A,$S470))*(Calc!$D$2:$D$2001&gt;0)*(Calc!$I$2:$I$2001&gt;INDEX(Calc!$J:$J,$S470))*(Calc!$T$2:$T$2001&lt;INDEX(Calc!$H:$H,$S470))*(ROW(Calc!$A$2:$A$2001)&gt;$T470),0),0)+1,""))</f>
        <v>0</v>
      </c>
      <c r="W470" s="8">
        <f>IF($S470="","",MAX(0,INDEX(Calc!$H:$H,$S470)-MAX(INDEX(Calc!$K:$K,$S470),INDEX(Calc!$J:$J,$S470))))</f>
        <v>0</v>
      </c>
      <c r="X470" s="8">
        <f>IF($S470="","",INDEX(Calc!$E:$E,$S470)-$W470)</f>
        <v>0</v>
      </c>
    </row>
    <row r="471" spans="1:24">
      <c r="A471">
        <f>IF($S471="","",INDEX(Calc!$A:$A,$S471))</f>
        <v>0</v>
      </c>
      <c r="B471">
        <f>IF($S471="","",INDEX(Calc!$U:$U,$S471))</f>
        <v>0</v>
      </c>
      <c r="C471" s="7">
        <f>IF($S471="","",INDEX(Calc!$B:$B,$S471))</f>
        <v>0</v>
      </c>
      <c r="D471">
        <f>IF($S471="","",INDEX(Calc!$C:$C,$S471))</f>
        <v>0</v>
      </c>
      <c r="E471" s="8">
        <f>IF($S471="","",INDEX(Calc!$E:$E,$S471))</f>
        <v>0</v>
      </c>
      <c r="F471" s="9">
        <f>IF($S471="","",INDEX(Calc!$G:$G,$S471))</f>
        <v>0</v>
      </c>
      <c r="G471" s="8">
        <f>IF($S471="","",INDEX(Calc!$L:$L,$S471))</f>
        <v>0</v>
      </c>
      <c r="H471" s="8">
        <f>IF($S471="","",INDEX(Calc!$M:$M,$S471))</f>
        <v>0</v>
      </c>
      <c r="I471" s="7">
        <f>IF($T471="","",INDEX(Calc!$B:$B,$T471))</f>
        <v>0</v>
      </c>
      <c r="J471" s="8">
        <f>IF($S471="","",IF($U471&lt;&gt;"paid",0,MAX(0,MIN(INDEX(Calc!$H:$H,$S471),INDEX(Calc!$I:$I,$T471))-MAX(INDEX(Calc!$J:$J,$S471),INDEX(Calc!$T:$T,$T471)))))</f>
        <v>0</v>
      </c>
      <c r="K471" s="8">
        <f>IF($S471="","",IF($U471&lt;&gt;"paid",0,$J471/(1+$F471)*$F471))</f>
        <v>0</v>
      </c>
      <c r="L471" s="8">
        <f>IF($S471="","",IF($U471="paid",MAX(0,$E471-MAX(0,MIN(INDEX(Calc!$H:$H,$S471),INDEX(Calc!$I:$I,$T471))-INDEX(Calc!$J:$J,$S471))),$W471))</f>
        <v>0</v>
      </c>
      <c r="M471" s="8">
        <f>IF($S471="","",IF($U471="paid",$L471/(1+$F471)*$F471,$Q471))</f>
        <v>0</v>
      </c>
      <c r="N471">
        <f>IF(OR($S471="",$U471&lt;&gt;"paid"),"",$I471-$C471)</f>
        <v>0</v>
      </c>
      <c r="O471" s="8">
        <f>IF($S471="","",IF(AND($U471="paid",$N471&gt;Settings!$B$4),$K471*Settings!$B$3*$N471/365,0))</f>
        <v>0</v>
      </c>
      <c r="P471" s="8">
        <f>IF($S471="","",IF($U471="unpaid",$W471,0))</f>
        <v>0</v>
      </c>
      <c r="Q471" s="8">
        <f>IF($S471="","",IF(AND($U471="unpaid",$C471&lt;=Settings!$B$2),$W471/(1+$F471)*$F471,0))</f>
        <v>0</v>
      </c>
      <c r="R471">
        <f>IF($S471="","","FY "&amp;IF(MONTH($C471)&gt;=4,YEAR($C471),YEAR($C471)-1)&amp;"-"&amp;TEXT(MOD(IF(MONTH($C471)&gt;=4,YEAR($C471)+1,YEAR($C471)),100),"00"))</f>
        <v>0</v>
      </c>
      <c r="S471">
        <f>IF($S470="","",IF($U470="paid",IF($V470&lt;&gt;"",$S470,IF(AND($W470&gt;0,OR(INDEX(Calc!$B:$B,$S470)&lt;=Settings!$B$2,$X470=0)),$S470,IFERROR(MATCH(1,INDEX((Calc!$A$2:$A$2001&lt;&gt;"")*(Calc!$E$2:$E$2001&gt;0)*(ROW(Calc!$A$2:$A$2001)&gt;$S470),0),0)+1,""))),IFERROR(MATCH(1,INDEX((Calc!$A$2:$A$2001&lt;&gt;"")*(Calc!$E$2:$E$2001&gt;0)*(ROW(Calc!$A$2:$A$2001)&gt;$S470),0),0)+1,"")))</f>
        <v>0</v>
      </c>
      <c r="T471">
        <f>IF($S471="","",IF(AND($S471=$S470,$U470="paid",$V470=""),"",IF(AND($S471=$S470,$U470="paid",$V470&lt;&gt;""),$V470,IF($S471="","",IFERROR(MATCH(1,INDEX((Calc!$A$2:$A$2001=INDEX(Calc!$A:$A,$S471))*(Calc!$D$2:$D$2001&gt;0)*(Calc!$I$2:$I$2001&gt;INDEX(Calc!$J:$J,$S471))*(Calc!$T$2:$T$2001&lt;INDEX(Calc!$H:$H,$S471)),0),0)+1,"")))))</f>
        <v>0</v>
      </c>
      <c r="U471">
        <f>IF($S471="","",IF($T471&lt;&gt;"","paid","unpaid"))</f>
        <v>0</v>
      </c>
      <c r="V471">
        <f>IF(OR($S471="",$T471=""),"",IFERROR(MATCH(1,INDEX((Calc!$A$2:$A$2001=INDEX(Calc!$A:$A,$S471))*(Calc!$D$2:$D$2001&gt;0)*(Calc!$I$2:$I$2001&gt;INDEX(Calc!$J:$J,$S471))*(Calc!$T$2:$T$2001&lt;INDEX(Calc!$H:$H,$S471))*(ROW(Calc!$A$2:$A$2001)&gt;$T471),0),0)+1,""))</f>
        <v>0</v>
      </c>
      <c r="W471" s="8">
        <f>IF($S471="","",MAX(0,INDEX(Calc!$H:$H,$S471)-MAX(INDEX(Calc!$K:$K,$S471),INDEX(Calc!$J:$J,$S471))))</f>
        <v>0</v>
      </c>
      <c r="X471" s="8">
        <f>IF($S471="","",INDEX(Calc!$E:$E,$S471)-$W471)</f>
        <v>0</v>
      </c>
    </row>
    <row r="472" spans="1:24">
      <c r="A472">
        <f>IF($S472="","",INDEX(Calc!$A:$A,$S472))</f>
        <v>0</v>
      </c>
      <c r="B472">
        <f>IF($S472="","",INDEX(Calc!$U:$U,$S472))</f>
        <v>0</v>
      </c>
      <c r="C472" s="7">
        <f>IF($S472="","",INDEX(Calc!$B:$B,$S472))</f>
        <v>0</v>
      </c>
      <c r="D472">
        <f>IF($S472="","",INDEX(Calc!$C:$C,$S472))</f>
        <v>0</v>
      </c>
      <c r="E472" s="8">
        <f>IF($S472="","",INDEX(Calc!$E:$E,$S472))</f>
        <v>0</v>
      </c>
      <c r="F472" s="9">
        <f>IF($S472="","",INDEX(Calc!$G:$G,$S472))</f>
        <v>0</v>
      </c>
      <c r="G472" s="8">
        <f>IF($S472="","",INDEX(Calc!$L:$L,$S472))</f>
        <v>0</v>
      </c>
      <c r="H472" s="8">
        <f>IF($S472="","",INDEX(Calc!$M:$M,$S472))</f>
        <v>0</v>
      </c>
      <c r="I472" s="7">
        <f>IF($T472="","",INDEX(Calc!$B:$B,$T472))</f>
        <v>0</v>
      </c>
      <c r="J472" s="8">
        <f>IF($S472="","",IF($U472&lt;&gt;"paid",0,MAX(0,MIN(INDEX(Calc!$H:$H,$S472),INDEX(Calc!$I:$I,$T472))-MAX(INDEX(Calc!$J:$J,$S472),INDEX(Calc!$T:$T,$T472)))))</f>
        <v>0</v>
      </c>
      <c r="K472" s="8">
        <f>IF($S472="","",IF($U472&lt;&gt;"paid",0,$J472/(1+$F472)*$F472))</f>
        <v>0</v>
      </c>
      <c r="L472" s="8">
        <f>IF($S472="","",IF($U472="paid",MAX(0,$E472-MAX(0,MIN(INDEX(Calc!$H:$H,$S472),INDEX(Calc!$I:$I,$T472))-INDEX(Calc!$J:$J,$S472))),$W472))</f>
        <v>0</v>
      </c>
      <c r="M472" s="8">
        <f>IF($S472="","",IF($U472="paid",$L472/(1+$F472)*$F472,$Q472))</f>
        <v>0</v>
      </c>
      <c r="N472">
        <f>IF(OR($S472="",$U472&lt;&gt;"paid"),"",$I472-$C472)</f>
        <v>0</v>
      </c>
      <c r="O472" s="8">
        <f>IF($S472="","",IF(AND($U472="paid",$N472&gt;Settings!$B$4),$K472*Settings!$B$3*$N472/365,0))</f>
        <v>0</v>
      </c>
      <c r="P472" s="8">
        <f>IF($S472="","",IF($U472="unpaid",$W472,0))</f>
        <v>0</v>
      </c>
      <c r="Q472" s="8">
        <f>IF($S472="","",IF(AND($U472="unpaid",$C472&lt;=Settings!$B$2),$W472/(1+$F472)*$F472,0))</f>
        <v>0</v>
      </c>
      <c r="R472">
        <f>IF($S472="","","FY "&amp;IF(MONTH($C472)&gt;=4,YEAR($C472),YEAR($C472)-1)&amp;"-"&amp;TEXT(MOD(IF(MONTH($C472)&gt;=4,YEAR($C472)+1,YEAR($C472)),100),"00"))</f>
        <v>0</v>
      </c>
      <c r="S472">
        <f>IF($S471="","",IF($U471="paid",IF($V471&lt;&gt;"",$S471,IF(AND($W471&gt;0,OR(INDEX(Calc!$B:$B,$S471)&lt;=Settings!$B$2,$X471=0)),$S471,IFERROR(MATCH(1,INDEX((Calc!$A$2:$A$2001&lt;&gt;"")*(Calc!$E$2:$E$2001&gt;0)*(ROW(Calc!$A$2:$A$2001)&gt;$S471),0),0)+1,""))),IFERROR(MATCH(1,INDEX((Calc!$A$2:$A$2001&lt;&gt;"")*(Calc!$E$2:$E$2001&gt;0)*(ROW(Calc!$A$2:$A$2001)&gt;$S471),0),0)+1,"")))</f>
        <v>0</v>
      </c>
      <c r="T472">
        <f>IF($S472="","",IF(AND($S472=$S471,$U471="paid",$V471=""),"",IF(AND($S472=$S471,$U471="paid",$V471&lt;&gt;""),$V471,IF($S472="","",IFERROR(MATCH(1,INDEX((Calc!$A$2:$A$2001=INDEX(Calc!$A:$A,$S472))*(Calc!$D$2:$D$2001&gt;0)*(Calc!$I$2:$I$2001&gt;INDEX(Calc!$J:$J,$S472))*(Calc!$T$2:$T$2001&lt;INDEX(Calc!$H:$H,$S472)),0),0)+1,"")))))</f>
        <v>0</v>
      </c>
      <c r="U472">
        <f>IF($S472="","",IF($T472&lt;&gt;"","paid","unpaid"))</f>
        <v>0</v>
      </c>
      <c r="V472">
        <f>IF(OR($S472="",$T472=""),"",IFERROR(MATCH(1,INDEX((Calc!$A$2:$A$2001=INDEX(Calc!$A:$A,$S472))*(Calc!$D$2:$D$2001&gt;0)*(Calc!$I$2:$I$2001&gt;INDEX(Calc!$J:$J,$S472))*(Calc!$T$2:$T$2001&lt;INDEX(Calc!$H:$H,$S472))*(ROW(Calc!$A$2:$A$2001)&gt;$T472),0),0)+1,""))</f>
        <v>0</v>
      </c>
      <c r="W472" s="8">
        <f>IF($S472="","",MAX(0,INDEX(Calc!$H:$H,$S472)-MAX(INDEX(Calc!$K:$K,$S472),INDEX(Calc!$J:$J,$S472))))</f>
        <v>0</v>
      </c>
      <c r="X472" s="8">
        <f>IF($S472="","",INDEX(Calc!$E:$E,$S472)-$W472)</f>
        <v>0</v>
      </c>
    </row>
    <row r="473" spans="1:24">
      <c r="A473">
        <f>IF($S473="","",INDEX(Calc!$A:$A,$S473))</f>
        <v>0</v>
      </c>
      <c r="B473">
        <f>IF($S473="","",INDEX(Calc!$U:$U,$S473))</f>
        <v>0</v>
      </c>
      <c r="C473" s="7">
        <f>IF($S473="","",INDEX(Calc!$B:$B,$S473))</f>
        <v>0</v>
      </c>
      <c r="D473">
        <f>IF($S473="","",INDEX(Calc!$C:$C,$S473))</f>
        <v>0</v>
      </c>
      <c r="E473" s="8">
        <f>IF($S473="","",INDEX(Calc!$E:$E,$S473))</f>
        <v>0</v>
      </c>
      <c r="F473" s="9">
        <f>IF($S473="","",INDEX(Calc!$G:$G,$S473))</f>
        <v>0</v>
      </c>
      <c r="G473" s="8">
        <f>IF($S473="","",INDEX(Calc!$L:$L,$S473))</f>
        <v>0</v>
      </c>
      <c r="H473" s="8">
        <f>IF($S473="","",INDEX(Calc!$M:$M,$S473))</f>
        <v>0</v>
      </c>
      <c r="I473" s="7">
        <f>IF($T473="","",INDEX(Calc!$B:$B,$T473))</f>
        <v>0</v>
      </c>
      <c r="J473" s="8">
        <f>IF($S473="","",IF($U473&lt;&gt;"paid",0,MAX(0,MIN(INDEX(Calc!$H:$H,$S473),INDEX(Calc!$I:$I,$T473))-MAX(INDEX(Calc!$J:$J,$S473),INDEX(Calc!$T:$T,$T473)))))</f>
        <v>0</v>
      </c>
      <c r="K473" s="8">
        <f>IF($S473="","",IF($U473&lt;&gt;"paid",0,$J473/(1+$F473)*$F473))</f>
        <v>0</v>
      </c>
      <c r="L473" s="8">
        <f>IF($S473="","",IF($U473="paid",MAX(0,$E473-MAX(0,MIN(INDEX(Calc!$H:$H,$S473),INDEX(Calc!$I:$I,$T473))-INDEX(Calc!$J:$J,$S473))),$W473))</f>
        <v>0</v>
      </c>
      <c r="M473" s="8">
        <f>IF($S473="","",IF($U473="paid",$L473/(1+$F473)*$F473,$Q473))</f>
        <v>0</v>
      </c>
      <c r="N473">
        <f>IF(OR($S473="",$U473&lt;&gt;"paid"),"",$I473-$C473)</f>
        <v>0</v>
      </c>
      <c r="O473" s="8">
        <f>IF($S473="","",IF(AND($U473="paid",$N473&gt;Settings!$B$4),$K473*Settings!$B$3*$N473/365,0))</f>
        <v>0</v>
      </c>
      <c r="P473" s="8">
        <f>IF($S473="","",IF($U473="unpaid",$W473,0))</f>
        <v>0</v>
      </c>
      <c r="Q473" s="8">
        <f>IF($S473="","",IF(AND($U473="unpaid",$C473&lt;=Settings!$B$2),$W473/(1+$F473)*$F473,0))</f>
        <v>0</v>
      </c>
      <c r="R473">
        <f>IF($S473="","","FY "&amp;IF(MONTH($C473)&gt;=4,YEAR($C473),YEAR($C473)-1)&amp;"-"&amp;TEXT(MOD(IF(MONTH($C473)&gt;=4,YEAR($C473)+1,YEAR($C473)),100),"00"))</f>
        <v>0</v>
      </c>
      <c r="S473">
        <f>IF($S472="","",IF($U472="paid",IF($V472&lt;&gt;"",$S472,IF(AND($W472&gt;0,OR(INDEX(Calc!$B:$B,$S472)&lt;=Settings!$B$2,$X472=0)),$S472,IFERROR(MATCH(1,INDEX((Calc!$A$2:$A$2001&lt;&gt;"")*(Calc!$E$2:$E$2001&gt;0)*(ROW(Calc!$A$2:$A$2001)&gt;$S472),0),0)+1,""))),IFERROR(MATCH(1,INDEX((Calc!$A$2:$A$2001&lt;&gt;"")*(Calc!$E$2:$E$2001&gt;0)*(ROW(Calc!$A$2:$A$2001)&gt;$S472),0),0)+1,"")))</f>
        <v>0</v>
      </c>
      <c r="T473">
        <f>IF($S473="","",IF(AND($S473=$S472,$U472="paid",$V472=""),"",IF(AND($S473=$S472,$U472="paid",$V472&lt;&gt;""),$V472,IF($S473="","",IFERROR(MATCH(1,INDEX((Calc!$A$2:$A$2001=INDEX(Calc!$A:$A,$S473))*(Calc!$D$2:$D$2001&gt;0)*(Calc!$I$2:$I$2001&gt;INDEX(Calc!$J:$J,$S473))*(Calc!$T$2:$T$2001&lt;INDEX(Calc!$H:$H,$S473)),0),0)+1,"")))))</f>
        <v>0</v>
      </c>
      <c r="U473">
        <f>IF($S473="","",IF($T473&lt;&gt;"","paid","unpaid"))</f>
        <v>0</v>
      </c>
      <c r="V473">
        <f>IF(OR($S473="",$T473=""),"",IFERROR(MATCH(1,INDEX((Calc!$A$2:$A$2001=INDEX(Calc!$A:$A,$S473))*(Calc!$D$2:$D$2001&gt;0)*(Calc!$I$2:$I$2001&gt;INDEX(Calc!$J:$J,$S473))*(Calc!$T$2:$T$2001&lt;INDEX(Calc!$H:$H,$S473))*(ROW(Calc!$A$2:$A$2001)&gt;$T473),0),0)+1,""))</f>
        <v>0</v>
      </c>
      <c r="W473" s="8">
        <f>IF($S473="","",MAX(0,INDEX(Calc!$H:$H,$S473)-MAX(INDEX(Calc!$K:$K,$S473),INDEX(Calc!$J:$J,$S473))))</f>
        <v>0</v>
      </c>
      <c r="X473" s="8">
        <f>IF($S473="","",INDEX(Calc!$E:$E,$S473)-$W473)</f>
        <v>0</v>
      </c>
    </row>
    <row r="474" spans="1:24">
      <c r="A474">
        <f>IF($S474="","",INDEX(Calc!$A:$A,$S474))</f>
        <v>0</v>
      </c>
      <c r="B474">
        <f>IF($S474="","",INDEX(Calc!$U:$U,$S474))</f>
        <v>0</v>
      </c>
      <c r="C474" s="7">
        <f>IF($S474="","",INDEX(Calc!$B:$B,$S474))</f>
        <v>0</v>
      </c>
      <c r="D474">
        <f>IF($S474="","",INDEX(Calc!$C:$C,$S474))</f>
        <v>0</v>
      </c>
      <c r="E474" s="8">
        <f>IF($S474="","",INDEX(Calc!$E:$E,$S474))</f>
        <v>0</v>
      </c>
      <c r="F474" s="9">
        <f>IF($S474="","",INDEX(Calc!$G:$G,$S474))</f>
        <v>0</v>
      </c>
      <c r="G474" s="8">
        <f>IF($S474="","",INDEX(Calc!$L:$L,$S474))</f>
        <v>0</v>
      </c>
      <c r="H474" s="8">
        <f>IF($S474="","",INDEX(Calc!$M:$M,$S474))</f>
        <v>0</v>
      </c>
      <c r="I474" s="7">
        <f>IF($T474="","",INDEX(Calc!$B:$B,$T474))</f>
        <v>0</v>
      </c>
      <c r="J474" s="8">
        <f>IF($S474="","",IF($U474&lt;&gt;"paid",0,MAX(0,MIN(INDEX(Calc!$H:$H,$S474),INDEX(Calc!$I:$I,$T474))-MAX(INDEX(Calc!$J:$J,$S474),INDEX(Calc!$T:$T,$T474)))))</f>
        <v>0</v>
      </c>
      <c r="K474" s="8">
        <f>IF($S474="","",IF($U474&lt;&gt;"paid",0,$J474/(1+$F474)*$F474))</f>
        <v>0</v>
      </c>
      <c r="L474" s="8">
        <f>IF($S474="","",IF($U474="paid",MAX(0,$E474-MAX(0,MIN(INDEX(Calc!$H:$H,$S474),INDEX(Calc!$I:$I,$T474))-INDEX(Calc!$J:$J,$S474))),$W474))</f>
        <v>0</v>
      </c>
      <c r="M474" s="8">
        <f>IF($S474="","",IF($U474="paid",$L474/(1+$F474)*$F474,$Q474))</f>
        <v>0</v>
      </c>
      <c r="N474">
        <f>IF(OR($S474="",$U474&lt;&gt;"paid"),"",$I474-$C474)</f>
        <v>0</v>
      </c>
      <c r="O474" s="8">
        <f>IF($S474="","",IF(AND($U474="paid",$N474&gt;Settings!$B$4),$K474*Settings!$B$3*$N474/365,0))</f>
        <v>0</v>
      </c>
      <c r="P474" s="8">
        <f>IF($S474="","",IF($U474="unpaid",$W474,0))</f>
        <v>0</v>
      </c>
      <c r="Q474" s="8">
        <f>IF($S474="","",IF(AND($U474="unpaid",$C474&lt;=Settings!$B$2),$W474/(1+$F474)*$F474,0))</f>
        <v>0</v>
      </c>
      <c r="R474">
        <f>IF($S474="","","FY "&amp;IF(MONTH($C474)&gt;=4,YEAR($C474),YEAR($C474)-1)&amp;"-"&amp;TEXT(MOD(IF(MONTH($C474)&gt;=4,YEAR($C474)+1,YEAR($C474)),100),"00"))</f>
        <v>0</v>
      </c>
      <c r="S474">
        <f>IF($S473="","",IF($U473="paid",IF($V473&lt;&gt;"",$S473,IF(AND($W473&gt;0,OR(INDEX(Calc!$B:$B,$S473)&lt;=Settings!$B$2,$X473=0)),$S473,IFERROR(MATCH(1,INDEX((Calc!$A$2:$A$2001&lt;&gt;"")*(Calc!$E$2:$E$2001&gt;0)*(ROW(Calc!$A$2:$A$2001)&gt;$S473),0),0)+1,""))),IFERROR(MATCH(1,INDEX((Calc!$A$2:$A$2001&lt;&gt;"")*(Calc!$E$2:$E$2001&gt;0)*(ROW(Calc!$A$2:$A$2001)&gt;$S473),0),0)+1,"")))</f>
        <v>0</v>
      </c>
      <c r="T474">
        <f>IF($S474="","",IF(AND($S474=$S473,$U473="paid",$V473=""),"",IF(AND($S474=$S473,$U473="paid",$V473&lt;&gt;""),$V473,IF($S474="","",IFERROR(MATCH(1,INDEX((Calc!$A$2:$A$2001=INDEX(Calc!$A:$A,$S474))*(Calc!$D$2:$D$2001&gt;0)*(Calc!$I$2:$I$2001&gt;INDEX(Calc!$J:$J,$S474))*(Calc!$T$2:$T$2001&lt;INDEX(Calc!$H:$H,$S474)),0),0)+1,"")))))</f>
        <v>0</v>
      </c>
      <c r="U474">
        <f>IF($S474="","",IF($T474&lt;&gt;"","paid","unpaid"))</f>
        <v>0</v>
      </c>
      <c r="V474">
        <f>IF(OR($S474="",$T474=""),"",IFERROR(MATCH(1,INDEX((Calc!$A$2:$A$2001=INDEX(Calc!$A:$A,$S474))*(Calc!$D$2:$D$2001&gt;0)*(Calc!$I$2:$I$2001&gt;INDEX(Calc!$J:$J,$S474))*(Calc!$T$2:$T$2001&lt;INDEX(Calc!$H:$H,$S474))*(ROW(Calc!$A$2:$A$2001)&gt;$T474),0),0)+1,""))</f>
        <v>0</v>
      </c>
      <c r="W474" s="8">
        <f>IF($S474="","",MAX(0,INDEX(Calc!$H:$H,$S474)-MAX(INDEX(Calc!$K:$K,$S474),INDEX(Calc!$J:$J,$S474))))</f>
        <v>0</v>
      </c>
      <c r="X474" s="8">
        <f>IF($S474="","",INDEX(Calc!$E:$E,$S474)-$W474)</f>
        <v>0</v>
      </c>
    </row>
    <row r="475" spans="1:24">
      <c r="A475">
        <f>IF($S475="","",INDEX(Calc!$A:$A,$S475))</f>
        <v>0</v>
      </c>
      <c r="B475">
        <f>IF($S475="","",INDEX(Calc!$U:$U,$S475))</f>
        <v>0</v>
      </c>
      <c r="C475" s="7">
        <f>IF($S475="","",INDEX(Calc!$B:$B,$S475))</f>
        <v>0</v>
      </c>
      <c r="D475">
        <f>IF($S475="","",INDEX(Calc!$C:$C,$S475))</f>
        <v>0</v>
      </c>
      <c r="E475" s="8">
        <f>IF($S475="","",INDEX(Calc!$E:$E,$S475))</f>
        <v>0</v>
      </c>
      <c r="F475" s="9">
        <f>IF($S475="","",INDEX(Calc!$G:$G,$S475))</f>
        <v>0</v>
      </c>
      <c r="G475" s="8">
        <f>IF($S475="","",INDEX(Calc!$L:$L,$S475))</f>
        <v>0</v>
      </c>
      <c r="H475" s="8">
        <f>IF($S475="","",INDEX(Calc!$M:$M,$S475))</f>
        <v>0</v>
      </c>
      <c r="I475" s="7">
        <f>IF($T475="","",INDEX(Calc!$B:$B,$T475))</f>
        <v>0</v>
      </c>
      <c r="J475" s="8">
        <f>IF($S475="","",IF($U475&lt;&gt;"paid",0,MAX(0,MIN(INDEX(Calc!$H:$H,$S475),INDEX(Calc!$I:$I,$T475))-MAX(INDEX(Calc!$J:$J,$S475),INDEX(Calc!$T:$T,$T475)))))</f>
        <v>0</v>
      </c>
      <c r="K475" s="8">
        <f>IF($S475="","",IF($U475&lt;&gt;"paid",0,$J475/(1+$F475)*$F475))</f>
        <v>0</v>
      </c>
      <c r="L475" s="8">
        <f>IF($S475="","",IF($U475="paid",MAX(0,$E475-MAX(0,MIN(INDEX(Calc!$H:$H,$S475),INDEX(Calc!$I:$I,$T475))-INDEX(Calc!$J:$J,$S475))),$W475))</f>
        <v>0</v>
      </c>
      <c r="M475" s="8">
        <f>IF($S475="","",IF($U475="paid",$L475/(1+$F475)*$F475,$Q475))</f>
        <v>0</v>
      </c>
      <c r="N475">
        <f>IF(OR($S475="",$U475&lt;&gt;"paid"),"",$I475-$C475)</f>
        <v>0</v>
      </c>
      <c r="O475" s="8">
        <f>IF($S475="","",IF(AND($U475="paid",$N475&gt;Settings!$B$4),$K475*Settings!$B$3*$N475/365,0))</f>
        <v>0</v>
      </c>
      <c r="P475" s="8">
        <f>IF($S475="","",IF($U475="unpaid",$W475,0))</f>
        <v>0</v>
      </c>
      <c r="Q475" s="8">
        <f>IF($S475="","",IF(AND($U475="unpaid",$C475&lt;=Settings!$B$2),$W475/(1+$F475)*$F475,0))</f>
        <v>0</v>
      </c>
      <c r="R475">
        <f>IF($S475="","","FY "&amp;IF(MONTH($C475)&gt;=4,YEAR($C475),YEAR($C475)-1)&amp;"-"&amp;TEXT(MOD(IF(MONTH($C475)&gt;=4,YEAR($C475)+1,YEAR($C475)),100),"00"))</f>
        <v>0</v>
      </c>
      <c r="S475">
        <f>IF($S474="","",IF($U474="paid",IF($V474&lt;&gt;"",$S474,IF(AND($W474&gt;0,OR(INDEX(Calc!$B:$B,$S474)&lt;=Settings!$B$2,$X474=0)),$S474,IFERROR(MATCH(1,INDEX((Calc!$A$2:$A$2001&lt;&gt;"")*(Calc!$E$2:$E$2001&gt;0)*(ROW(Calc!$A$2:$A$2001)&gt;$S474),0),0)+1,""))),IFERROR(MATCH(1,INDEX((Calc!$A$2:$A$2001&lt;&gt;"")*(Calc!$E$2:$E$2001&gt;0)*(ROW(Calc!$A$2:$A$2001)&gt;$S474),0),0)+1,"")))</f>
        <v>0</v>
      </c>
      <c r="T475">
        <f>IF($S475="","",IF(AND($S475=$S474,$U474="paid",$V474=""),"",IF(AND($S475=$S474,$U474="paid",$V474&lt;&gt;""),$V474,IF($S475="","",IFERROR(MATCH(1,INDEX((Calc!$A$2:$A$2001=INDEX(Calc!$A:$A,$S475))*(Calc!$D$2:$D$2001&gt;0)*(Calc!$I$2:$I$2001&gt;INDEX(Calc!$J:$J,$S475))*(Calc!$T$2:$T$2001&lt;INDEX(Calc!$H:$H,$S475)),0),0)+1,"")))))</f>
        <v>0</v>
      </c>
      <c r="U475">
        <f>IF($S475="","",IF($T475&lt;&gt;"","paid","unpaid"))</f>
        <v>0</v>
      </c>
      <c r="V475">
        <f>IF(OR($S475="",$T475=""),"",IFERROR(MATCH(1,INDEX((Calc!$A$2:$A$2001=INDEX(Calc!$A:$A,$S475))*(Calc!$D$2:$D$2001&gt;0)*(Calc!$I$2:$I$2001&gt;INDEX(Calc!$J:$J,$S475))*(Calc!$T$2:$T$2001&lt;INDEX(Calc!$H:$H,$S475))*(ROW(Calc!$A$2:$A$2001)&gt;$T475),0),0)+1,""))</f>
        <v>0</v>
      </c>
      <c r="W475" s="8">
        <f>IF($S475="","",MAX(0,INDEX(Calc!$H:$H,$S475)-MAX(INDEX(Calc!$K:$K,$S475),INDEX(Calc!$J:$J,$S475))))</f>
        <v>0</v>
      </c>
      <c r="X475" s="8">
        <f>IF($S475="","",INDEX(Calc!$E:$E,$S475)-$W475)</f>
        <v>0</v>
      </c>
    </row>
    <row r="476" spans="1:24">
      <c r="A476">
        <f>IF($S476="","",INDEX(Calc!$A:$A,$S476))</f>
        <v>0</v>
      </c>
      <c r="B476">
        <f>IF($S476="","",INDEX(Calc!$U:$U,$S476))</f>
        <v>0</v>
      </c>
      <c r="C476" s="7">
        <f>IF($S476="","",INDEX(Calc!$B:$B,$S476))</f>
        <v>0</v>
      </c>
      <c r="D476">
        <f>IF($S476="","",INDEX(Calc!$C:$C,$S476))</f>
        <v>0</v>
      </c>
      <c r="E476" s="8">
        <f>IF($S476="","",INDEX(Calc!$E:$E,$S476))</f>
        <v>0</v>
      </c>
      <c r="F476" s="9">
        <f>IF($S476="","",INDEX(Calc!$G:$G,$S476))</f>
        <v>0</v>
      </c>
      <c r="G476" s="8">
        <f>IF($S476="","",INDEX(Calc!$L:$L,$S476))</f>
        <v>0</v>
      </c>
      <c r="H476" s="8">
        <f>IF($S476="","",INDEX(Calc!$M:$M,$S476))</f>
        <v>0</v>
      </c>
      <c r="I476" s="7">
        <f>IF($T476="","",INDEX(Calc!$B:$B,$T476))</f>
        <v>0</v>
      </c>
      <c r="J476" s="8">
        <f>IF($S476="","",IF($U476&lt;&gt;"paid",0,MAX(0,MIN(INDEX(Calc!$H:$H,$S476),INDEX(Calc!$I:$I,$T476))-MAX(INDEX(Calc!$J:$J,$S476),INDEX(Calc!$T:$T,$T476)))))</f>
        <v>0</v>
      </c>
      <c r="K476" s="8">
        <f>IF($S476="","",IF($U476&lt;&gt;"paid",0,$J476/(1+$F476)*$F476))</f>
        <v>0</v>
      </c>
      <c r="L476" s="8">
        <f>IF($S476="","",IF($U476="paid",MAX(0,$E476-MAX(0,MIN(INDEX(Calc!$H:$H,$S476),INDEX(Calc!$I:$I,$T476))-INDEX(Calc!$J:$J,$S476))),$W476))</f>
        <v>0</v>
      </c>
      <c r="M476" s="8">
        <f>IF($S476="","",IF($U476="paid",$L476/(1+$F476)*$F476,$Q476))</f>
        <v>0</v>
      </c>
      <c r="N476">
        <f>IF(OR($S476="",$U476&lt;&gt;"paid"),"",$I476-$C476)</f>
        <v>0</v>
      </c>
      <c r="O476" s="8">
        <f>IF($S476="","",IF(AND($U476="paid",$N476&gt;Settings!$B$4),$K476*Settings!$B$3*$N476/365,0))</f>
        <v>0</v>
      </c>
      <c r="P476" s="8">
        <f>IF($S476="","",IF($U476="unpaid",$W476,0))</f>
        <v>0</v>
      </c>
      <c r="Q476" s="8">
        <f>IF($S476="","",IF(AND($U476="unpaid",$C476&lt;=Settings!$B$2),$W476/(1+$F476)*$F476,0))</f>
        <v>0</v>
      </c>
      <c r="R476">
        <f>IF($S476="","","FY "&amp;IF(MONTH($C476)&gt;=4,YEAR($C476),YEAR($C476)-1)&amp;"-"&amp;TEXT(MOD(IF(MONTH($C476)&gt;=4,YEAR($C476)+1,YEAR($C476)),100),"00"))</f>
        <v>0</v>
      </c>
      <c r="S476">
        <f>IF($S475="","",IF($U475="paid",IF($V475&lt;&gt;"",$S475,IF(AND($W475&gt;0,OR(INDEX(Calc!$B:$B,$S475)&lt;=Settings!$B$2,$X475=0)),$S475,IFERROR(MATCH(1,INDEX((Calc!$A$2:$A$2001&lt;&gt;"")*(Calc!$E$2:$E$2001&gt;0)*(ROW(Calc!$A$2:$A$2001)&gt;$S475),0),0)+1,""))),IFERROR(MATCH(1,INDEX((Calc!$A$2:$A$2001&lt;&gt;"")*(Calc!$E$2:$E$2001&gt;0)*(ROW(Calc!$A$2:$A$2001)&gt;$S475),0),0)+1,"")))</f>
        <v>0</v>
      </c>
      <c r="T476">
        <f>IF($S476="","",IF(AND($S476=$S475,$U475="paid",$V475=""),"",IF(AND($S476=$S475,$U475="paid",$V475&lt;&gt;""),$V475,IF($S476="","",IFERROR(MATCH(1,INDEX((Calc!$A$2:$A$2001=INDEX(Calc!$A:$A,$S476))*(Calc!$D$2:$D$2001&gt;0)*(Calc!$I$2:$I$2001&gt;INDEX(Calc!$J:$J,$S476))*(Calc!$T$2:$T$2001&lt;INDEX(Calc!$H:$H,$S476)),0),0)+1,"")))))</f>
        <v>0</v>
      </c>
      <c r="U476">
        <f>IF($S476="","",IF($T476&lt;&gt;"","paid","unpaid"))</f>
        <v>0</v>
      </c>
      <c r="V476">
        <f>IF(OR($S476="",$T476=""),"",IFERROR(MATCH(1,INDEX((Calc!$A$2:$A$2001=INDEX(Calc!$A:$A,$S476))*(Calc!$D$2:$D$2001&gt;0)*(Calc!$I$2:$I$2001&gt;INDEX(Calc!$J:$J,$S476))*(Calc!$T$2:$T$2001&lt;INDEX(Calc!$H:$H,$S476))*(ROW(Calc!$A$2:$A$2001)&gt;$T476),0),0)+1,""))</f>
        <v>0</v>
      </c>
      <c r="W476" s="8">
        <f>IF($S476="","",MAX(0,INDEX(Calc!$H:$H,$S476)-MAX(INDEX(Calc!$K:$K,$S476),INDEX(Calc!$J:$J,$S476))))</f>
        <v>0</v>
      </c>
      <c r="X476" s="8">
        <f>IF($S476="","",INDEX(Calc!$E:$E,$S476)-$W476)</f>
        <v>0</v>
      </c>
    </row>
    <row r="477" spans="1:24">
      <c r="A477">
        <f>IF($S477="","",INDEX(Calc!$A:$A,$S477))</f>
        <v>0</v>
      </c>
      <c r="B477">
        <f>IF($S477="","",INDEX(Calc!$U:$U,$S477))</f>
        <v>0</v>
      </c>
      <c r="C477" s="7">
        <f>IF($S477="","",INDEX(Calc!$B:$B,$S477))</f>
        <v>0</v>
      </c>
      <c r="D477">
        <f>IF($S477="","",INDEX(Calc!$C:$C,$S477))</f>
        <v>0</v>
      </c>
      <c r="E477" s="8">
        <f>IF($S477="","",INDEX(Calc!$E:$E,$S477))</f>
        <v>0</v>
      </c>
      <c r="F477" s="9">
        <f>IF($S477="","",INDEX(Calc!$G:$G,$S477))</f>
        <v>0</v>
      </c>
      <c r="G477" s="8">
        <f>IF($S477="","",INDEX(Calc!$L:$L,$S477))</f>
        <v>0</v>
      </c>
      <c r="H477" s="8">
        <f>IF($S477="","",INDEX(Calc!$M:$M,$S477))</f>
        <v>0</v>
      </c>
      <c r="I477" s="7">
        <f>IF($T477="","",INDEX(Calc!$B:$B,$T477))</f>
        <v>0</v>
      </c>
      <c r="J477" s="8">
        <f>IF($S477="","",IF($U477&lt;&gt;"paid",0,MAX(0,MIN(INDEX(Calc!$H:$H,$S477),INDEX(Calc!$I:$I,$T477))-MAX(INDEX(Calc!$J:$J,$S477),INDEX(Calc!$T:$T,$T477)))))</f>
        <v>0</v>
      </c>
      <c r="K477" s="8">
        <f>IF($S477="","",IF($U477&lt;&gt;"paid",0,$J477/(1+$F477)*$F477))</f>
        <v>0</v>
      </c>
      <c r="L477" s="8">
        <f>IF($S477="","",IF($U477="paid",MAX(0,$E477-MAX(0,MIN(INDEX(Calc!$H:$H,$S477),INDEX(Calc!$I:$I,$T477))-INDEX(Calc!$J:$J,$S477))),$W477))</f>
        <v>0</v>
      </c>
      <c r="M477" s="8">
        <f>IF($S477="","",IF($U477="paid",$L477/(1+$F477)*$F477,$Q477))</f>
        <v>0</v>
      </c>
      <c r="N477">
        <f>IF(OR($S477="",$U477&lt;&gt;"paid"),"",$I477-$C477)</f>
        <v>0</v>
      </c>
      <c r="O477" s="8">
        <f>IF($S477="","",IF(AND($U477="paid",$N477&gt;Settings!$B$4),$K477*Settings!$B$3*$N477/365,0))</f>
        <v>0</v>
      </c>
      <c r="P477" s="8">
        <f>IF($S477="","",IF($U477="unpaid",$W477,0))</f>
        <v>0</v>
      </c>
      <c r="Q477" s="8">
        <f>IF($S477="","",IF(AND($U477="unpaid",$C477&lt;=Settings!$B$2),$W477/(1+$F477)*$F477,0))</f>
        <v>0</v>
      </c>
      <c r="R477">
        <f>IF($S477="","","FY "&amp;IF(MONTH($C477)&gt;=4,YEAR($C477),YEAR($C477)-1)&amp;"-"&amp;TEXT(MOD(IF(MONTH($C477)&gt;=4,YEAR($C477)+1,YEAR($C477)),100),"00"))</f>
        <v>0</v>
      </c>
      <c r="S477">
        <f>IF($S476="","",IF($U476="paid",IF($V476&lt;&gt;"",$S476,IF(AND($W476&gt;0,OR(INDEX(Calc!$B:$B,$S476)&lt;=Settings!$B$2,$X476=0)),$S476,IFERROR(MATCH(1,INDEX((Calc!$A$2:$A$2001&lt;&gt;"")*(Calc!$E$2:$E$2001&gt;0)*(ROW(Calc!$A$2:$A$2001)&gt;$S476),0),0)+1,""))),IFERROR(MATCH(1,INDEX((Calc!$A$2:$A$2001&lt;&gt;"")*(Calc!$E$2:$E$2001&gt;0)*(ROW(Calc!$A$2:$A$2001)&gt;$S476),0),0)+1,"")))</f>
        <v>0</v>
      </c>
      <c r="T477">
        <f>IF($S477="","",IF(AND($S477=$S476,$U476="paid",$V476=""),"",IF(AND($S477=$S476,$U476="paid",$V476&lt;&gt;""),$V476,IF($S477="","",IFERROR(MATCH(1,INDEX((Calc!$A$2:$A$2001=INDEX(Calc!$A:$A,$S477))*(Calc!$D$2:$D$2001&gt;0)*(Calc!$I$2:$I$2001&gt;INDEX(Calc!$J:$J,$S477))*(Calc!$T$2:$T$2001&lt;INDEX(Calc!$H:$H,$S477)),0),0)+1,"")))))</f>
        <v>0</v>
      </c>
      <c r="U477">
        <f>IF($S477="","",IF($T477&lt;&gt;"","paid","unpaid"))</f>
        <v>0</v>
      </c>
      <c r="V477">
        <f>IF(OR($S477="",$T477=""),"",IFERROR(MATCH(1,INDEX((Calc!$A$2:$A$2001=INDEX(Calc!$A:$A,$S477))*(Calc!$D$2:$D$2001&gt;0)*(Calc!$I$2:$I$2001&gt;INDEX(Calc!$J:$J,$S477))*(Calc!$T$2:$T$2001&lt;INDEX(Calc!$H:$H,$S477))*(ROW(Calc!$A$2:$A$2001)&gt;$T477),0),0)+1,""))</f>
        <v>0</v>
      </c>
      <c r="W477" s="8">
        <f>IF($S477="","",MAX(0,INDEX(Calc!$H:$H,$S477)-MAX(INDEX(Calc!$K:$K,$S477),INDEX(Calc!$J:$J,$S477))))</f>
        <v>0</v>
      </c>
      <c r="X477" s="8">
        <f>IF($S477="","",INDEX(Calc!$E:$E,$S477)-$W477)</f>
        <v>0</v>
      </c>
    </row>
    <row r="478" spans="1:24">
      <c r="A478">
        <f>IF($S478="","",INDEX(Calc!$A:$A,$S478))</f>
        <v>0</v>
      </c>
      <c r="B478">
        <f>IF($S478="","",INDEX(Calc!$U:$U,$S478))</f>
        <v>0</v>
      </c>
      <c r="C478" s="7">
        <f>IF($S478="","",INDEX(Calc!$B:$B,$S478))</f>
        <v>0</v>
      </c>
      <c r="D478">
        <f>IF($S478="","",INDEX(Calc!$C:$C,$S478))</f>
        <v>0</v>
      </c>
      <c r="E478" s="8">
        <f>IF($S478="","",INDEX(Calc!$E:$E,$S478))</f>
        <v>0</v>
      </c>
      <c r="F478" s="9">
        <f>IF($S478="","",INDEX(Calc!$G:$G,$S478))</f>
        <v>0</v>
      </c>
      <c r="G478" s="8">
        <f>IF($S478="","",INDEX(Calc!$L:$L,$S478))</f>
        <v>0</v>
      </c>
      <c r="H478" s="8">
        <f>IF($S478="","",INDEX(Calc!$M:$M,$S478))</f>
        <v>0</v>
      </c>
      <c r="I478" s="7">
        <f>IF($T478="","",INDEX(Calc!$B:$B,$T478))</f>
        <v>0</v>
      </c>
      <c r="J478" s="8">
        <f>IF($S478="","",IF($U478&lt;&gt;"paid",0,MAX(0,MIN(INDEX(Calc!$H:$H,$S478),INDEX(Calc!$I:$I,$T478))-MAX(INDEX(Calc!$J:$J,$S478),INDEX(Calc!$T:$T,$T478)))))</f>
        <v>0</v>
      </c>
      <c r="K478" s="8">
        <f>IF($S478="","",IF($U478&lt;&gt;"paid",0,$J478/(1+$F478)*$F478))</f>
        <v>0</v>
      </c>
      <c r="L478" s="8">
        <f>IF($S478="","",IF($U478="paid",MAX(0,$E478-MAX(0,MIN(INDEX(Calc!$H:$H,$S478),INDEX(Calc!$I:$I,$T478))-INDEX(Calc!$J:$J,$S478))),$W478))</f>
        <v>0</v>
      </c>
      <c r="M478" s="8">
        <f>IF($S478="","",IF($U478="paid",$L478/(1+$F478)*$F478,$Q478))</f>
        <v>0</v>
      </c>
      <c r="N478">
        <f>IF(OR($S478="",$U478&lt;&gt;"paid"),"",$I478-$C478)</f>
        <v>0</v>
      </c>
      <c r="O478" s="8">
        <f>IF($S478="","",IF(AND($U478="paid",$N478&gt;Settings!$B$4),$K478*Settings!$B$3*$N478/365,0))</f>
        <v>0</v>
      </c>
      <c r="P478" s="8">
        <f>IF($S478="","",IF($U478="unpaid",$W478,0))</f>
        <v>0</v>
      </c>
      <c r="Q478" s="8">
        <f>IF($S478="","",IF(AND($U478="unpaid",$C478&lt;=Settings!$B$2),$W478/(1+$F478)*$F478,0))</f>
        <v>0</v>
      </c>
      <c r="R478">
        <f>IF($S478="","","FY "&amp;IF(MONTH($C478)&gt;=4,YEAR($C478),YEAR($C478)-1)&amp;"-"&amp;TEXT(MOD(IF(MONTH($C478)&gt;=4,YEAR($C478)+1,YEAR($C478)),100),"00"))</f>
        <v>0</v>
      </c>
      <c r="S478">
        <f>IF($S477="","",IF($U477="paid",IF($V477&lt;&gt;"",$S477,IF(AND($W477&gt;0,OR(INDEX(Calc!$B:$B,$S477)&lt;=Settings!$B$2,$X477=0)),$S477,IFERROR(MATCH(1,INDEX((Calc!$A$2:$A$2001&lt;&gt;"")*(Calc!$E$2:$E$2001&gt;0)*(ROW(Calc!$A$2:$A$2001)&gt;$S477),0),0)+1,""))),IFERROR(MATCH(1,INDEX((Calc!$A$2:$A$2001&lt;&gt;"")*(Calc!$E$2:$E$2001&gt;0)*(ROW(Calc!$A$2:$A$2001)&gt;$S477),0),0)+1,"")))</f>
        <v>0</v>
      </c>
      <c r="T478">
        <f>IF($S478="","",IF(AND($S478=$S477,$U477="paid",$V477=""),"",IF(AND($S478=$S477,$U477="paid",$V477&lt;&gt;""),$V477,IF($S478="","",IFERROR(MATCH(1,INDEX((Calc!$A$2:$A$2001=INDEX(Calc!$A:$A,$S478))*(Calc!$D$2:$D$2001&gt;0)*(Calc!$I$2:$I$2001&gt;INDEX(Calc!$J:$J,$S478))*(Calc!$T$2:$T$2001&lt;INDEX(Calc!$H:$H,$S478)),0),0)+1,"")))))</f>
        <v>0</v>
      </c>
      <c r="U478">
        <f>IF($S478="","",IF($T478&lt;&gt;"","paid","unpaid"))</f>
        <v>0</v>
      </c>
      <c r="V478">
        <f>IF(OR($S478="",$T478=""),"",IFERROR(MATCH(1,INDEX((Calc!$A$2:$A$2001=INDEX(Calc!$A:$A,$S478))*(Calc!$D$2:$D$2001&gt;0)*(Calc!$I$2:$I$2001&gt;INDEX(Calc!$J:$J,$S478))*(Calc!$T$2:$T$2001&lt;INDEX(Calc!$H:$H,$S478))*(ROW(Calc!$A$2:$A$2001)&gt;$T478),0),0)+1,""))</f>
        <v>0</v>
      </c>
      <c r="W478" s="8">
        <f>IF($S478="","",MAX(0,INDEX(Calc!$H:$H,$S478)-MAX(INDEX(Calc!$K:$K,$S478),INDEX(Calc!$J:$J,$S478))))</f>
        <v>0</v>
      </c>
      <c r="X478" s="8">
        <f>IF($S478="","",INDEX(Calc!$E:$E,$S478)-$W478)</f>
        <v>0</v>
      </c>
    </row>
    <row r="479" spans="1:24">
      <c r="A479">
        <f>IF($S479="","",INDEX(Calc!$A:$A,$S479))</f>
        <v>0</v>
      </c>
      <c r="B479">
        <f>IF($S479="","",INDEX(Calc!$U:$U,$S479))</f>
        <v>0</v>
      </c>
      <c r="C479" s="7">
        <f>IF($S479="","",INDEX(Calc!$B:$B,$S479))</f>
        <v>0</v>
      </c>
      <c r="D479">
        <f>IF($S479="","",INDEX(Calc!$C:$C,$S479))</f>
        <v>0</v>
      </c>
      <c r="E479" s="8">
        <f>IF($S479="","",INDEX(Calc!$E:$E,$S479))</f>
        <v>0</v>
      </c>
      <c r="F479" s="9">
        <f>IF($S479="","",INDEX(Calc!$G:$G,$S479))</f>
        <v>0</v>
      </c>
      <c r="G479" s="8">
        <f>IF($S479="","",INDEX(Calc!$L:$L,$S479))</f>
        <v>0</v>
      </c>
      <c r="H479" s="8">
        <f>IF($S479="","",INDEX(Calc!$M:$M,$S479))</f>
        <v>0</v>
      </c>
      <c r="I479" s="7">
        <f>IF($T479="","",INDEX(Calc!$B:$B,$T479))</f>
        <v>0</v>
      </c>
      <c r="J479" s="8">
        <f>IF($S479="","",IF($U479&lt;&gt;"paid",0,MAX(0,MIN(INDEX(Calc!$H:$H,$S479),INDEX(Calc!$I:$I,$T479))-MAX(INDEX(Calc!$J:$J,$S479),INDEX(Calc!$T:$T,$T479)))))</f>
        <v>0</v>
      </c>
      <c r="K479" s="8">
        <f>IF($S479="","",IF($U479&lt;&gt;"paid",0,$J479/(1+$F479)*$F479))</f>
        <v>0</v>
      </c>
      <c r="L479" s="8">
        <f>IF($S479="","",IF($U479="paid",MAX(0,$E479-MAX(0,MIN(INDEX(Calc!$H:$H,$S479),INDEX(Calc!$I:$I,$T479))-INDEX(Calc!$J:$J,$S479))),$W479))</f>
        <v>0</v>
      </c>
      <c r="M479" s="8">
        <f>IF($S479="","",IF($U479="paid",$L479/(1+$F479)*$F479,$Q479))</f>
        <v>0</v>
      </c>
      <c r="N479">
        <f>IF(OR($S479="",$U479&lt;&gt;"paid"),"",$I479-$C479)</f>
        <v>0</v>
      </c>
      <c r="O479" s="8">
        <f>IF($S479="","",IF(AND($U479="paid",$N479&gt;Settings!$B$4),$K479*Settings!$B$3*$N479/365,0))</f>
        <v>0</v>
      </c>
      <c r="P479" s="8">
        <f>IF($S479="","",IF($U479="unpaid",$W479,0))</f>
        <v>0</v>
      </c>
      <c r="Q479" s="8">
        <f>IF($S479="","",IF(AND($U479="unpaid",$C479&lt;=Settings!$B$2),$W479/(1+$F479)*$F479,0))</f>
        <v>0</v>
      </c>
      <c r="R479">
        <f>IF($S479="","","FY "&amp;IF(MONTH($C479)&gt;=4,YEAR($C479),YEAR($C479)-1)&amp;"-"&amp;TEXT(MOD(IF(MONTH($C479)&gt;=4,YEAR($C479)+1,YEAR($C479)),100),"00"))</f>
        <v>0</v>
      </c>
      <c r="S479">
        <f>IF($S478="","",IF($U478="paid",IF($V478&lt;&gt;"",$S478,IF(AND($W478&gt;0,OR(INDEX(Calc!$B:$B,$S478)&lt;=Settings!$B$2,$X478=0)),$S478,IFERROR(MATCH(1,INDEX((Calc!$A$2:$A$2001&lt;&gt;"")*(Calc!$E$2:$E$2001&gt;0)*(ROW(Calc!$A$2:$A$2001)&gt;$S478),0),0)+1,""))),IFERROR(MATCH(1,INDEX((Calc!$A$2:$A$2001&lt;&gt;"")*(Calc!$E$2:$E$2001&gt;0)*(ROW(Calc!$A$2:$A$2001)&gt;$S478),0),0)+1,"")))</f>
        <v>0</v>
      </c>
      <c r="T479">
        <f>IF($S479="","",IF(AND($S479=$S478,$U478="paid",$V478=""),"",IF(AND($S479=$S478,$U478="paid",$V478&lt;&gt;""),$V478,IF($S479="","",IFERROR(MATCH(1,INDEX((Calc!$A$2:$A$2001=INDEX(Calc!$A:$A,$S479))*(Calc!$D$2:$D$2001&gt;0)*(Calc!$I$2:$I$2001&gt;INDEX(Calc!$J:$J,$S479))*(Calc!$T$2:$T$2001&lt;INDEX(Calc!$H:$H,$S479)),0),0)+1,"")))))</f>
        <v>0</v>
      </c>
      <c r="U479">
        <f>IF($S479="","",IF($T479&lt;&gt;"","paid","unpaid"))</f>
        <v>0</v>
      </c>
      <c r="V479">
        <f>IF(OR($S479="",$T479=""),"",IFERROR(MATCH(1,INDEX((Calc!$A$2:$A$2001=INDEX(Calc!$A:$A,$S479))*(Calc!$D$2:$D$2001&gt;0)*(Calc!$I$2:$I$2001&gt;INDEX(Calc!$J:$J,$S479))*(Calc!$T$2:$T$2001&lt;INDEX(Calc!$H:$H,$S479))*(ROW(Calc!$A$2:$A$2001)&gt;$T479),0),0)+1,""))</f>
        <v>0</v>
      </c>
      <c r="W479" s="8">
        <f>IF($S479="","",MAX(0,INDEX(Calc!$H:$H,$S479)-MAX(INDEX(Calc!$K:$K,$S479),INDEX(Calc!$J:$J,$S479))))</f>
        <v>0</v>
      </c>
      <c r="X479" s="8">
        <f>IF($S479="","",INDEX(Calc!$E:$E,$S479)-$W479)</f>
        <v>0</v>
      </c>
    </row>
    <row r="480" spans="1:24">
      <c r="A480">
        <f>IF($S480="","",INDEX(Calc!$A:$A,$S480))</f>
        <v>0</v>
      </c>
      <c r="B480">
        <f>IF($S480="","",INDEX(Calc!$U:$U,$S480))</f>
        <v>0</v>
      </c>
      <c r="C480" s="7">
        <f>IF($S480="","",INDEX(Calc!$B:$B,$S480))</f>
        <v>0</v>
      </c>
      <c r="D480">
        <f>IF($S480="","",INDEX(Calc!$C:$C,$S480))</f>
        <v>0</v>
      </c>
      <c r="E480" s="8">
        <f>IF($S480="","",INDEX(Calc!$E:$E,$S480))</f>
        <v>0</v>
      </c>
      <c r="F480" s="9">
        <f>IF($S480="","",INDEX(Calc!$G:$G,$S480))</f>
        <v>0</v>
      </c>
      <c r="G480" s="8">
        <f>IF($S480="","",INDEX(Calc!$L:$L,$S480))</f>
        <v>0</v>
      </c>
      <c r="H480" s="8">
        <f>IF($S480="","",INDEX(Calc!$M:$M,$S480))</f>
        <v>0</v>
      </c>
      <c r="I480" s="7">
        <f>IF($T480="","",INDEX(Calc!$B:$B,$T480))</f>
        <v>0</v>
      </c>
      <c r="J480" s="8">
        <f>IF($S480="","",IF($U480&lt;&gt;"paid",0,MAX(0,MIN(INDEX(Calc!$H:$H,$S480),INDEX(Calc!$I:$I,$T480))-MAX(INDEX(Calc!$J:$J,$S480),INDEX(Calc!$T:$T,$T480)))))</f>
        <v>0</v>
      </c>
      <c r="K480" s="8">
        <f>IF($S480="","",IF($U480&lt;&gt;"paid",0,$J480/(1+$F480)*$F480))</f>
        <v>0</v>
      </c>
      <c r="L480" s="8">
        <f>IF($S480="","",IF($U480="paid",MAX(0,$E480-MAX(0,MIN(INDEX(Calc!$H:$H,$S480),INDEX(Calc!$I:$I,$T480))-INDEX(Calc!$J:$J,$S480))),$W480))</f>
        <v>0</v>
      </c>
      <c r="M480" s="8">
        <f>IF($S480="","",IF($U480="paid",$L480/(1+$F480)*$F480,$Q480))</f>
        <v>0</v>
      </c>
      <c r="N480">
        <f>IF(OR($S480="",$U480&lt;&gt;"paid"),"",$I480-$C480)</f>
        <v>0</v>
      </c>
      <c r="O480" s="8">
        <f>IF($S480="","",IF(AND($U480="paid",$N480&gt;Settings!$B$4),$K480*Settings!$B$3*$N480/365,0))</f>
        <v>0</v>
      </c>
      <c r="P480" s="8">
        <f>IF($S480="","",IF($U480="unpaid",$W480,0))</f>
        <v>0</v>
      </c>
      <c r="Q480" s="8">
        <f>IF($S480="","",IF(AND($U480="unpaid",$C480&lt;=Settings!$B$2),$W480/(1+$F480)*$F480,0))</f>
        <v>0</v>
      </c>
      <c r="R480">
        <f>IF($S480="","","FY "&amp;IF(MONTH($C480)&gt;=4,YEAR($C480),YEAR($C480)-1)&amp;"-"&amp;TEXT(MOD(IF(MONTH($C480)&gt;=4,YEAR($C480)+1,YEAR($C480)),100),"00"))</f>
        <v>0</v>
      </c>
      <c r="S480">
        <f>IF($S479="","",IF($U479="paid",IF($V479&lt;&gt;"",$S479,IF(AND($W479&gt;0,OR(INDEX(Calc!$B:$B,$S479)&lt;=Settings!$B$2,$X479=0)),$S479,IFERROR(MATCH(1,INDEX((Calc!$A$2:$A$2001&lt;&gt;"")*(Calc!$E$2:$E$2001&gt;0)*(ROW(Calc!$A$2:$A$2001)&gt;$S479),0),0)+1,""))),IFERROR(MATCH(1,INDEX((Calc!$A$2:$A$2001&lt;&gt;"")*(Calc!$E$2:$E$2001&gt;0)*(ROW(Calc!$A$2:$A$2001)&gt;$S479),0),0)+1,"")))</f>
        <v>0</v>
      </c>
      <c r="T480">
        <f>IF($S480="","",IF(AND($S480=$S479,$U479="paid",$V479=""),"",IF(AND($S480=$S479,$U479="paid",$V479&lt;&gt;""),$V479,IF($S480="","",IFERROR(MATCH(1,INDEX((Calc!$A$2:$A$2001=INDEX(Calc!$A:$A,$S480))*(Calc!$D$2:$D$2001&gt;0)*(Calc!$I$2:$I$2001&gt;INDEX(Calc!$J:$J,$S480))*(Calc!$T$2:$T$2001&lt;INDEX(Calc!$H:$H,$S480)),0),0)+1,"")))))</f>
        <v>0</v>
      </c>
      <c r="U480">
        <f>IF($S480="","",IF($T480&lt;&gt;"","paid","unpaid"))</f>
        <v>0</v>
      </c>
      <c r="V480">
        <f>IF(OR($S480="",$T480=""),"",IFERROR(MATCH(1,INDEX((Calc!$A$2:$A$2001=INDEX(Calc!$A:$A,$S480))*(Calc!$D$2:$D$2001&gt;0)*(Calc!$I$2:$I$2001&gt;INDEX(Calc!$J:$J,$S480))*(Calc!$T$2:$T$2001&lt;INDEX(Calc!$H:$H,$S480))*(ROW(Calc!$A$2:$A$2001)&gt;$T480),0),0)+1,""))</f>
        <v>0</v>
      </c>
      <c r="W480" s="8">
        <f>IF($S480="","",MAX(0,INDEX(Calc!$H:$H,$S480)-MAX(INDEX(Calc!$K:$K,$S480),INDEX(Calc!$J:$J,$S480))))</f>
        <v>0</v>
      </c>
      <c r="X480" s="8">
        <f>IF($S480="","",INDEX(Calc!$E:$E,$S480)-$W480)</f>
        <v>0</v>
      </c>
    </row>
    <row r="481" spans="1:24">
      <c r="A481">
        <f>IF($S481="","",INDEX(Calc!$A:$A,$S481))</f>
        <v>0</v>
      </c>
      <c r="B481">
        <f>IF($S481="","",INDEX(Calc!$U:$U,$S481))</f>
        <v>0</v>
      </c>
      <c r="C481" s="7">
        <f>IF($S481="","",INDEX(Calc!$B:$B,$S481))</f>
        <v>0</v>
      </c>
      <c r="D481">
        <f>IF($S481="","",INDEX(Calc!$C:$C,$S481))</f>
        <v>0</v>
      </c>
      <c r="E481" s="8">
        <f>IF($S481="","",INDEX(Calc!$E:$E,$S481))</f>
        <v>0</v>
      </c>
      <c r="F481" s="9">
        <f>IF($S481="","",INDEX(Calc!$G:$G,$S481))</f>
        <v>0</v>
      </c>
      <c r="G481" s="8">
        <f>IF($S481="","",INDEX(Calc!$L:$L,$S481))</f>
        <v>0</v>
      </c>
      <c r="H481" s="8">
        <f>IF($S481="","",INDEX(Calc!$M:$M,$S481))</f>
        <v>0</v>
      </c>
      <c r="I481" s="7">
        <f>IF($T481="","",INDEX(Calc!$B:$B,$T481))</f>
        <v>0</v>
      </c>
      <c r="J481" s="8">
        <f>IF($S481="","",IF($U481&lt;&gt;"paid",0,MAX(0,MIN(INDEX(Calc!$H:$H,$S481),INDEX(Calc!$I:$I,$T481))-MAX(INDEX(Calc!$J:$J,$S481),INDEX(Calc!$T:$T,$T481)))))</f>
        <v>0</v>
      </c>
      <c r="K481" s="8">
        <f>IF($S481="","",IF($U481&lt;&gt;"paid",0,$J481/(1+$F481)*$F481))</f>
        <v>0</v>
      </c>
      <c r="L481" s="8">
        <f>IF($S481="","",IF($U481="paid",MAX(0,$E481-MAX(0,MIN(INDEX(Calc!$H:$H,$S481),INDEX(Calc!$I:$I,$T481))-INDEX(Calc!$J:$J,$S481))),$W481))</f>
        <v>0</v>
      </c>
      <c r="M481" s="8">
        <f>IF($S481="","",IF($U481="paid",$L481/(1+$F481)*$F481,$Q481))</f>
        <v>0</v>
      </c>
      <c r="N481">
        <f>IF(OR($S481="",$U481&lt;&gt;"paid"),"",$I481-$C481)</f>
        <v>0</v>
      </c>
      <c r="O481" s="8">
        <f>IF($S481="","",IF(AND($U481="paid",$N481&gt;Settings!$B$4),$K481*Settings!$B$3*$N481/365,0))</f>
        <v>0</v>
      </c>
      <c r="P481" s="8">
        <f>IF($S481="","",IF($U481="unpaid",$W481,0))</f>
        <v>0</v>
      </c>
      <c r="Q481" s="8">
        <f>IF($S481="","",IF(AND($U481="unpaid",$C481&lt;=Settings!$B$2),$W481/(1+$F481)*$F481,0))</f>
        <v>0</v>
      </c>
      <c r="R481">
        <f>IF($S481="","","FY "&amp;IF(MONTH($C481)&gt;=4,YEAR($C481),YEAR($C481)-1)&amp;"-"&amp;TEXT(MOD(IF(MONTH($C481)&gt;=4,YEAR($C481)+1,YEAR($C481)),100),"00"))</f>
        <v>0</v>
      </c>
      <c r="S481">
        <f>IF($S480="","",IF($U480="paid",IF($V480&lt;&gt;"",$S480,IF(AND($W480&gt;0,OR(INDEX(Calc!$B:$B,$S480)&lt;=Settings!$B$2,$X480=0)),$S480,IFERROR(MATCH(1,INDEX((Calc!$A$2:$A$2001&lt;&gt;"")*(Calc!$E$2:$E$2001&gt;0)*(ROW(Calc!$A$2:$A$2001)&gt;$S480),0),0)+1,""))),IFERROR(MATCH(1,INDEX((Calc!$A$2:$A$2001&lt;&gt;"")*(Calc!$E$2:$E$2001&gt;0)*(ROW(Calc!$A$2:$A$2001)&gt;$S480),0),0)+1,"")))</f>
        <v>0</v>
      </c>
      <c r="T481">
        <f>IF($S481="","",IF(AND($S481=$S480,$U480="paid",$V480=""),"",IF(AND($S481=$S480,$U480="paid",$V480&lt;&gt;""),$V480,IF($S481="","",IFERROR(MATCH(1,INDEX((Calc!$A$2:$A$2001=INDEX(Calc!$A:$A,$S481))*(Calc!$D$2:$D$2001&gt;0)*(Calc!$I$2:$I$2001&gt;INDEX(Calc!$J:$J,$S481))*(Calc!$T$2:$T$2001&lt;INDEX(Calc!$H:$H,$S481)),0),0)+1,"")))))</f>
        <v>0</v>
      </c>
      <c r="U481">
        <f>IF($S481="","",IF($T481&lt;&gt;"","paid","unpaid"))</f>
        <v>0</v>
      </c>
      <c r="V481">
        <f>IF(OR($S481="",$T481=""),"",IFERROR(MATCH(1,INDEX((Calc!$A$2:$A$2001=INDEX(Calc!$A:$A,$S481))*(Calc!$D$2:$D$2001&gt;0)*(Calc!$I$2:$I$2001&gt;INDEX(Calc!$J:$J,$S481))*(Calc!$T$2:$T$2001&lt;INDEX(Calc!$H:$H,$S481))*(ROW(Calc!$A$2:$A$2001)&gt;$T481),0),0)+1,""))</f>
        <v>0</v>
      </c>
      <c r="W481" s="8">
        <f>IF($S481="","",MAX(0,INDEX(Calc!$H:$H,$S481)-MAX(INDEX(Calc!$K:$K,$S481),INDEX(Calc!$J:$J,$S481))))</f>
        <v>0</v>
      </c>
      <c r="X481" s="8">
        <f>IF($S481="","",INDEX(Calc!$E:$E,$S481)-$W481)</f>
        <v>0</v>
      </c>
    </row>
    <row r="482" spans="1:24">
      <c r="A482">
        <f>IF($S482="","",INDEX(Calc!$A:$A,$S482))</f>
        <v>0</v>
      </c>
      <c r="B482">
        <f>IF($S482="","",INDEX(Calc!$U:$U,$S482))</f>
        <v>0</v>
      </c>
      <c r="C482" s="7">
        <f>IF($S482="","",INDEX(Calc!$B:$B,$S482))</f>
        <v>0</v>
      </c>
      <c r="D482">
        <f>IF($S482="","",INDEX(Calc!$C:$C,$S482))</f>
        <v>0</v>
      </c>
      <c r="E482" s="8">
        <f>IF($S482="","",INDEX(Calc!$E:$E,$S482))</f>
        <v>0</v>
      </c>
      <c r="F482" s="9">
        <f>IF($S482="","",INDEX(Calc!$G:$G,$S482))</f>
        <v>0</v>
      </c>
      <c r="G482" s="8">
        <f>IF($S482="","",INDEX(Calc!$L:$L,$S482))</f>
        <v>0</v>
      </c>
      <c r="H482" s="8">
        <f>IF($S482="","",INDEX(Calc!$M:$M,$S482))</f>
        <v>0</v>
      </c>
      <c r="I482" s="7">
        <f>IF($T482="","",INDEX(Calc!$B:$B,$T482))</f>
        <v>0</v>
      </c>
      <c r="J482" s="8">
        <f>IF($S482="","",IF($U482&lt;&gt;"paid",0,MAX(0,MIN(INDEX(Calc!$H:$H,$S482),INDEX(Calc!$I:$I,$T482))-MAX(INDEX(Calc!$J:$J,$S482),INDEX(Calc!$T:$T,$T482)))))</f>
        <v>0</v>
      </c>
      <c r="K482" s="8">
        <f>IF($S482="","",IF($U482&lt;&gt;"paid",0,$J482/(1+$F482)*$F482))</f>
        <v>0</v>
      </c>
      <c r="L482" s="8">
        <f>IF($S482="","",IF($U482="paid",MAX(0,$E482-MAX(0,MIN(INDEX(Calc!$H:$H,$S482),INDEX(Calc!$I:$I,$T482))-INDEX(Calc!$J:$J,$S482))),$W482))</f>
        <v>0</v>
      </c>
      <c r="M482" s="8">
        <f>IF($S482="","",IF($U482="paid",$L482/(1+$F482)*$F482,$Q482))</f>
        <v>0</v>
      </c>
      <c r="N482">
        <f>IF(OR($S482="",$U482&lt;&gt;"paid"),"",$I482-$C482)</f>
        <v>0</v>
      </c>
      <c r="O482" s="8">
        <f>IF($S482="","",IF(AND($U482="paid",$N482&gt;Settings!$B$4),$K482*Settings!$B$3*$N482/365,0))</f>
        <v>0</v>
      </c>
      <c r="P482" s="8">
        <f>IF($S482="","",IF($U482="unpaid",$W482,0))</f>
        <v>0</v>
      </c>
      <c r="Q482" s="8">
        <f>IF($S482="","",IF(AND($U482="unpaid",$C482&lt;=Settings!$B$2),$W482/(1+$F482)*$F482,0))</f>
        <v>0</v>
      </c>
      <c r="R482">
        <f>IF($S482="","","FY "&amp;IF(MONTH($C482)&gt;=4,YEAR($C482),YEAR($C482)-1)&amp;"-"&amp;TEXT(MOD(IF(MONTH($C482)&gt;=4,YEAR($C482)+1,YEAR($C482)),100),"00"))</f>
        <v>0</v>
      </c>
      <c r="S482">
        <f>IF($S481="","",IF($U481="paid",IF($V481&lt;&gt;"",$S481,IF(AND($W481&gt;0,OR(INDEX(Calc!$B:$B,$S481)&lt;=Settings!$B$2,$X481=0)),$S481,IFERROR(MATCH(1,INDEX((Calc!$A$2:$A$2001&lt;&gt;"")*(Calc!$E$2:$E$2001&gt;0)*(ROW(Calc!$A$2:$A$2001)&gt;$S481),0),0)+1,""))),IFERROR(MATCH(1,INDEX((Calc!$A$2:$A$2001&lt;&gt;"")*(Calc!$E$2:$E$2001&gt;0)*(ROW(Calc!$A$2:$A$2001)&gt;$S481),0),0)+1,"")))</f>
        <v>0</v>
      </c>
      <c r="T482">
        <f>IF($S482="","",IF(AND($S482=$S481,$U481="paid",$V481=""),"",IF(AND($S482=$S481,$U481="paid",$V481&lt;&gt;""),$V481,IF($S482="","",IFERROR(MATCH(1,INDEX((Calc!$A$2:$A$2001=INDEX(Calc!$A:$A,$S482))*(Calc!$D$2:$D$2001&gt;0)*(Calc!$I$2:$I$2001&gt;INDEX(Calc!$J:$J,$S482))*(Calc!$T$2:$T$2001&lt;INDEX(Calc!$H:$H,$S482)),0),0)+1,"")))))</f>
        <v>0</v>
      </c>
      <c r="U482">
        <f>IF($S482="","",IF($T482&lt;&gt;"","paid","unpaid"))</f>
        <v>0</v>
      </c>
      <c r="V482">
        <f>IF(OR($S482="",$T482=""),"",IFERROR(MATCH(1,INDEX((Calc!$A$2:$A$2001=INDEX(Calc!$A:$A,$S482))*(Calc!$D$2:$D$2001&gt;0)*(Calc!$I$2:$I$2001&gt;INDEX(Calc!$J:$J,$S482))*(Calc!$T$2:$T$2001&lt;INDEX(Calc!$H:$H,$S482))*(ROW(Calc!$A$2:$A$2001)&gt;$T482),0),0)+1,""))</f>
        <v>0</v>
      </c>
      <c r="W482" s="8">
        <f>IF($S482="","",MAX(0,INDEX(Calc!$H:$H,$S482)-MAX(INDEX(Calc!$K:$K,$S482),INDEX(Calc!$J:$J,$S482))))</f>
        <v>0</v>
      </c>
      <c r="X482" s="8">
        <f>IF($S482="","",INDEX(Calc!$E:$E,$S482)-$W482)</f>
        <v>0</v>
      </c>
    </row>
    <row r="483" spans="1:24">
      <c r="A483">
        <f>IF($S483="","",INDEX(Calc!$A:$A,$S483))</f>
        <v>0</v>
      </c>
      <c r="B483">
        <f>IF($S483="","",INDEX(Calc!$U:$U,$S483))</f>
        <v>0</v>
      </c>
      <c r="C483" s="7">
        <f>IF($S483="","",INDEX(Calc!$B:$B,$S483))</f>
        <v>0</v>
      </c>
      <c r="D483">
        <f>IF($S483="","",INDEX(Calc!$C:$C,$S483))</f>
        <v>0</v>
      </c>
      <c r="E483" s="8">
        <f>IF($S483="","",INDEX(Calc!$E:$E,$S483))</f>
        <v>0</v>
      </c>
      <c r="F483" s="9">
        <f>IF($S483="","",INDEX(Calc!$G:$G,$S483))</f>
        <v>0</v>
      </c>
      <c r="G483" s="8">
        <f>IF($S483="","",INDEX(Calc!$L:$L,$S483))</f>
        <v>0</v>
      </c>
      <c r="H483" s="8">
        <f>IF($S483="","",INDEX(Calc!$M:$M,$S483))</f>
        <v>0</v>
      </c>
      <c r="I483" s="7">
        <f>IF($T483="","",INDEX(Calc!$B:$B,$T483))</f>
        <v>0</v>
      </c>
      <c r="J483" s="8">
        <f>IF($S483="","",IF($U483&lt;&gt;"paid",0,MAX(0,MIN(INDEX(Calc!$H:$H,$S483),INDEX(Calc!$I:$I,$T483))-MAX(INDEX(Calc!$J:$J,$S483),INDEX(Calc!$T:$T,$T483)))))</f>
        <v>0</v>
      </c>
      <c r="K483" s="8">
        <f>IF($S483="","",IF($U483&lt;&gt;"paid",0,$J483/(1+$F483)*$F483))</f>
        <v>0</v>
      </c>
      <c r="L483" s="8">
        <f>IF($S483="","",IF($U483="paid",MAX(0,$E483-MAX(0,MIN(INDEX(Calc!$H:$H,$S483),INDEX(Calc!$I:$I,$T483))-INDEX(Calc!$J:$J,$S483))),$W483))</f>
        <v>0</v>
      </c>
      <c r="M483" s="8">
        <f>IF($S483="","",IF($U483="paid",$L483/(1+$F483)*$F483,$Q483))</f>
        <v>0</v>
      </c>
      <c r="N483">
        <f>IF(OR($S483="",$U483&lt;&gt;"paid"),"",$I483-$C483)</f>
        <v>0</v>
      </c>
      <c r="O483" s="8">
        <f>IF($S483="","",IF(AND($U483="paid",$N483&gt;Settings!$B$4),$K483*Settings!$B$3*$N483/365,0))</f>
        <v>0</v>
      </c>
      <c r="P483" s="8">
        <f>IF($S483="","",IF($U483="unpaid",$W483,0))</f>
        <v>0</v>
      </c>
      <c r="Q483" s="8">
        <f>IF($S483="","",IF(AND($U483="unpaid",$C483&lt;=Settings!$B$2),$W483/(1+$F483)*$F483,0))</f>
        <v>0</v>
      </c>
      <c r="R483">
        <f>IF($S483="","","FY "&amp;IF(MONTH($C483)&gt;=4,YEAR($C483),YEAR($C483)-1)&amp;"-"&amp;TEXT(MOD(IF(MONTH($C483)&gt;=4,YEAR($C483)+1,YEAR($C483)),100),"00"))</f>
        <v>0</v>
      </c>
      <c r="S483">
        <f>IF($S482="","",IF($U482="paid",IF($V482&lt;&gt;"",$S482,IF(AND($W482&gt;0,OR(INDEX(Calc!$B:$B,$S482)&lt;=Settings!$B$2,$X482=0)),$S482,IFERROR(MATCH(1,INDEX((Calc!$A$2:$A$2001&lt;&gt;"")*(Calc!$E$2:$E$2001&gt;0)*(ROW(Calc!$A$2:$A$2001)&gt;$S482),0),0)+1,""))),IFERROR(MATCH(1,INDEX((Calc!$A$2:$A$2001&lt;&gt;"")*(Calc!$E$2:$E$2001&gt;0)*(ROW(Calc!$A$2:$A$2001)&gt;$S482),0),0)+1,"")))</f>
        <v>0</v>
      </c>
      <c r="T483">
        <f>IF($S483="","",IF(AND($S483=$S482,$U482="paid",$V482=""),"",IF(AND($S483=$S482,$U482="paid",$V482&lt;&gt;""),$V482,IF($S483="","",IFERROR(MATCH(1,INDEX((Calc!$A$2:$A$2001=INDEX(Calc!$A:$A,$S483))*(Calc!$D$2:$D$2001&gt;0)*(Calc!$I$2:$I$2001&gt;INDEX(Calc!$J:$J,$S483))*(Calc!$T$2:$T$2001&lt;INDEX(Calc!$H:$H,$S483)),0),0)+1,"")))))</f>
        <v>0</v>
      </c>
      <c r="U483">
        <f>IF($S483="","",IF($T483&lt;&gt;"","paid","unpaid"))</f>
        <v>0</v>
      </c>
      <c r="V483">
        <f>IF(OR($S483="",$T483=""),"",IFERROR(MATCH(1,INDEX((Calc!$A$2:$A$2001=INDEX(Calc!$A:$A,$S483))*(Calc!$D$2:$D$2001&gt;0)*(Calc!$I$2:$I$2001&gt;INDEX(Calc!$J:$J,$S483))*(Calc!$T$2:$T$2001&lt;INDEX(Calc!$H:$H,$S483))*(ROW(Calc!$A$2:$A$2001)&gt;$T483),0),0)+1,""))</f>
        <v>0</v>
      </c>
      <c r="W483" s="8">
        <f>IF($S483="","",MAX(0,INDEX(Calc!$H:$H,$S483)-MAX(INDEX(Calc!$K:$K,$S483),INDEX(Calc!$J:$J,$S483))))</f>
        <v>0</v>
      </c>
      <c r="X483" s="8">
        <f>IF($S483="","",INDEX(Calc!$E:$E,$S483)-$W483)</f>
        <v>0</v>
      </c>
    </row>
    <row r="484" spans="1:24">
      <c r="A484">
        <f>IF($S484="","",INDEX(Calc!$A:$A,$S484))</f>
        <v>0</v>
      </c>
      <c r="B484">
        <f>IF($S484="","",INDEX(Calc!$U:$U,$S484))</f>
        <v>0</v>
      </c>
      <c r="C484" s="7">
        <f>IF($S484="","",INDEX(Calc!$B:$B,$S484))</f>
        <v>0</v>
      </c>
      <c r="D484">
        <f>IF($S484="","",INDEX(Calc!$C:$C,$S484))</f>
        <v>0</v>
      </c>
      <c r="E484" s="8">
        <f>IF($S484="","",INDEX(Calc!$E:$E,$S484))</f>
        <v>0</v>
      </c>
      <c r="F484" s="9">
        <f>IF($S484="","",INDEX(Calc!$G:$G,$S484))</f>
        <v>0</v>
      </c>
      <c r="G484" s="8">
        <f>IF($S484="","",INDEX(Calc!$L:$L,$S484))</f>
        <v>0</v>
      </c>
      <c r="H484" s="8">
        <f>IF($S484="","",INDEX(Calc!$M:$M,$S484))</f>
        <v>0</v>
      </c>
      <c r="I484" s="7">
        <f>IF($T484="","",INDEX(Calc!$B:$B,$T484))</f>
        <v>0</v>
      </c>
      <c r="J484" s="8">
        <f>IF($S484="","",IF($U484&lt;&gt;"paid",0,MAX(0,MIN(INDEX(Calc!$H:$H,$S484),INDEX(Calc!$I:$I,$T484))-MAX(INDEX(Calc!$J:$J,$S484),INDEX(Calc!$T:$T,$T484)))))</f>
        <v>0</v>
      </c>
      <c r="K484" s="8">
        <f>IF($S484="","",IF($U484&lt;&gt;"paid",0,$J484/(1+$F484)*$F484))</f>
        <v>0</v>
      </c>
      <c r="L484" s="8">
        <f>IF($S484="","",IF($U484="paid",MAX(0,$E484-MAX(0,MIN(INDEX(Calc!$H:$H,$S484),INDEX(Calc!$I:$I,$T484))-INDEX(Calc!$J:$J,$S484))),$W484))</f>
        <v>0</v>
      </c>
      <c r="M484" s="8">
        <f>IF($S484="","",IF($U484="paid",$L484/(1+$F484)*$F484,$Q484))</f>
        <v>0</v>
      </c>
      <c r="N484">
        <f>IF(OR($S484="",$U484&lt;&gt;"paid"),"",$I484-$C484)</f>
        <v>0</v>
      </c>
      <c r="O484" s="8">
        <f>IF($S484="","",IF(AND($U484="paid",$N484&gt;Settings!$B$4),$K484*Settings!$B$3*$N484/365,0))</f>
        <v>0</v>
      </c>
      <c r="P484" s="8">
        <f>IF($S484="","",IF($U484="unpaid",$W484,0))</f>
        <v>0</v>
      </c>
      <c r="Q484" s="8">
        <f>IF($S484="","",IF(AND($U484="unpaid",$C484&lt;=Settings!$B$2),$W484/(1+$F484)*$F484,0))</f>
        <v>0</v>
      </c>
      <c r="R484">
        <f>IF($S484="","","FY "&amp;IF(MONTH($C484)&gt;=4,YEAR($C484),YEAR($C484)-1)&amp;"-"&amp;TEXT(MOD(IF(MONTH($C484)&gt;=4,YEAR($C484)+1,YEAR($C484)),100),"00"))</f>
        <v>0</v>
      </c>
      <c r="S484">
        <f>IF($S483="","",IF($U483="paid",IF($V483&lt;&gt;"",$S483,IF(AND($W483&gt;0,OR(INDEX(Calc!$B:$B,$S483)&lt;=Settings!$B$2,$X483=0)),$S483,IFERROR(MATCH(1,INDEX((Calc!$A$2:$A$2001&lt;&gt;"")*(Calc!$E$2:$E$2001&gt;0)*(ROW(Calc!$A$2:$A$2001)&gt;$S483),0),0)+1,""))),IFERROR(MATCH(1,INDEX((Calc!$A$2:$A$2001&lt;&gt;"")*(Calc!$E$2:$E$2001&gt;0)*(ROW(Calc!$A$2:$A$2001)&gt;$S483),0),0)+1,"")))</f>
        <v>0</v>
      </c>
      <c r="T484">
        <f>IF($S484="","",IF(AND($S484=$S483,$U483="paid",$V483=""),"",IF(AND($S484=$S483,$U483="paid",$V483&lt;&gt;""),$V483,IF($S484="","",IFERROR(MATCH(1,INDEX((Calc!$A$2:$A$2001=INDEX(Calc!$A:$A,$S484))*(Calc!$D$2:$D$2001&gt;0)*(Calc!$I$2:$I$2001&gt;INDEX(Calc!$J:$J,$S484))*(Calc!$T$2:$T$2001&lt;INDEX(Calc!$H:$H,$S484)),0),0)+1,"")))))</f>
        <v>0</v>
      </c>
      <c r="U484">
        <f>IF($S484="","",IF($T484&lt;&gt;"","paid","unpaid"))</f>
        <v>0</v>
      </c>
      <c r="V484">
        <f>IF(OR($S484="",$T484=""),"",IFERROR(MATCH(1,INDEX((Calc!$A$2:$A$2001=INDEX(Calc!$A:$A,$S484))*(Calc!$D$2:$D$2001&gt;0)*(Calc!$I$2:$I$2001&gt;INDEX(Calc!$J:$J,$S484))*(Calc!$T$2:$T$2001&lt;INDEX(Calc!$H:$H,$S484))*(ROW(Calc!$A$2:$A$2001)&gt;$T484),0),0)+1,""))</f>
        <v>0</v>
      </c>
      <c r="W484" s="8">
        <f>IF($S484="","",MAX(0,INDEX(Calc!$H:$H,$S484)-MAX(INDEX(Calc!$K:$K,$S484),INDEX(Calc!$J:$J,$S484))))</f>
        <v>0</v>
      </c>
      <c r="X484" s="8">
        <f>IF($S484="","",INDEX(Calc!$E:$E,$S484)-$W484)</f>
        <v>0</v>
      </c>
    </row>
    <row r="485" spans="1:24">
      <c r="A485">
        <f>IF($S485="","",INDEX(Calc!$A:$A,$S485))</f>
        <v>0</v>
      </c>
      <c r="B485">
        <f>IF($S485="","",INDEX(Calc!$U:$U,$S485))</f>
        <v>0</v>
      </c>
      <c r="C485" s="7">
        <f>IF($S485="","",INDEX(Calc!$B:$B,$S485))</f>
        <v>0</v>
      </c>
      <c r="D485">
        <f>IF($S485="","",INDEX(Calc!$C:$C,$S485))</f>
        <v>0</v>
      </c>
      <c r="E485" s="8">
        <f>IF($S485="","",INDEX(Calc!$E:$E,$S485))</f>
        <v>0</v>
      </c>
      <c r="F485" s="9">
        <f>IF($S485="","",INDEX(Calc!$G:$G,$S485))</f>
        <v>0</v>
      </c>
      <c r="G485" s="8">
        <f>IF($S485="","",INDEX(Calc!$L:$L,$S485))</f>
        <v>0</v>
      </c>
      <c r="H485" s="8">
        <f>IF($S485="","",INDEX(Calc!$M:$M,$S485))</f>
        <v>0</v>
      </c>
      <c r="I485" s="7">
        <f>IF($T485="","",INDEX(Calc!$B:$B,$T485))</f>
        <v>0</v>
      </c>
      <c r="J485" s="8">
        <f>IF($S485="","",IF($U485&lt;&gt;"paid",0,MAX(0,MIN(INDEX(Calc!$H:$H,$S485),INDEX(Calc!$I:$I,$T485))-MAX(INDEX(Calc!$J:$J,$S485),INDEX(Calc!$T:$T,$T485)))))</f>
        <v>0</v>
      </c>
      <c r="K485" s="8">
        <f>IF($S485="","",IF($U485&lt;&gt;"paid",0,$J485/(1+$F485)*$F485))</f>
        <v>0</v>
      </c>
      <c r="L485" s="8">
        <f>IF($S485="","",IF($U485="paid",MAX(0,$E485-MAX(0,MIN(INDEX(Calc!$H:$H,$S485),INDEX(Calc!$I:$I,$T485))-INDEX(Calc!$J:$J,$S485))),$W485))</f>
        <v>0</v>
      </c>
      <c r="M485" s="8">
        <f>IF($S485="","",IF($U485="paid",$L485/(1+$F485)*$F485,$Q485))</f>
        <v>0</v>
      </c>
      <c r="N485">
        <f>IF(OR($S485="",$U485&lt;&gt;"paid"),"",$I485-$C485)</f>
        <v>0</v>
      </c>
      <c r="O485" s="8">
        <f>IF($S485="","",IF(AND($U485="paid",$N485&gt;Settings!$B$4),$K485*Settings!$B$3*$N485/365,0))</f>
        <v>0</v>
      </c>
      <c r="P485" s="8">
        <f>IF($S485="","",IF($U485="unpaid",$W485,0))</f>
        <v>0</v>
      </c>
      <c r="Q485" s="8">
        <f>IF($S485="","",IF(AND($U485="unpaid",$C485&lt;=Settings!$B$2),$W485/(1+$F485)*$F485,0))</f>
        <v>0</v>
      </c>
      <c r="R485">
        <f>IF($S485="","","FY "&amp;IF(MONTH($C485)&gt;=4,YEAR($C485),YEAR($C485)-1)&amp;"-"&amp;TEXT(MOD(IF(MONTH($C485)&gt;=4,YEAR($C485)+1,YEAR($C485)),100),"00"))</f>
        <v>0</v>
      </c>
      <c r="S485">
        <f>IF($S484="","",IF($U484="paid",IF($V484&lt;&gt;"",$S484,IF(AND($W484&gt;0,OR(INDEX(Calc!$B:$B,$S484)&lt;=Settings!$B$2,$X484=0)),$S484,IFERROR(MATCH(1,INDEX((Calc!$A$2:$A$2001&lt;&gt;"")*(Calc!$E$2:$E$2001&gt;0)*(ROW(Calc!$A$2:$A$2001)&gt;$S484),0),0)+1,""))),IFERROR(MATCH(1,INDEX((Calc!$A$2:$A$2001&lt;&gt;"")*(Calc!$E$2:$E$2001&gt;0)*(ROW(Calc!$A$2:$A$2001)&gt;$S484),0),0)+1,"")))</f>
        <v>0</v>
      </c>
      <c r="T485">
        <f>IF($S485="","",IF(AND($S485=$S484,$U484="paid",$V484=""),"",IF(AND($S485=$S484,$U484="paid",$V484&lt;&gt;""),$V484,IF($S485="","",IFERROR(MATCH(1,INDEX((Calc!$A$2:$A$2001=INDEX(Calc!$A:$A,$S485))*(Calc!$D$2:$D$2001&gt;0)*(Calc!$I$2:$I$2001&gt;INDEX(Calc!$J:$J,$S485))*(Calc!$T$2:$T$2001&lt;INDEX(Calc!$H:$H,$S485)),0),0)+1,"")))))</f>
        <v>0</v>
      </c>
      <c r="U485">
        <f>IF($S485="","",IF($T485&lt;&gt;"","paid","unpaid"))</f>
        <v>0</v>
      </c>
      <c r="V485">
        <f>IF(OR($S485="",$T485=""),"",IFERROR(MATCH(1,INDEX((Calc!$A$2:$A$2001=INDEX(Calc!$A:$A,$S485))*(Calc!$D$2:$D$2001&gt;0)*(Calc!$I$2:$I$2001&gt;INDEX(Calc!$J:$J,$S485))*(Calc!$T$2:$T$2001&lt;INDEX(Calc!$H:$H,$S485))*(ROW(Calc!$A$2:$A$2001)&gt;$T485),0),0)+1,""))</f>
        <v>0</v>
      </c>
      <c r="W485" s="8">
        <f>IF($S485="","",MAX(0,INDEX(Calc!$H:$H,$S485)-MAX(INDEX(Calc!$K:$K,$S485),INDEX(Calc!$J:$J,$S485))))</f>
        <v>0</v>
      </c>
      <c r="X485" s="8">
        <f>IF($S485="","",INDEX(Calc!$E:$E,$S485)-$W485)</f>
        <v>0</v>
      </c>
    </row>
    <row r="486" spans="1:24">
      <c r="A486">
        <f>IF($S486="","",INDEX(Calc!$A:$A,$S486))</f>
        <v>0</v>
      </c>
      <c r="B486">
        <f>IF($S486="","",INDEX(Calc!$U:$U,$S486))</f>
        <v>0</v>
      </c>
      <c r="C486" s="7">
        <f>IF($S486="","",INDEX(Calc!$B:$B,$S486))</f>
        <v>0</v>
      </c>
      <c r="D486">
        <f>IF($S486="","",INDEX(Calc!$C:$C,$S486))</f>
        <v>0</v>
      </c>
      <c r="E486" s="8">
        <f>IF($S486="","",INDEX(Calc!$E:$E,$S486))</f>
        <v>0</v>
      </c>
      <c r="F486" s="9">
        <f>IF($S486="","",INDEX(Calc!$G:$G,$S486))</f>
        <v>0</v>
      </c>
      <c r="G486" s="8">
        <f>IF($S486="","",INDEX(Calc!$L:$L,$S486))</f>
        <v>0</v>
      </c>
      <c r="H486" s="8">
        <f>IF($S486="","",INDEX(Calc!$M:$M,$S486))</f>
        <v>0</v>
      </c>
      <c r="I486" s="7">
        <f>IF($T486="","",INDEX(Calc!$B:$B,$T486))</f>
        <v>0</v>
      </c>
      <c r="J486" s="8">
        <f>IF($S486="","",IF($U486&lt;&gt;"paid",0,MAX(0,MIN(INDEX(Calc!$H:$H,$S486),INDEX(Calc!$I:$I,$T486))-MAX(INDEX(Calc!$J:$J,$S486),INDEX(Calc!$T:$T,$T486)))))</f>
        <v>0</v>
      </c>
      <c r="K486" s="8">
        <f>IF($S486="","",IF($U486&lt;&gt;"paid",0,$J486/(1+$F486)*$F486))</f>
        <v>0</v>
      </c>
      <c r="L486" s="8">
        <f>IF($S486="","",IF($U486="paid",MAX(0,$E486-MAX(0,MIN(INDEX(Calc!$H:$H,$S486),INDEX(Calc!$I:$I,$T486))-INDEX(Calc!$J:$J,$S486))),$W486))</f>
        <v>0</v>
      </c>
      <c r="M486" s="8">
        <f>IF($S486="","",IF($U486="paid",$L486/(1+$F486)*$F486,$Q486))</f>
        <v>0</v>
      </c>
      <c r="N486">
        <f>IF(OR($S486="",$U486&lt;&gt;"paid"),"",$I486-$C486)</f>
        <v>0</v>
      </c>
      <c r="O486" s="8">
        <f>IF($S486="","",IF(AND($U486="paid",$N486&gt;Settings!$B$4),$K486*Settings!$B$3*$N486/365,0))</f>
        <v>0</v>
      </c>
      <c r="P486" s="8">
        <f>IF($S486="","",IF($U486="unpaid",$W486,0))</f>
        <v>0</v>
      </c>
      <c r="Q486" s="8">
        <f>IF($S486="","",IF(AND($U486="unpaid",$C486&lt;=Settings!$B$2),$W486/(1+$F486)*$F486,0))</f>
        <v>0</v>
      </c>
      <c r="R486">
        <f>IF($S486="","","FY "&amp;IF(MONTH($C486)&gt;=4,YEAR($C486),YEAR($C486)-1)&amp;"-"&amp;TEXT(MOD(IF(MONTH($C486)&gt;=4,YEAR($C486)+1,YEAR($C486)),100),"00"))</f>
        <v>0</v>
      </c>
      <c r="S486">
        <f>IF($S485="","",IF($U485="paid",IF($V485&lt;&gt;"",$S485,IF(AND($W485&gt;0,OR(INDEX(Calc!$B:$B,$S485)&lt;=Settings!$B$2,$X485=0)),$S485,IFERROR(MATCH(1,INDEX((Calc!$A$2:$A$2001&lt;&gt;"")*(Calc!$E$2:$E$2001&gt;0)*(ROW(Calc!$A$2:$A$2001)&gt;$S485),0),0)+1,""))),IFERROR(MATCH(1,INDEX((Calc!$A$2:$A$2001&lt;&gt;"")*(Calc!$E$2:$E$2001&gt;0)*(ROW(Calc!$A$2:$A$2001)&gt;$S485),0),0)+1,"")))</f>
        <v>0</v>
      </c>
      <c r="T486">
        <f>IF($S486="","",IF(AND($S486=$S485,$U485="paid",$V485=""),"",IF(AND($S486=$S485,$U485="paid",$V485&lt;&gt;""),$V485,IF($S486="","",IFERROR(MATCH(1,INDEX((Calc!$A$2:$A$2001=INDEX(Calc!$A:$A,$S486))*(Calc!$D$2:$D$2001&gt;0)*(Calc!$I$2:$I$2001&gt;INDEX(Calc!$J:$J,$S486))*(Calc!$T$2:$T$2001&lt;INDEX(Calc!$H:$H,$S486)),0),0)+1,"")))))</f>
        <v>0</v>
      </c>
      <c r="U486">
        <f>IF($S486="","",IF($T486&lt;&gt;"","paid","unpaid"))</f>
        <v>0</v>
      </c>
      <c r="V486">
        <f>IF(OR($S486="",$T486=""),"",IFERROR(MATCH(1,INDEX((Calc!$A$2:$A$2001=INDEX(Calc!$A:$A,$S486))*(Calc!$D$2:$D$2001&gt;0)*(Calc!$I$2:$I$2001&gt;INDEX(Calc!$J:$J,$S486))*(Calc!$T$2:$T$2001&lt;INDEX(Calc!$H:$H,$S486))*(ROW(Calc!$A$2:$A$2001)&gt;$T486),0),0)+1,""))</f>
        <v>0</v>
      </c>
      <c r="W486" s="8">
        <f>IF($S486="","",MAX(0,INDEX(Calc!$H:$H,$S486)-MAX(INDEX(Calc!$K:$K,$S486),INDEX(Calc!$J:$J,$S486))))</f>
        <v>0</v>
      </c>
      <c r="X486" s="8">
        <f>IF($S486="","",INDEX(Calc!$E:$E,$S486)-$W486)</f>
        <v>0</v>
      </c>
    </row>
    <row r="487" spans="1:24">
      <c r="A487">
        <f>IF($S487="","",INDEX(Calc!$A:$A,$S487))</f>
        <v>0</v>
      </c>
      <c r="B487">
        <f>IF($S487="","",INDEX(Calc!$U:$U,$S487))</f>
        <v>0</v>
      </c>
      <c r="C487" s="7">
        <f>IF($S487="","",INDEX(Calc!$B:$B,$S487))</f>
        <v>0</v>
      </c>
      <c r="D487">
        <f>IF($S487="","",INDEX(Calc!$C:$C,$S487))</f>
        <v>0</v>
      </c>
      <c r="E487" s="8">
        <f>IF($S487="","",INDEX(Calc!$E:$E,$S487))</f>
        <v>0</v>
      </c>
      <c r="F487" s="9">
        <f>IF($S487="","",INDEX(Calc!$G:$G,$S487))</f>
        <v>0</v>
      </c>
      <c r="G487" s="8">
        <f>IF($S487="","",INDEX(Calc!$L:$L,$S487))</f>
        <v>0</v>
      </c>
      <c r="H487" s="8">
        <f>IF($S487="","",INDEX(Calc!$M:$M,$S487))</f>
        <v>0</v>
      </c>
      <c r="I487" s="7">
        <f>IF($T487="","",INDEX(Calc!$B:$B,$T487))</f>
        <v>0</v>
      </c>
      <c r="J487" s="8">
        <f>IF($S487="","",IF($U487&lt;&gt;"paid",0,MAX(0,MIN(INDEX(Calc!$H:$H,$S487),INDEX(Calc!$I:$I,$T487))-MAX(INDEX(Calc!$J:$J,$S487),INDEX(Calc!$T:$T,$T487)))))</f>
        <v>0</v>
      </c>
      <c r="K487" s="8">
        <f>IF($S487="","",IF($U487&lt;&gt;"paid",0,$J487/(1+$F487)*$F487))</f>
        <v>0</v>
      </c>
      <c r="L487" s="8">
        <f>IF($S487="","",IF($U487="paid",MAX(0,$E487-MAX(0,MIN(INDEX(Calc!$H:$H,$S487),INDEX(Calc!$I:$I,$T487))-INDEX(Calc!$J:$J,$S487))),$W487))</f>
        <v>0</v>
      </c>
      <c r="M487" s="8">
        <f>IF($S487="","",IF($U487="paid",$L487/(1+$F487)*$F487,$Q487))</f>
        <v>0</v>
      </c>
      <c r="N487">
        <f>IF(OR($S487="",$U487&lt;&gt;"paid"),"",$I487-$C487)</f>
        <v>0</v>
      </c>
      <c r="O487" s="8">
        <f>IF($S487="","",IF(AND($U487="paid",$N487&gt;Settings!$B$4),$K487*Settings!$B$3*$N487/365,0))</f>
        <v>0</v>
      </c>
      <c r="P487" s="8">
        <f>IF($S487="","",IF($U487="unpaid",$W487,0))</f>
        <v>0</v>
      </c>
      <c r="Q487" s="8">
        <f>IF($S487="","",IF(AND($U487="unpaid",$C487&lt;=Settings!$B$2),$W487/(1+$F487)*$F487,0))</f>
        <v>0</v>
      </c>
      <c r="R487">
        <f>IF($S487="","","FY "&amp;IF(MONTH($C487)&gt;=4,YEAR($C487),YEAR($C487)-1)&amp;"-"&amp;TEXT(MOD(IF(MONTH($C487)&gt;=4,YEAR($C487)+1,YEAR($C487)),100),"00"))</f>
        <v>0</v>
      </c>
      <c r="S487">
        <f>IF($S486="","",IF($U486="paid",IF($V486&lt;&gt;"",$S486,IF(AND($W486&gt;0,OR(INDEX(Calc!$B:$B,$S486)&lt;=Settings!$B$2,$X486=0)),$S486,IFERROR(MATCH(1,INDEX((Calc!$A$2:$A$2001&lt;&gt;"")*(Calc!$E$2:$E$2001&gt;0)*(ROW(Calc!$A$2:$A$2001)&gt;$S486),0),0)+1,""))),IFERROR(MATCH(1,INDEX((Calc!$A$2:$A$2001&lt;&gt;"")*(Calc!$E$2:$E$2001&gt;0)*(ROW(Calc!$A$2:$A$2001)&gt;$S486),0),0)+1,"")))</f>
        <v>0</v>
      </c>
      <c r="T487">
        <f>IF($S487="","",IF(AND($S487=$S486,$U486="paid",$V486=""),"",IF(AND($S487=$S486,$U486="paid",$V486&lt;&gt;""),$V486,IF($S487="","",IFERROR(MATCH(1,INDEX((Calc!$A$2:$A$2001=INDEX(Calc!$A:$A,$S487))*(Calc!$D$2:$D$2001&gt;0)*(Calc!$I$2:$I$2001&gt;INDEX(Calc!$J:$J,$S487))*(Calc!$T$2:$T$2001&lt;INDEX(Calc!$H:$H,$S487)),0),0)+1,"")))))</f>
        <v>0</v>
      </c>
      <c r="U487">
        <f>IF($S487="","",IF($T487&lt;&gt;"","paid","unpaid"))</f>
        <v>0</v>
      </c>
      <c r="V487">
        <f>IF(OR($S487="",$T487=""),"",IFERROR(MATCH(1,INDEX((Calc!$A$2:$A$2001=INDEX(Calc!$A:$A,$S487))*(Calc!$D$2:$D$2001&gt;0)*(Calc!$I$2:$I$2001&gt;INDEX(Calc!$J:$J,$S487))*(Calc!$T$2:$T$2001&lt;INDEX(Calc!$H:$H,$S487))*(ROW(Calc!$A$2:$A$2001)&gt;$T487),0),0)+1,""))</f>
        <v>0</v>
      </c>
      <c r="W487" s="8">
        <f>IF($S487="","",MAX(0,INDEX(Calc!$H:$H,$S487)-MAX(INDEX(Calc!$K:$K,$S487),INDEX(Calc!$J:$J,$S487))))</f>
        <v>0</v>
      </c>
      <c r="X487" s="8">
        <f>IF($S487="","",INDEX(Calc!$E:$E,$S487)-$W487)</f>
        <v>0</v>
      </c>
    </row>
    <row r="488" spans="1:24">
      <c r="A488">
        <f>IF($S488="","",INDEX(Calc!$A:$A,$S488))</f>
        <v>0</v>
      </c>
      <c r="B488">
        <f>IF($S488="","",INDEX(Calc!$U:$U,$S488))</f>
        <v>0</v>
      </c>
      <c r="C488" s="7">
        <f>IF($S488="","",INDEX(Calc!$B:$B,$S488))</f>
        <v>0</v>
      </c>
      <c r="D488">
        <f>IF($S488="","",INDEX(Calc!$C:$C,$S488))</f>
        <v>0</v>
      </c>
      <c r="E488" s="8">
        <f>IF($S488="","",INDEX(Calc!$E:$E,$S488))</f>
        <v>0</v>
      </c>
      <c r="F488" s="9">
        <f>IF($S488="","",INDEX(Calc!$G:$G,$S488))</f>
        <v>0</v>
      </c>
      <c r="G488" s="8">
        <f>IF($S488="","",INDEX(Calc!$L:$L,$S488))</f>
        <v>0</v>
      </c>
      <c r="H488" s="8">
        <f>IF($S488="","",INDEX(Calc!$M:$M,$S488))</f>
        <v>0</v>
      </c>
      <c r="I488" s="7">
        <f>IF($T488="","",INDEX(Calc!$B:$B,$T488))</f>
        <v>0</v>
      </c>
      <c r="J488" s="8">
        <f>IF($S488="","",IF($U488&lt;&gt;"paid",0,MAX(0,MIN(INDEX(Calc!$H:$H,$S488),INDEX(Calc!$I:$I,$T488))-MAX(INDEX(Calc!$J:$J,$S488),INDEX(Calc!$T:$T,$T488)))))</f>
        <v>0</v>
      </c>
      <c r="K488" s="8">
        <f>IF($S488="","",IF($U488&lt;&gt;"paid",0,$J488/(1+$F488)*$F488))</f>
        <v>0</v>
      </c>
      <c r="L488" s="8">
        <f>IF($S488="","",IF($U488="paid",MAX(0,$E488-MAX(0,MIN(INDEX(Calc!$H:$H,$S488),INDEX(Calc!$I:$I,$T488))-INDEX(Calc!$J:$J,$S488))),$W488))</f>
        <v>0</v>
      </c>
      <c r="M488" s="8">
        <f>IF($S488="","",IF($U488="paid",$L488/(1+$F488)*$F488,$Q488))</f>
        <v>0</v>
      </c>
      <c r="N488">
        <f>IF(OR($S488="",$U488&lt;&gt;"paid"),"",$I488-$C488)</f>
        <v>0</v>
      </c>
      <c r="O488" s="8">
        <f>IF($S488="","",IF(AND($U488="paid",$N488&gt;Settings!$B$4),$K488*Settings!$B$3*$N488/365,0))</f>
        <v>0</v>
      </c>
      <c r="P488" s="8">
        <f>IF($S488="","",IF($U488="unpaid",$W488,0))</f>
        <v>0</v>
      </c>
      <c r="Q488" s="8">
        <f>IF($S488="","",IF(AND($U488="unpaid",$C488&lt;=Settings!$B$2),$W488/(1+$F488)*$F488,0))</f>
        <v>0</v>
      </c>
      <c r="R488">
        <f>IF($S488="","","FY "&amp;IF(MONTH($C488)&gt;=4,YEAR($C488),YEAR($C488)-1)&amp;"-"&amp;TEXT(MOD(IF(MONTH($C488)&gt;=4,YEAR($C488)+1,YEAR($C488)),100),"00"))</f>
        <v>0</v>
      </c>
      <c r="S488">
        <f>IF($S487="","",IF($U487="paid",IF($V487&lt;&gt;"",$S487,IF(AND($W487&gt;0,OR(INDEX(Calc!$B:$B,$S487)&lt;=Settings!$B$2,$X487=0)),$S487,IFERROR(MATCH(1,INDEX((Calc!$A$2:$A$2001&lt;&gt;"")*(Calc!$E$2:$E$2001&gt;0)*(ROW(Calc!$A$2:$A$2001)&gt;$S487),0),0)+1,""))),IFERROR(MATCH(1,INDEX((Calc!$A$2:$A$2001&lt;&gt;"")*(Calc!$E$2:$E$2001&gt;0)*(ROW(Calc!$A$2:$A$2001)&gt;$S487),0),0)+1,"")))</f>
        <v>0</v>
      </c>
      <c r="T488">
        <f>IF($S488="","",IF(AND($S488=$S487,$U487="paid",$V487=""),"",IF(AND($S488=$S487,$U487="paid",$V487&lt;&gt;""),$V487,IF($S488="","",IFERROR(MATCH(1,INDEX((Calc!$A$2:$A$2001=INDEX(Calc!$A:$A,$S488))*(Calc!$D$2:$D$2001&gt;0)*(Calc!$I$2:$I$2001&gt;INDEX(Calc!$J:$J,$S488))*(Calc!$T$2:$T$2001&lt;INDEX(Calc!$H:$H,$S488)),0),0)+1,"")))))</f>
        <v>0</v>
      </c>
      <c r="U488">
        <f>IF($S488="","",IF($T488&lt;&gt;"","paid","unpaid"))</f>
        <v>0</v>
      </c>
      <c r="V488">
        <f>IF(OR($S488="",$T488=""),"",IFERROR(MATCH(1,INDEX((Calc!$A$2:$A$2001=INDEX(Calc!$A:$A,$S488))*(Calc!$D$2:$D$2001&gt;0)*(Calc!$I$2:$I$2001&gt;INDEX(Calc!$J:$J,$S488))*(Calc!$T$2:$T$2001&lt;INDEX(Calc!$H:$H,$S488))*(ROW(Calc!$A$2:$A$2001)&gt;$T488),0),0)+1,""))</f>
        <v>0</v>
      </c>
      <c r="W488" s="8">
        <f>IF($S488="","",MAX(0,INDEX(Calc!$H:$H,$S488)-MAX(INDEX(Calc!$K:$K,$S488),INDEX(Calc!$J:$J,$S488))))</f>
        <v>0</v>
      </c>
      <c r="X488" s="8">
        <f>IF($S488="","",INDEX(Calc!$E:$E,$S488)-$W488)</f>
        <v>0</v>
      </c>
    </row>
    <row r="489" spans="1:24">
      <c r="A489">
        <f>IF($S489="","",INDEX(Calc!$A:$A,$S489))</f>
        <v>0</v>
      </c>
      <c r="B489">
        <f>IF($S489="","",INDEX(Calc!$U:$U,$S489))</f>
        <v>0</v>
      </c>
      <c r="C489" s="7">
        <f>IF($S489="","",INDEX(Calc!$B:$B,$S489))</f>
        <v>0</v>
      </c>
      <c r="D489">
        <f>IF($S489="","",INDEX(Calc!$C:$C,$S489))</f>
        <v>0</v>
      </c>
      <c r="E489" s="8">
        <f>IF($S489="","",INDEX(Calc!$E:$E,$S489))</f>
        <v>0</v>
      </c>
      <c r="F489" s="9">
        <f>IF($S489="","",INDEX(Calc!$G:$G,$S489))</f>
        <v>0</v>
      </c>
      <c r="G489" s="8">
        <f>IF($S489="","",INDEX(Calc!$L:$L,$S489))</f>
        <v>0</v>
      </c>
      <c r="H489" s="8">
        <f>IF($S489="","",INDEX(Calc!$M:$M,$S489))</f>
        <v>0</v>
      </c>
      <c r="I489" s="7">
        <f>IF($T489="","",INDEX(Calc!$B:$B,$T489))</f>
        <v>0</v>
      </c>
      <c r="J489" s="8">
        <f>IF($S489="","",IF($U489&lt;&gt;"paid",0,MAX(0,MIN(INDEX(Calc!$H:$H,$S489),INDEX(Calc!$I:$I,$T489))-MAX(INDEX(Calc!$J:$J,$S489),INDEX(Calc!$T:$T,$T489)))))</f>
        <v>0</v>
      </c>
      <c r="K489" s="8">
        <f>IF($S489="","",IF($U489&lt;&gt;"paid",0,$J489/(1+$F489)*$F489))</f>
        <v>0</v>
      </c>
      <c r="L489" s="8">
        <f>IF($S489="","",IF($U489="paid",MAX(0,$E489-MAX(0,MIN(INDEX(Calc!$H:$H,$S489),INDEX(Calc!$I:$I,$T489))-INDEX(Calc!$J:$J,$S489))),$W489))</f>
        <v>0</v>
      </c>
      <c r="M489" s="8">
        <f>IF($S489="","",IF($U489="paid",$L489/(1+$F489)*$F489,$Q489))</f>
        <v>0</v>
      </c>
      <c r="N489">
        <f>IF(OR($S489="",$U489&lt;&gt;"paid"),"",$I489-$C489)</f>
        <v>0</v>
      </c>
      <c r="O489" s="8">
        <f>IF($S489="","",IF(AND($U489="paid",$N489&gt;Settings!$B$4),$K489*Settings!$B$3*$N489/365,0))</f>
        <v>0</v>
      </c>
      <c r="P489" s="8">
        <f>IF($S489="","",IF($U489="unpaid",$W489,0))</f>
        <v>0</v>
      </c>
      <c r="Q489" s="8">
        <f>IF($S489="","",IF(AND($U489="unpaid",$C489&lt;=Settings!$B$2),$W489/(1+$F489)*$F489,0))</f>
        <v>0</v>
      </c>
      <c r="R489">
        <f>IF($S489="","","FY "&amp;IF(MONTH($C489)&gt;=4,YEAR($C489),YEAR($C489)-1)&amp;"-"&amp;TEXT(MOD(IF(MONTH($C489)&gt;=4,YEAR($C489)+1,YEAR($C489)),100),"00"))</f>
        <v>0</v>
      </c>
      <c r="S489">
        <f>IF($S488="","",IF($U488="paid",IF($V488&lt;&gt;"",$S488,IF(AND($W488&gt;0,OR(INDEX(Calc!$B:$B,$S488)&lt;=Settings!$B$2,$X488=0)),$S488,IFERROR(MATCH(1,INDEX((Calc!$A$2:$A$2001&lt;&gt;"")*(Calc!$E$2:$E$2001&gt;0)*(ROW(Calc!$A$2:$A$2001)&gt;$S488),0),0)+1,""))),IFERROR(MATCH(1,INDEX((Calc!$A$2:$A$2001&lt;&gt;"")*(Calc!$E$2:$E$2001&gt;0)*(ROW(Calc!$A$2:$A$2001)&gt;$S488),0),0)+1,"")))</f>
        <v>0</v>
      </c>
      <c r="T489">
        <f>IF($S489="","",IF(AND($S489=$S488,$U488="paid",$V488=""),"",IF(AND($S489=$S488,$U488="paid",$V488&lt;&gt;""),$V488,IF($S489="","",IFERROR(MATCH(1,INDEX((Calc!$A$2:$A$2001=INDEX(Calc!$A:$A,$S489))*(Calc!$D$2:$D$2001&gt;0)*(Calc!$I$2:$I$2001&gt;INDEX(Calc!$J:$J,$S489))*(Calc!$T$2:$T$2001&lt;INDEX(Calc!$H:$H,$S489)),0),0)+1,"")))))</f>
        <v>0</v>
      </c>
      <c r="U489">
        <f>IF($S489="","",IF($T489&lt;&gt;"","paid","unpaid"))</f>
        <v>0</v>
      </c>
      <c r="V489">
        <f>IF(OR($S489="",$T489=""),"",IFERROR(MATCH(1,INDEX((Calc!$A$2:$A$2001=INDEX(Calc!$A:$A,$S489))*(Calc!$D$2:$D$2001&gt;0)*(Calc!$I$2:$I$2001&gt;INDEX(Calc!$J:$J,$S489))*(Calc!$T$2:$T$2001&lt;INDEX(Calc!$H:$H,$S489))*(ROW(Calc!$A$2:$A$2001)&gt;$T489),0),0)+1,""))</f>
        <v>0</v>
      </c>
      <c r="W489" s="8">
        <f>IF($S489="","",MAX(0,INDEX(Calc!$H:$H,$S489)-MAX(INDEX(Calc!$K:$K,$S489),INDEX(Calc!$J:$J,$S489))))</f>
        <v>0</v>
      </c>
      <c r="X489" s="8">
        <f>IF($S489="","",INDEX(Calc!$E:$E,$S489)-$W489)</f>
        <v>0</v>
      </c>
    </row>
    <row r="490" spans="1:24">
      <c r="A490">
        <f>IF($S490="","",INDEX(Calc!$A:$A,$S490))</f>
        <v>0</v>
      </c>
      <c r="B490">
        <f>IF($S490="","",INDEX(Calc!$U:$U,$S490))</f>
        <v>0</v>
      </c>
      <c r="C490" s="7">
        <f>IF($S490="","",INDEX(Calc!$B:$B,$S490))</f>
        <v>0</v>
      </c>
      <c r="D490">
        <f>IF($S490="","",INDEX(Calc!$C:$C,$S490))</f>
        <v>0</v>
      </c>
      <c r="E490" s="8">
        <f>IF($S490="","",INDEX(Calc!$E:$E,$S490))</f>
        <v>0</v>
      </c>
      <c r="F490" s="9">
        <f>IF($S490="","",INDEX(Calc!$G:$G,$S490))</f>
        <v>0</v>
      </c>
      <c r="G490" s="8">
        <f>IF($S490="","",INDEX(Calc!$L:$L,$S490))</f>
        <v>0</v>
      </c>
      <c r="H490" s="8">
        <f>IF($S490="","",INDEX(Calc!$M:$M,$S490))</f>
        <v>0</v>
      </c>
      <c r="I490" s="7">
        <f>IF($T490="","",INDEX(Calc!$B:$B,$T490))</f>
        <v>0</v>
      </c>
      <c r="J490" s="8">
        <f>IF($S490="","",IF($U490&lt;&gt;"paid",0,MAX(0,MIN(INDEX(Calc!$H:$H,$S490),INDEX(Calc!$I:$I,$T490))-MAX(INDEX(Calc!$J:$J,$S490),INDEX(Calc!$T:$T,$T490)))))</f>
        <v>0</v>
      </c>
      <c r="K490" s="8">
        <f>IF($S490="","",IF($U490&lt;&gt;"paid",0,$J490/(1+$F490)*$F490))</f>
        <v>0</v>
      </c>
      <c r="L490" s="8">
        <f>IF($S490="","",IF($U490="paid",MAX(0,$E490-MAX(0,MIN(INDEX(Calc!$H:$H,$S490),INDEX(Calc!$I:$I,$T490))-INDEX(Calc!$J:$J,$S490))),$W490))</f>
        <v>0</v>
      </c>
      <c r="M490" s="8">
        <f>IF($S490="","",IF($U490="paid",$L490/(1+$F490)*$F490,$Q490))</f>
        <v>0</v>
      </c>
      <c r="N490">
        <f>IF(OR($S490="",$U490&lt;&gt;"paid"),"",$I490-$C490)</f>
        <v>0</v>
      </c>
      <c r="O490" s="8">
        <f>IF($S490="","",IF(AND($U490="paid",$N490&gt;Settings!$B$4),$K490*Settings!$B$3*$N490/365,0))</f>
        <v>0</v>
      </c>
      <c r="P490" s="8">
        <f>IF($S490="","",IF($U490="unpaid",$W490,0))</f>
        <v>0</v>
      </c>
      <c r="Q490" s="8">
        <f>IF($S490="","",IF(AND($U490="unpaid",$C490&lt;=Settings!$B$2),$W490/(1+$F490)*$F490,0))</f>
        <v>0</v>
      </c>
      <c r="R490">
        <f>IF($S490="","","FY "&amp;IF(MONTH($C490)&gt;=4,YEAR($C490),YEAR($C490)-1)&amp;"-"&amp;TEXT(MOD(IF(MONTH($C490)&gt;=4,YEAR($C490)+1,YEAR($C490)),100),"00"))</f>
        <v>0</v>
      </c>
      <c r="S490">
        <f>IF($S489="","",IF($U489="paid",IF($V489&lt;&gt;"",$S489,IF(AND($W489&gt;0,OR(INDEX(Calc!$B:$B,$S489)&lt;=Settings!$B$2,$X489=0)),$S489,IFERROR(MATCH(1,INDEX((Calc!$A$2:$A$2001&lt;&gt;"")*(Calc!$E$2:$E$2001&gt;0)*(ROW(Calc!$A$2:$A$2001)&gt;$S489),0),0)+1,""))),IFERROR(MATCH(1,INDEX((Calc!$A$2:$A$2001&lt;&gt;"")*(Calc!$E$2:$E$2001&gt;0)*(ROW(Calc!$A$2:$A$2001)&gt;$S489),0),0)+1,"")))</f>
        <v>0</v>
      </c>
      <c r="T490">
        <f>IF($S490="","",IF(AND($S490=$S489,$U489="paid",$V489=""),"",IF(AND($S490=$S489,$U489="paid",$V489&lt;&gt;""),$V489,IF($S490="","",IFERROR(MATCH(1,INDEX((Calc!$A$2:$A$2001=INDEX(Calc!$A:$A,$S490))*(Calc!$D$2:$D$2001&gt;0)*(Calc!$I$2:$I$2001&gt;INDEX(Calc!$J:$J,$S490))*(Calc!$T$2:$T$2001&lt;INDEX(Calc!$H:$H,$S490)),0),0)+1,"")))))</f>
        <v>0</v>
      </c>
      <c r="U490">
        <f>IF($S490="","",IF($T490&lt;&gt;"","paid","unpaid"))</f>
        <v>0</v>
      </c>
      <c r="V490">
        <f>IF(OR($S490="",$T490=""),"",IFERROR(MATCH(1,INDEX((Calc!$A$2:$A$2001=INDEX(Calc!$A:$A,$S490))*(Calc!$D$2:$D$2001&gt;0)*(Calc!$I$2:$I$2001&gt;INDEX(Calc!$J:$J,$S490))*(Calc!$T$2:$T$2001&lt;INDEX(Calc!$H:$H,$S490))*(ROW(Calc!$A$2:$A$2001)&gt;$T490),0),0)+1,""))</f>
        <v>0</v>
      </c>
      <c r="W490" s="8">
        <f>IF($S490="","",MAX(0,INDEX(Calc!$H:$H,$S490)-MAX(INDEX(Calc!$K:$K,$S490),INDEX(Calc!$J:$J,$S490))))</f>
        <v>0</v>
      </c>
      <c r="X490" s="8">
        <f>IF($S490="","",INDEX(Calc!$E:$E,$S490)-$W490)</f>
        <v>0</v>
      </c>
    </row>
    <row r="491" spans="1:24">
      <c r="A491">
        <f>IF($S491="","",INDEX(Calc!$A:$A,$S491))</f>
        <v>0</v>
      </c>
      <c r="B491">
        <f>IF($S491="","",INDEX(Calc!$U:$U,$S491))</f>
        <v>0</v>
      </c>
      <c r="C491" s="7">
        <f>IF($S491="","",INDEX(Calc!$B:$B,$S491))</f>
        <v>0</v>
      </c>
      <c r="D491">
        <f>IF($S491="","",INDEX(Calc!$C:$C,$S491))</f>
        <v>0</v>
      </c>
      <c r="E491" s="8">
        <f>IF($S491="","",INDEX(Calc!$E:$E,$S491))</f>
        <v>0</v>
      </c>
      <c r="F491" s="9">
        <f>IF($S491="","",INDEX(Calc!$G:$G,$S491))</f>
        <v>0</v>
      </c>
      <c r="G491" s="8">
        <f>IF($S491="","",INDEX(Calc!$L:$L,$S491))</f>
        <v>0</v>
      </c>
      <c r="H491" s="8">
        <f>IF($S491="","",INDEX(Calc!$M:$M,$S491))</f>
        <v>0</v>
      </c>
      <c r="I491" s="7">
        <f>IF($T491="","",INDEX(Calc!$B:$B,$T491))</f>
        <v>0</v>
      </c>
      <c r="J491" s="8">
        <f>IF($S491="","",IF($U491&lt;&gt;"paid",0,MAX(0,MIN(INDEX(Calc!$H:$H,$S491),INDEX(Calc!$I:$I,$T491))-MAX(INDEX(Calc!$J:$J,$S491),INDEX(Calc!$T:$T,$T491)))))</f>
        <v>0</v>
      </c>
      <c r="K491" s="8">
        <f>IF($S491="","",IF($U491&lt;&gt;"paid",0,$J491/(1+$F491)*$F491))</f>
        <v>0</v>
      </c>
      <c r="L491" s="8">
        <f>IF($S491="","",IF($U491="paid",MAX(0,$E491-MAX(0,MIN(INDEX(Calc!$H:$H,$S491),INDEX(Calc!$I:$I,$T491))-INDEX(Calc!$J:$J,$S491))),$W491))</f>
        <v>0</v>
      </c>
      <c r="M491" s="8">
        <f>IF($S491="","",IF($U491="paid",$L491/(1+$F491)*$F491,$Q491))</f>
        <v>0</v>
      </c>
      <c r="N491">
        <f>IF(OR($S491="",$U491&lt;&gt;"paid"),"",$I491-$C491)</f>
        <v>0</v>
      </c>
      <c r="O491" s="8">
        <f>IF($S491="","",IF(AND($U491="paid",$N491&gt;Settings!$B$4),$K491*Settings!$B$3*$N491/365,0))</f>
        <v>0</v>
      </c>
      <c r="P491" s="8">
        <f>IF($S491="","",IF($U491="unpaid",$W491,0))</f>
        <v>0</v>
      </c>
      <c r="Q491" s="8">
        <f>IF($S491="","",IF(AND($U491="unpaid",$C491&lt;=Settings!$B$2),$W491/(1+$F491)*$F491,0))</f>
        <v>0</v>
      </c>
      <c r="R491">
        <f>IF($S491="","","FY "&amp;IF(MONTH($C491)&gt;=4,YEAR($C491),YEAR($C491)-1)&amp;"-"&amp;TEXT(MOD(IF(MONTH($C491)&gt;=4,YEAR($C491)+1,YEAR($C491)),100),"00"))</f>
        <v>0</v>
      </c>
      <c r="S491">
        <f>IF($S490="","",IF($U490="paid",IF($V490&lt;&gt;"",$S490,IF(AND($W490&gt;0,OR(INDEX(Calc!$B:$B,$S490)&lt;=Settings!$B$2,$X490=0)),$S490,IFERROR(MATCH(1,INDEX((Calc!$A$2:$A$2001&lt;&gt;"")*(Calc!$E$2:$E$2001&gt;0)*(ROW(Calc!$A$2:$A$2001)&gt;$S490),0),0)+1,""))),IFERROR(MATCH(1,INDEX((Calc!$A$2:$A$2001&lt;&gt;"")*(Calc!$E$2:$E$2001&gt;0)*(ROW(Calc!$A$2:$A$2001)&gt;$S490),0),0)+1,"")))</f>
        <v>0</v>
      </c>
      <c r="T491">
        <f>IF($S491="","",IF(AND($S491=$S490,$U490="paid",$V490=""),"",IF(AND($S491=$S490,$U490="paid",$V490&lt;&gt;""),$V490,IF($S491="","",IFERROR(MATCH(1,INDEX((Calc!$A$2:$A$2001=INDEX(Calc!$A:$A,$S491))*(Calc!$D$2:$D$2001&gt;0)*(Calc!$I$2:$I$2001&gt;INDEX(Calc!$J:$J,$S491))*(Calc!$T$2:$T$2001&lt;INDEX(Calc!$H:$H,$S491)),0),0)+1,"")))))</f>
        <v>0</v>
      </c>
      <c r="U491">
        <f>IF($S491="","",IF($T491&lt;&gt;"","paid","unpaid"))</f>
        <v>0</v>
      </c>
      <c r="V491">
        <f>IF(OR($S491="",$T491=""),"",IFERROR(MATCH(1,INDEX((Calc!$A$2:$A$2001=INDEX(Calc!$A:$A,$S491))*(Calc!$D$2:$D$2001&gt;0)*(Calc!$I$2:$I$2001&gt;INDEX(Calc!$J:$J,$S491))*(Calc!$T$2:$T$2001&lt;INDEX(Calc!$H:$H,$S491))*(ROW(Calc!$A$2:$A$2001)&gt;$T491),0),0)+1,""))</f>
        <v>0</v>
      </c>
      <c r="W491" s="8">
        <f>IF($S491="","",MAX(0,INDEX(Calc!$H:$H,$S491)-MAX(INDEX(Calc!$K:$K,$S491),INDEX(Calc!$J:$J,$S491))))</f>
        <v>0</v>
      </c>
      <c r="X491" s="8">
        <f>IF($S491="","",INDEX(Calc!$E:$E,$S491)-$W491)</f>
        <v>0</v>
      </c>
    </row>
    <row r="492" spans="1:24">
      <c r="A492">
        <f>IF($S492="","",INDEX(Calc!$A:$A,$S492))</f>
        <v>0</v>
      </c>
      <c r="B492">
        <f>IF($S492="","",INDEX(Calc!$U:$U,$S492))</f>
        <v>0</v>
      </c>
      <c r="C492" s="7">
        <f>IF($S492="","",INDEX(Calc!$B:$B,$S492))</f>
        <v>0</v>
      </c>
      <c r="D492">
        <f>IF($S492="","",INDEX(Calc!$C:$C,$S492))</f>
        <v>0</v>
      </c>
      <c r="E492" s="8">
        <f>IF($S492="","",INDEX(Calc!$E:$E,$S492))</f>
        <v>0</v>
      </c>
      <c r="F492" s="9">
        <f>IF($S492="","",INDEX(Calc!$G:$G,$S492))</f>
        <v>0</v>
      </c>
      <c r="G492" s="8">
        <f>IF($S492="","",INDEX(Calc!$L:$L,$S492))</f>
        <v>0</v>
      </c>
      <c r="H492" s="8">
        <f>IF($S492="","",INDEX(Calc!$M:$M,$S492))</f>
        <v>0</v>
      </c>
      <c r="I492" s="7">
        <f>IF($T492="","",INDEX(Calc!$B:$B,$T492))</f>
        <v>0</v>
      </c>
      <c r="J492" s="8">
        <f>IF($S492="","",IF($U492&lt;&gt;"paid",0,MAX(0,MIN(INDEX(Calc!$H:$H,$S492),INDEX(Calc!$I:$I,$T492))-MAX(INDEX(Calc!$J:$J,$S492),INDEX(Calc!$T:$T,$T492)))))</f>
        <v>0</v>
      </c>
      <c r="K492" s="8">
        <f>IF($S492="","",IF($U492&lt;&gt;"paid",0,$J492/(1+$F492)*$F492))</f>
        <v>0</v>
      </c>
      <c r="L492" s="8">
        <f>IF($S492="","",IF($U492="paid",MAX(0,$E492-MAX(0,MIN(INDEX(Calc!$H:$H,$S492),INDEX(Calc!$I:$I,$T492))-INDEX(Calc!$J:$J,$S492))),$W492))</f>
        <v>0</v>
      </c>
      <c r="M492" s="8">
        <f>IF($S492="","",IF($U492="paid",$L492/(1+$F492)*$F492,$Q492))</f>
        <v>0</v>
      </c>
      <c r="N492">
        <f>IF(OR($S492="",$U492&lt;&gt;"paid"),"",$I492-$C492)</f>
        <v>0</v>
      </c>
      <c r="O492" s="8">
        <f>IF($S492="","",IF(AND($U492="paid",$N492&gt;Settings!$B$4),$K492*Settings!$B$3*$N492/365,0))</f>
        <v>0</v>
      </c>
      <c r="P492" s="8">
        <f>IF($S492="","",IF($U492="unpaid",$W492,0))</f>
        <v>0</v>
      </c>
      <c r="Q492" s="8">
        <f>IF($S492="","",IF(AND($U492="unpaid",$C492&lt;=Settings!$B$2),$W492/(1+$F492)*$F492,0))</f>
        <v>0</v>
      </c>
      <c r="R492">
        <f>IF($S492="","","FY "&amp;IF(MONTH($C492)&gt;=4,YEAR($C492),YEAR($C492)-1)&amp;"-"&amp;TEXT(MOD(IF(MONTH($C492)&gt;=4,YEAR($C492)+1,YEAR($C492)),100),"00"))</f>
        <v>0</v>
      </c>
      <c r="S492">
        <f>IF($S491="","",IF($U491="paid",IF($V491&lt;&gt;"",$S491,IF(AND($W491&gt;0,OR(INDEX(Calc!$B:$B,$S491)&lt;=Settings!$B$2,$X491=0)),$S491,IFERROR(MATCH(1,INDEX((Calc!$A$2:$A$2001&lt;&gt;"")*(Calc!$E$2:$E$2001&gt;0)*(ROW(Calc!$A$2:$A$2001)&gt;$S491),0),0)+1,""))),IFERROR(MATCH(1,INDEX((Calc!$A$2:$A$2001&lt;&gt;"")*(Calc!$E$2:$E$2001&gt;0)*(ROW(Calc!$A$2:$A$2001)&gt;$S491),0),0)+1,"")))</f>
        <v>0</v>
      </c>
      <c r="T492">
        <f>IF($S492="","",IF(AND($S492=$S491,$U491="paid",$V491=""),"",IF(AND($S492=$S491,$U491="paid",$V491&lt;&gt;""),$V491,IF($S492="","",IFERROR(MATCH(1,INDEX((Calc!$A$2:$A$2001=INDEX(Calc!$A:$A,$S492))*(Calc!$D$2:$D$2001&gt;0)*(Calc!$I$2:$I$2001&gt;INDEX(Calc!$J:$J,$S492))*(Calc!$T$2:$T$2001&lt;INDEX(Calc!$H:$H,$S492)),0),0)+1,"")))))</f>
        <v>0</v>
      </c>
      <c r="U492">
        <f>IF($S492="","",IF($T492&lt;&gt;"","paid","unpaid"))</f>
        <v>0</v>
      </c>
      <c r="V492">
        <f>IF(OR($S492="",$T492=""),"",IFERROR(MATCH(1,INDEX((Calc!$A$2:$A$2001=INDEX(Calc!$A:$A,$S492))*(Calc!$D$2:$D$2001&gt;0)*(Calc!$I$2:$I$2001&gt;INDEX(Calc!$J:$J,$S492))*(Calc!$T$2:$T$2001&lt;INDEX(Calc!$H:$H,$S492))*(ROW(Calc!$A$2:$A$2001)&gt;$T492),0),0)+1,""))</f>
        <v>0</v>
      </c>
      <c r="W492" s="8">
        <f>IF($S492="","",MAX(0,INDEX(Calc!$H:$H,$S492)-MAX(INDEX(Calc!$K:$K,$S492),INDEX(Calc!$J:$J,$S492))))</f>
        <v>0</v>
      </c>
      <c r="X492" s="8">
        <f>IF($S492="","",INDEX(Calc!$E:$E,$S492)-$W492)</f>
        <v>0</v>
      </c>
    </row>
    <row r="493" spans="1:24">
      <c r="A493">
        <f>IF($S493="","",INDEX(Calc!$A:$A,$S493))</f>
        <v>0</v>
      </c>
      <c r="B493">
        <f>IF($S493="","",INDEX(Calc!$U:$U,$S493))</f>
        <v>0</v>
      </c>
      <c r="C493" s="7">
        <f>IF($S493="","",INDEX(Calc!$B:$B,$S493))</f>
        <v>0</v>
      </c>
      <c r="D493">
        <f>IF($S493="","",INDEX(Calc!$C:$C,$S493))</f>
        <v>0</v>
      </c>
      <c r="E493" s="8">
        <f>IF($S493="","",INDEX(Calc!$E:$E,$S493))</f>
        <v>0</v>
      </c>
      <c r="F493" s="9">
        <f>IF($S493="","",INDEX(Calc!$G:$G,$S493))</f>
        <v>0</v>
      </c>
      <c r="G493" s="8">
        <f>IF($S493="","",INDEX(Calc!$L:$L,$S493))</f>
        <v>0</v>
      </c>
      <c r="H493" s="8">
        <f>IF($S493="","",INDEX(Calc!$M:$M,$S493))</f>
        <v>0</v>
      </c>
      <c r="I493" s="7">
        <f>IF($T493="","",INDEX(Calc!$B:$B,$T493))</f>
        <v>0</v>
      </c>
      <c r="J493" s="8">
        <f>IF($S493="","",IF($U493&lt;&gt;"paid",0,MAX(0,MIN(INDEX(Calc!$H:$H,$S493),INDEX(Calc!$I:$I,$T493))-MAX(INDEX(Calc!$J:$J,$S493),INDEX(Calc!$T:$T,$T493)))))</f>
        <v>0</v>
      </c>
      <c r="K493" s="8">
        <f>IF($S493="","",IF($U493&lt;&gt;"paid",0,$J493/(1+$F493)*$F493))</f>
        <v>0</v>
      </c>
      <c r="L493" s="8">
        <f>IF($S493="","",IF($U493="paid",MAX(0,$E493-MAX(0,MIN(INDEX(Calc!$H:$H,$S493),INDEX(Calc!$I:$I,$T493))-INDEX(Calc!$J:$J,$S493))),$W493))</f>
        <v>0</v>
      </c>
      <c r="M493" s="8">
        <f>IF($S493="","",IF($U493="paid",$L493/(1+$F493)*$F493,$Q493))</f>
        <v>0</v>
      </c>
      <c r="N493">
        <f>IF(OR($S493="",$U493&lt;&gt;"paid"),"",$I493-$C493)</f>
        <v>0</v>
      </c>
      <c r="O493" s="8">
        <f>IF($S493="","",IF(AND($U493="paid",$N493&gt;Settings!$B$4),$K493*Settings!$B$3*$N493/365,0))</f>
        <v>0</v>
      </c>
      <c r="P493" s="8">
        <f>IF($S493="","",IF($U493="unpaid",$W493,0))</f>
        <v>0</v>
      </c>
      <c r="Q493" s="8">
        <f>IF($S493="","",IF(AND($U493="unpaid",$C493&lt;=Settings!$B$2),$W493/(1+$F493)*$F493,0))</f>
        <v>0</v>
      </c>
      <c r="R493">
        <f>IF($S493="","","FY "&amp;IF(MONTH($C493)&gt;=4,YEAR($C493),YEAR($C493)-1)&amp;"-"&amp;TEXT(MOD(IF(MONTH($C493)&gt;=4,YEAR($C493)+1,YEAR($C493)),100),"00"))</f>
        <v>0</v>
      </c>
      <c r="S493">
        <f>IF($S492="","",IF($U492="paid",IF($V492&lt;&gt;"",$S492,IF(AND($W492&gt;0,OR(INDEX(Calc!$B:$B,$S492)&lt;=Settings!$B$2,$X492=0)),$S492,IFERROR(MATCH(1,INDEX((Calc!$A$2:$A$2001&lt;&gt;"")*(Calc!$E$2:$E$2001&gt;0)*(ROW(Calc!$A$2:$A$2001)&gt;$S492),0),0)+1,""))),IFERROR(MATCH(1,INDEX((Calc!$A$2:$A$2001&lt;&gt;"")*(Calc!$E$2:$E$2001&gt;0)*(ROW(Calc!$A$2:$A$2001)&gt;$S492),0),0)+1,"")))</f>
        <v>0</v>
      </c>
      <c r="T493">
        <f>IF($S493="","",IF(AND($S493=$S492,$U492="paid",$V492=""),"",IF(AND($S493=$S492,$U492="paid",$V492&lt;&gt;""),$V492,IF($S493="","",IFERROR(MATCH(1,INDEX((Calc!$A$2:$A$2001=INDEX(Calc!$A:$A,$S493))*(Calc!$D$2:$D$2001&gt;0)*(Calc!$I$2:$I$2001&gt;INDEX(Calc!$J:$J,$S493))*(Calc!$T$2:$T$2001&lt;INDEX(Calc!$H:$H,$S493)),0),0)+1,"")))))</f>
        <v>0</v>
      </c>
      <c r="U493">
        <f>IF($S493="","",IF($T493&lt;&gt;"","paid","unpaid"))</f>
        <v>0</v>
      </c>
      <c r="V493">
        <f>IF(OR($S493="",$T493=""),"",IFERROR(MATCH(1,INDEX((Calc!$A$2:$A$2001=INDEX(Calc!$A:$A,$S493))*(Calc!$D$2:$D$2001&gt;0)*(Calc!$I$2:$I$2001&gt;INDEX(Calc!$J:$J,$S493))*(Calc!$T$2:$T$2001&lt;INDEX(Calc!$H:$H,$S493))*(ROW(Calc!$A$2:$A$2001)&gt;$T493),0),0)+1,""))</f>
        <v>0</v>
      </c>
      <c r="W493" s="8">
        <f>IF($S493="","",MAX(0,INDEX(Calc!$H:$H,$S493)-MAX(INDEX(Calc!$K:$K,$S493),INDEX(Calc!$J:$J,$S493))))</f>
        <v>0</v>
      </c>
      <c r="X493" s="8">
        <f>IF($S493="","",INDEX(Calc!$E:$E,$S493)-$W493)</f>
        <v>0</v>
      </c>
    </row>
    <row r="494" spans="1:24">
      <c r="A494">
        <f>IF($S494="","",INDEX(Calc!$A:$A,$S494))</f>
        <v>0</v>
      </c>
      <c r="B494">
        <f>IF($S494="","",INDEX(Calc!$U:$U,$S494))</f>
        <v>0</v>
      </c>
      <c r="C494" s="7">
        <f>IF($S494="","",INDEX(Calc!$B:$B,$S494))</f>
        <v>0</v>
      </c>
      <c r="D494">
        <f>IF($S494="","",INDEX(Calc!$C:$C,$S494))</f>
        <v>0</v>
      </c>
      <c r="E494" s="8">
        <f>IF($S494="","",INDEX(Calc!$E:$E,$S494))</f>
        <v>0</v>
      </c>
      <c r="F494" s="9">
        <f>IF($S494="","",INDEX(Calc!$G:$G,$S494))</f>
        <v>0</v>
      </c>
      <c r="G494" s="8">
        <f>IF($S494="","",INDEX(Calc!$L:$L,$S494))</f>
        <v>0</v>
      </c>
      <c r="H494" s="8">
        <f>IF($S494="","",INDEX(Calc!$M:$M,$S494))</f>
        <v>0</v>
      </c>
      <c r="I494" s="7">
        <f>IF($T494="","",INDEX(Calc!$B:$B,$T494))</f>
        <v>0</v>
      </c>
      <c r="J494" s="8">
        <f>IF($S494="","",IF($U494&lt;&gt;"paid",0,MAX(0,MIN(INDEX(Calc!$H:$H,$S494),INDEX(Calc!$I:$I,$T494))-MAX(INDEX(Calc!$J:$J,$S494),INDEX(Calc!$T:$T,$T494)))))</f>
        <v>0</v>
      </c>
      <c r="K494" s="8">
        <f>IF($S494="","",IF($U494&lt;&gt;"paid",0,$J494/(1+$F494)*$F494))</f>
        <v>0</v>
      </c>
      <c r="L494" s="8">
        <f>IF($S494="","",IF($U494="paid",MAX(0,$E494-MAX(0,MIN(INDEX(Calc!$H:$H,$S494),INDEX(Calc!$I:$I,$T494))-INDEX(Calc!$J:$J,$S494))),$W494))</f>
        <v>0</v>
      </c>
      <c r="M494" s="8">
        <f>IF($S494="","",IF($U494="paid",$L494/(1+$F494)*$F494,$Q494))</f>
        <v>0</v>
      </c>
      <c r="N494">
        <f>IF(OR($S494="",$U494&lt;&gt;"paid"),"",$I494-$C494)</f>
        <v>0</v>
      </c>
      <c r="O494" s="8">
        <f>IF($S494="","",IF(AND($U494="paid",$N494&gt;Settings!$B$4),$K494*Settings!$B$3*$N494/365,0))</f>
        <v>0</v>
      </c>
      <c r="P494" s="8">
        <f>IF($S494="","",IF($U494="unpaid",$W494,0))</f>
        <v>0</v>
      </c>
      <c r="Q494" s="8">
        <f>IF($S494="","",IF(AND($U494="unpaid",$C494&lt;=Settings!$B$2),$W494/(1+$F494)*$F494,0))</f>
        <v>0</v>
      </c>
      <c r="R494">
        <f>IF($S494="","","FY "&amp;IF(MONTH($C494)&gt;=4,YEAR($C494),YEAR($C494)-1)&amp;"-"&amp;TEXT(MOD(IF(MONTH($C494)&gt;=4,YEAR($C494)+1,YEAR($C494)),100),"00"))</f>
        <v>0</v>
      </c>
      <c r="S494">
        <f>IF($S493="","",IF($U493="paid",IF($V493&lt;&gt;"",$S493,IF(AND($W493&gt;0,OR(INDEX(Calc!$B:$B,$S493)&lt;=Settings!$B$2,$X493=0)),$S493,IFERROR(MATCH(1,INDEX((Calc!$A$2:$A$2001&lt;&gt;"")*(Calc!$E$2:$E$2001&gt;0)*(ROW(Calc!$A$2:$A$2001)&gt;$S493),0),0)+1,""))),IFERROR(MATCH(1,INDEX((Calc!$A$2:$A$2001&lt;&gt;"")*(Calc!$E$2:$E$2001&gt;0)*(ROW(Calc!$A$2:$A$2001)&gt;$S493),0),0)+1,"")))</f>
        <v>0</v>
      </c>
      <c r="T494">
        <f>IF($S494="","",IF(AND($S494=$S493,$U493="paid",$V493=""),"",IF(AND($S494=$S493,$U493="paid",$V493&lt;&gt;""),$V493,IF($S494="","",IFERROR(MATCH(1,INDEX((Calc!$A$2:$A$2001=INDEX(Calc!$A:$A,$S494))*(Calc!$D$2:$D$2001&gt;0)*(Calc!$I$2:$I$2001&gt;INDEX(Calc!$J:$J,$S494))*(Calc!$T$2:$T$2001&lt;INDEX(Calc!$H:$H,$S494)),0),0)+1,"")))))</f>
        <v>0</v>
      </c>
      <c r="U494">
        <f>IF($S494="","",IF($T494&lt;&gt;"","paid","unpaid"))</f>
        <v>0</v>
      </c>
      <c r="V494">
        <f>IF(OR($S494="",$T494=""),"",IFERROR(MATCH(1,INDEX((Calc!$A$2:$A$2001=INDEX(Calc!$A:$A,$S494))*(Calc!$D$2:$D$2001&gt;0)*(Calc!$I$2:$I$2001&gt;INDEX(Calc!$J:$J,$S494))*(Calc!$T$2:$T$2001&lt;INDEX(Calc!$H:$H,$S494))*(ROW(Calc!$A$2:$A$2001)&gt;$T494),0),0)+1,""))</f>
        <v>0</v>
      </c>
      <c r="W494" s="8">
        <f>IF($S494="","",MAX(0,INDEX(Calc!$H:$H,$S494)-MAX(INDEX(Calc!$K:$K,$S494),INDEX(Calc!$J:$J,$S494))))</f>
        <v>0</v>
      </c>
      <c r="X494" s="8">
        <f>IF($S494="","",INDEX(Calc!$E:$E,$S494)-$W494)</f>
        <v>0</v>
      </c>
    </row>
    <row r="495" spans="1:24">
      <c r="A495">
        <f>IF($S495="","",INDEX(Calc!$A:$A,$S495))</f>
        <v>0</v>
      </c>
      <c r="B495">
        <f>IF($S495="","",INDEX(Calc!$U:$U,$S495))</f>
        <v>0</v>
      </c>
      <c r="C495" s="7">
        <f>IF($S495="","",INDEX(Calc!$B:$B,$S495))</f>
        <v>0</v>
      </c>
      <c r="D495">
        <f>IF($S495="","",INDEX(Calc!$C:$C,$S495))</f>
        <v>0</v>
      </c>
      <c r="E495" s="8">
        <f>IF($S495="","",INDEX(Calc!$E:$E,$S495))</f>
        <v>0</v>
      </c>
      <c r="F495" s="9">
        <f>IF($S495="","",INDEX(Calc!$G:$G,$S495))</f>
        <v>0</v>
      </c>
      <c r="G495" s="8">
        <f>IF($S495="","",INDEX(Calc!$L:$L,$S495))</f>
        <v>0</v>
      </c>
      <c r="H495" s="8">
        <f>IF($S495="","",INDEX(Calc!$M:$M,$S495))</f>
        <v>0</v>
      </c>
      <c r="I495" s="7">
        <f>IF($T495="","",INDEX(Calc!$B:$B,$T495))</f>
        <v>0</v>
      </c>
      <c r="J495" s="8">
        <f>IF($S495="","",IF($U495&lt;&gt;"paid",0,MAX(0,MIN(INDEX(Calc!$H:$H,$S495),INDEX(Calc!$I:$I,$T495))-MAX(INDEX(Calc!$J:$J,$S495),INDEX(Calc!$T:$T,$T495)))))</f>
        <v>0</v>
      </c>
      <c r="K495" s="8">
        <f>IF($S495="","",IF($U495&lt;&gt;"paid",0,$J495/(1+$F495)*$F495))</f>
        <v>0</v>
      </c>
      <c r="L495" s="8">
        <f>IF($S495="","",IF($U495="paid",MAX(0,$E495-MAX(0,MIN(INDEX(Calc!$H:$H,$S495),INDEX(Calc!$I:$I,$T495))-INDEX(Calc!$J:$J,$S495))),$W495))</f>
        <v>0</v>
      </c>
      <c r="M495" s="8">
        <f>IF($S495="","",IF($U495="paid",$L495/(1+$F495)*$F495,$Q495))</f>
        <v>0</v>
      </c>
      <c r="N495">
        <f>IF(OR($S495="",$U495&lt;&gt;"paid"),"",$I495-$C495)</f>
        <v>0</v>
      </c>
      <c r="O495" s="8">
        <f>IF($S495="","",IF(AND($U495="paid",$N495&gt;Settings!$B$4),$K495*Settings!$B$3*$N495/365,0))</f>
        <v>0</v>
      </c>
      <c r="P495" s="8">
        <f>IF($S495="","",IF($U495="unpaid",$W495,0))</f>
        <v>0</v>
      </c>
      <c r="Q495" s="8">
        <f>IF($S495="","",IF(AND($U495="unpaid",$C495&lt;=Settings!$B$2),$W495/(1+$F495)*$F495,0))</f>
        <v>0</v>
      </c>
      <c r="R495">
        <f>IF($S495="","","FY "&amp;IF(MONTH($C495)&gt;=4,YEAR($C495),YEAR($C495)-1)&amp;"-"&amp;TEXT(MOD(IF(MONTH($C495)&gt;=4,YEAR($C495)+1,YEAR($C495)),100),"00"))</f>
        <v>0</v>
      </c>
      <c r="S495">
        <f>IF($S494="","",IF($U494="paid",IF($V494&lt;&gt;"",$S494,IF(AND($W494&gt;0,OR(INDEX(Calc!$B:$B,$S494)&lt;=Settings!$B$2,$X494=0)),$S494,IFERROR(MATCH(1,INDEX((Calc!$A$2:$A$2001&lt;&gt;"")*(Calc!$E$2:$E$2001&gt;0)*(ROW(Calc!$A$2:$A$2001)&gt;$S494),0),0)+1,""))),IFERROR(MATCH(1,INDEX((Calc!$A$2:$A$2001&lt;&gt;"")*(Calc!$E$2:$E$2001&gt;0)*(ROW(Calc!$A$2:$A$2001)&gt;$S494),0),0)+1,"")))</f>
        <v>0</v>
      </c>
      <c r="T495">
        <f>IF($S495="","",IF(AND($S495=$S494,$U494="paid",$V494=""),"",IF(AND($S495=$S494,$U494="paid",$V494&lt;&gt;""),$V494,IF($S495="","",IFERROR(MATCH(1,INDEX((Calc!$A$2:$A$2001=INDEX(Calc!$A:$A,$S495))*(Calc!$D$2:$D$2001&gt;0)*(Calc!$I$2:$I$2001&gt;INDEX(Calc!$J:$J,$S495))*(Calc!$T$2:$T$2001&lt;INDEX(Calc!$H:$H,$S495)),0),0)+1,"")))))</f>
        <v>0</v>
      </c>
      <c r="U495">
        <f>IF($S495="","",IF($T495&lt;&gt;"","paid","unpaid"))</f>
        <v>0</v>
      </c>
      <c r="V495">
        <f>IF(OR($S495="",$T495=""),"",IFERROR(MATCH(1,INDEX((Calc!$A$2:$A$2001=INDEX(Calc!$A:$A,$S495))*(Calc!$D$2:$D$2001&gt;0)*(Calc!$I$2:$I$2001&gt;INDEX(Calc!$J:$J,$S495))*(Calc!$T$2:$T$2001&lt;INDEX(Calc!$H:$H,$S495))*(ROW(Calc!$A$2:$A$2001)&gt;$T495),0),0)+1,""))</f>
        <v>0</v>
      </c>
      <c r="W495" s="8">
        <f>IF($S495="","",MAX(0,INDEX(Calc!$H:$H,$S495)-MAX(INDEX(Calc!$K:$K,$S495),INDEX(Calc!$J:$J,$S495))))</f>
        <v>0</v>
      </c>
      <c r="X495" s="8">
        <f>IF($S495="","",INDEX(Calc!$E:$E,$S495)-$W495)</f>
        <v>0</v>
      </c>
    </row>
    <row r="496" spans="1:24">
      <c r="A496">
        <f>IF($S496="","",INDEX(Calc!$A:$A,$S496))</f>
        <v>0</v>
      </c>
      <c r="B496">
        <f>IF($S496="","",INDEX(Calc!$U:$U,$S496))</f>
        <v>0</v>
      </c>
      <c r="C496" s="7">
        <f>IF($S496="","",INDEX(Calc!$B:$B,$S496))</f>
        <v>0</v>
      </c>
      <c r="D496">
        <f>IF($S496="","",INDEX(Calc!$C:$C,$S496))</f>
        <v>0</v>
      </c>
      <c r="E496" s="8">
        <f>IF($S496="","",INDEX(Calc!$E:$E,$S496))</f>
        <v>0</v>
      </c>
      <c r="F496" s="9">
        <f>IF($S496="","",INDEX(Calc!$G:$G,$S496))</f>
        <v>0</v>
      </c>
      <c r="G496" s="8">
        <f>IF($S496="","",INDEX(Calc!$L:$L,$S496))</f>
        <v>0</v>
      </c>
      <c r="H496" s="8">
        <f>IF($S496="","",INDEX(Calc!$M:$M,$S496))</f>
        <v>0</v>
      </c>
      <c r="I496" s="7">
        <f>IF($T496="","",INDEX(Calc!$B:$B,$T496))</f>
        <v>0</v>
      </c>
      <c r="J496" s="8">
        <f>IF($S496="","",IF($U496&lt;&gt;"paid",0,MAX(0,MIN(INDEX(Calc!$H:$H,$S496),INDEX(Calc!$I:$I,$T496))-MAX(INDEX(Calc!$J:$J,$S496),INDEX(Calc!$T:$T,$T496)))))</f>
        <v>0</v>
      </c>
      <c r="K496" s="8">
        <f>IF($S496="","",IF($U496&lt;&gt;"paid",0,$J496/(1+$F496)*$F496))</f>
        <v>0</v>
      </c>
      <c r="L496" s="8">
        <f>IF($S496="","",IF($U496="paid",MAX(0,$E496-MAX(0,MIN(INDEX(Calc!$H:$H,$S496),INDEX(Calc!$I:$I,$T496))-INDEX(Calc!$J:$J,$S496))),$W496))</f>
        <v>0</v>
      </c>
      <c r="M496" s="8">
        <f>IF($S496="","",IF($U496="paid",$L496/(1+$F496)*$F496,$Q496))</f>
        <v>0</v>
      </c>
      <c r="N496">
        <f>IF(OR($S496="",$U496&lt;&gt;"paid"),"",$I496-$C496)</f>
        <v>0</v>
      </c>
      <c r="O496" s="8">
        <f>IF($S496="","",IF(AND($U496="paid",$N496&gt;Settings!$B$4),$K496*Settings!$B$3*$N496/365,0))</f>
        <v>0</v>
      </c>
      <c r="P496" s="8">
        <f>IF($S496="","",IF($U496="unpaid",$W496,0))</f>
        <v>0</v>
      </c>
      <c r="Q496" s="8">
        <f>IF($S496="","",IF(AND($U496="unpaid",$C496&lt;=Settings!$B$2),$W496/(1+$F496)*$F496,0))</f>
        <v>0</v>
      </c>
      <c r="R496">
        <f>IF($S496="","","FY "&amp;IF(MONTH($C496)&gt;=4,YEAR($C496),YEAR($C496)-1)&amp;"-"&amp;TEXT(MOD(IF(MONTH($C496)&gt;=4,YEAR($C496)+1,YEAR($C496)),100),"00"))</f>
        <v>0</v>
      </c>
      <c r="S496">
        <f>IF($S495="","",IF($U495="paid",IF($V495&lt;&gt;"",$S495,IF(AND($W495&gt;0,OR(INDEX(Calc!$B:$B,$S495)&lt;=Settings!$B$2,$X495=0)),$S495,IFERROR(MATCH(1,INDEX((Calc!$A$2:$A$2001&lt;&gt;"")*(Calc!$E$2:$E$2001&gt;0)*(ROW(Calc!$A$2:$A$2001)&gt;$S495),0),0)+1,""))),IFERROR(MATCH(1,INDEX((Calc!$A$2:$A$2001&lt;&gt;"")*(Calc!$E$2:$E$2001&gt;0)*(ROW(Calc!$A$2:$A$2001)&gt;$S495),0),0)+1,"")))</f>
        <v>0</v>
      </c>
      <c r="T496">
        <f>IF($S496="","",IF(AND($S496=$S495,$U495="paid",$V495=""),"",IF(AND($S496=$S495,$U495="paid",$V495&lt;&gt;""),$V495,IF($S496="","",IFERROR(MATCH(1,INDEX((Calc!$A$2:$A$2001=INDEX(Calc!$A:$A,$S496))*(Calc!$D$2:$D$2001&gt;0)*(Calc!$I$2:$I$2001&gt;INDEX(Calc!$J:$J,$S496))*(Calc!$T$2:$T$2001&lt;INDEX(Calc!$H:$H,$S496)),0),0)+1,"")))))</f>
        <v>0</v>
      </c>
      <c r="U496">
        <f>IF($S496="","",IF($T496&lt;&gt;"","paid","unpaid"))</f>
        <v>0</v>
      </c>
      <c r="V496">
        <f>IF(OR($S496="",$T496=""),"",IFERROR(MATCH(1,INDEX((Calc!$A$2:$A$2001=INDEX(Calc!$A:$A,$S496))*(Calc!$D$2:$D$2001&gt;0)*(Calc!$I$2:$I$2001&gt;INDEX(Calc!$J:$J,$S496))*(Calc!$T$2:$T$2001&lt;INDEX(Calc!$H:$H,$S496))*(ROW(Calc!$A$2:$A$2001)&gt;$T496),0),0)+1,""))</f>
        <v>0</v>
      </c>
      <c r="W496" s="8">
        <f>IF($S496="","",MAX(0,INDEX(Calc!$H:$H,$S496)-MAX(INDEX(Calc!$K:$K,$S496),INDEX(Calc!$J:$J,$S496))))</f>
        <v>0</v>
      </c>
      <c r="X496" s="8">
        <f>IF($S496="","",INDEX(Calc!$E:$E,$S496)-$W496)</f>
        <v>0</v>
      </c>
    </row>
    <row r="497" spans="1:24">
      <c r="A497">
        <f>IF($S497="","",INDEX(Calc!$A:$A,$S497))</f>
        <v>0</v>
      </c>
      <c r="B497">
        <f>IF($S497="","",INDEX(Calc!$U:$U,$S497))</f>
        <v>0</v>
      </c>
      <c r="C497" s="7">
        <f>IF($S497="","",INDEX(Calc!$B:$B,$S497))</f>
        <v>0</v>
      </c>
      <c r="D497">
        <f>IF($S497="","",INDEX(Calc!$C:$C,$S497))</f>
        <v>0</v>
      </c>
      <c r="E497" s="8">
        <f>IF($S497="","",INDEX(Calc!$E:$E,$S497))</f>
        <v>0</v>
      </c>
      <c r="F497" s="9">
        <f>IF($S497="","",INDEX(Calc!$G:$G,$S497))</f>
        <v>0</v>
      </c>
      <c r="G497" s="8">
        <f>IF($S497="","",INDEX(Calc!$L:$L,$S497))</f>
        <v>0</v>
      </c>
      <c r="H497" s="8">
        <f>IF($S497="","",INDEX(Calc!$M:$M,$S497))</f>
        <v>0</v>
      </c>
      <c r="I497" s="7">
        <f>IF($T497="","",INDEX(Calc!$B:$B,$T497))</f>
        <v>0</v>
      </c>
      <c r="J497" s="8">
        <f>IF($S497="","",IF($U497&lt;&gt;"paid",0,MAX(0,MIN(INDEX(Calc!$H:$H,$S497),INDEX(Calc!$I:$I,$T497))-MAX(INDEX(Calc!$J:$J,$S497),INDEX(Calc!$T:$T,$T497)))))</f>
        <v>0</v>
      </c>
      <c r="K497" s="8">
        <f>IF($S497="","",IF($U497&lt;&gt;"paid",0,$J497/(1+$F497)*$F497))</f>
        <v>0</v>
      </c>
      <c r="L497" s="8">
        <f>IF($S497="","",IF($U497="paid",MAX(0,$E497-MAX(0,MIN(INDEX(Calc!$H:$H,$S497),INDEX(Calc!$I:$I,$T497))-INDEX(Calc!$J:$J,$S497))),$W497))</f>
        <v>0</v>
      </c>
      <c r="M497" s="8">
        <f>IF($S497="","",IF($U497="paid",$L497/(1+$F497)*$F497,$Q497))</f>
        <v>0</v>
      </c>
      <c r="N497">
        <f>IF(OR($S497="",$U497&lt;&gt;"paid"),"",$I497-$C497)</f>
        <v>0</v>
      </c>
      <c r="O497" s="8">
        <f>IF($S497="","",IF(AND($U497="paid",$N497&gt;Settings!$B$4),$K497*Settings!$B$3*$N497/365,0))</f>
        <v>0</v>
      </c>
      <c r="P497" s="8">
        <f>IF($S497="","",IF($U497="unpaid",$W497,0))</f>
        <v>0</v>
      </c>
      <c r="Q497" s="8">
        <f>IF($S497="","",IF(AND($U497="unpaid",$C497&lt;=Settings!$B$2),$W497/(1+$F497)*$F497,0))</f>
        <v>0</v>
      </c>
      <c r="R497">
        <f>IF($S497="","","FY "&amp;IF(MONTH($C497)&gt;=4,YEAR($C497),YEAR($C497)-1)&amp;"-"&amp;TEXT(MOD(IF(MONTH($C497)&gt;=4,YEAR($C497)+1,YEAR($C497)),100),"00"))</f>
        <v>0</v>
      </c>
      <c r="S497">
        <f>IF($S496="","",IF($U496="paid",IF($V496&lt;&gt;"",$S496,IF(AND($W496&gt;0,OR(INDEX(Calc!$B:$B,$S496)&lt;=Settings!$B$2,$X496=0)),$S496,IFERROR(MATCH(1,INDEX((Calc!$A$2:$A$2001&lt;&gt;"")*(Calc!$E$2:$E$2001&gt;0)*(ROW(Calc!$A$2:$A$2001)&gt;$S496),0),0)+1,""))),IFERROR(MATCH(1,INDEX((Calc!$A$2:$A$2001&lt;&gt;"")*(Calc!$E$2:$E$2001&gt;0)*(ROW(Calc!$A$2:$A$2001)&gt;$S496),0),0)+1,"")))</f>
        <v>0</v>
      </c>
      <c r="T497">
        <f>IF($S497="","",IF(AND($S497=$S496,$U496="paid",$V496=""),"",IF(AND($S497=$S496,$U496="paid",$V496&lt;&gt;""),$V496,IF($S497="","",IFERROR(MATCH(1,INDEX((Calc!$A$2:$A$2001=INDEX(Calc!$A:$A,$S497))*(Calc!$D$2:$D$2001&gt;0)*(Calc!$I$2:$I$2001&gt;INDEX(Calc!$J:$J,$S497))*(Calc!$T$2:$T$2001&lt;INDEX(Calc!$H:$H,$S497)),0),0)+1,"")))))</f>
        <v>0</v>
      </c>
      <c r="U497">
        <f>IF($S497="","",IF($T497&lt;&gt;"","paid","unpaid"))</f>
        <v>0</v>
      </c>
      <c r="V497">
        <f>IF(OR($S497="",$T497=""),"",IFERROR(MATCH(1,INDEX((Calc!$A$2:$A$2001=INDEX(Calc!$A:$A,$S497))*(Calc!$D$2:$D$2001&gt;0)*(Calc!$I$2:$I$2001&gt;INDEX(Calc!$J:$J,$S497))*(Calc!$T$2:$T$2001&lt;INDEX(Calc!$H:$H,$S497))*(ROW(Calc!$A$2:$A$2001)&gt;$T497),0),0)+1,""))</f>
        <v>0</v>
      </c>
      <c r="W497" s="8">
        <f>IF($S497="","",MAX(0,INDEX(Calc!$H:$H,$S497)-MAX(INDEX(Calc!$K:$K,$S497),INDEX(Calc!$J:$J,$S497))))</f>
        <v>0</v>
      </c>
      <c r="X497" s="8">
        <f>IF($S497="","",INDEX(Calc!$E:$E,$S497)-$W497)</f>
        <v>0</v>
      </c>
    </row>
    <row r="498" spans="1:24">
      <c r="A498">
        <f>IF($S498="","",INDEX(Calc!$A:$A,$S498))</f>
        <v>0</v>
      </c>
      <c r="B498">
        <f>IF($S498="","",INDEX(Calc!$U:$U,$S498))</f>
        <v>0</v>
      </c>
      <c r="C498" s="7">
        <f>IF($S498="","",INDEX(Calc!$B:$B,$S498))</f>
        <v>0</v>
      </c>
      <c r="D498">
        <f>IF($S498="","",INDEX(Calc!$C:$C,$S498))</f>
        <v>0</v>
      </c>
      <c r="E498" s="8">
        <f>IF($S498="","",INDEX(Calc!$E:$E,$S498))</f>
        <v>0</v>
      </c>
      <c r="F498" s="9">
        <f>IF($S498="","",INDEX(Calc!$G:$G,$S498))</f>
        <v>0</v>
      </c>
      <c r="G498" s="8">
        <f>IF($S498="","",INDEX(Calc!$L:$L,$S498))</f>
        <v>0</v>
      </c>
      <c r="H498" s="8">
        <f>IF($S498="","",INDEX(Calc!$M:$M,$S498))</f>
        <v>0</v>
      </c>
      <c r="I498" s="7">
        <f>IF($T498="","",INDEX(Calc!$B:$B,$T498))</f>
        <v>0</v>
      </c>
      <c r="J498" s="8">
        <f>IF($S498="","",IF($U498&lt;&gt;"paid",0,MAX(0,MIN(INDEX(Calc!$H:$H,$S498),INDEX(Calc!$I:$I,$T498))-MAX(INDEX(Calc!$J:$J,$S498),INDEX(Calc!$T:$T,$T498)))))</f>
        <v>0</v>
      </c>
      <c r="K498" s="8">
        <f>IF($S498="","",IF($U498&lt;&gt;"paid",0,$J498/(1+$F498)*$F498))</f>
        <v>0</v>
      </c>
      <c r="L498" s="8">
        <f>IF($S498="","",IF($U498="paid",MAX(0,$E498-MAX(0,MIN(INDEX(Calc!$H:$H,$S498),INDEX(Calc!$I:$I,$T498))-INDEX(Calc!$J:$J,$S498))),$W498))</f>
        <v>0</v>
      </c>
      <c r="M498" s="8">
        <f>IF($S498="","",IF($U498="paid",$L498/(1+$F498)*$F498,$Q498))</f>
        <v>0</v>
      </c>
      <c r="N498">
        <f>IF(OR($S498="",$U498&lt;&gt;"paid"),"",$I498-$C498)</f>
        <v>0</v>
      </c>
      <c r="O498" s="8">
        <f>IF($S498="","",IF(AND($U498="paid",$N498&gt;Settings!$B$4),$K498*Settings!$B$3*$N498/365,0))</f>
        <v>0</v>
      </c>
      <c r="P498" s="8">
        <f>IF($S498="","",IF($U498="unpaid",$W498,0))</f>
        <v>0</v>
      </c>
      <c r="Q498" s="8">
        <f>IF($S498="","",IF(AND($U498="unpaid",$C498&lt;=Settings!$B$2),$W498/(1+$F498)*$F498,0))</f>
        <v>0</v>
      </c>
      <c r="R498">
        <f>IF($S498="","","FY "&amp;IF(MONTH($C498)&gt;=4,YEAR($C498),YEAR($C498)-1)&amp;"-"&amp;TEXT(MOD(IF(MONTH($C498)&gt;=4,YEAR($C498)+1,YEAR($C498)),100),"00"))</f>
        <v>0</v>
      </c>
      <c r="S498">
        <f>IF($S497="","",IF($U497="paid",IF($V497&lt;&gt;"",$S497,IF(AND($W497&gt;0,OR(INDEX(Calc!$B:$B,$S497)&lt;=Settings!$B$2,$X497=0)),$S497,IFERROR(MATCH(1,INDEX((Calc!$A$2:$A$2001&lt;&gt;"")*(Calc!$E$2:$E$2001&gt;0)*(ROW(Calc!$A$2:$A$2001)&gt;$S497),0),0)+1,""))),IFERROR(MATCH(1,INDEX((Calc!$A$2:$A$2001&lt;&gt;"")*(Calc!$E$2:$E$2001&gt;0)*(ROW(Calc!$A$2:$A$2001)&gt;$S497),0),0)+1,"")))</f>
        <v>0</v>
      </c>
      <c r="T498">
        <f>IF($S498="","",IF(AND($S498=$S497,$U497="paid",$V497=""),"",IF(AND($S498=$S497,$U497="paid",$V497&lt;&gt;""),$V497,IF($S498="","",IFERROR(MATCH(1,INDEX((Calc!$A$2:$A$2001=INDEX(Calc!$A:$A,$S498))*(Calc!$D$2:$D$2001&gt;0)*(Calc!$I$2:$I$2001&gt;INDEX(Calc!$J:$J,$S498))*(Calc!$T$2:$T$2001&lt;INDEX(Calc!$H:$H,$S498)),0),0)+1,"")))))</f>
        <v>0</v>
      </c>
      <c r="U498">
        <f>IF($S498="","",IF($T498&lt;&gt;"","paid","unpaid"))</f>
        <v>0</v>
      </c>
      <c r="V498">
        <f>IF(OR($S498="",$T498=""),"",IFERROR(MATCH(1,INDEX((Calc!$A$2:$A$2001=INDEX(Calc!$A:$A,$S498))*(Calc!$D$2:$D$2001&gt;0)*(Calc!$I$2:$I$2001&gt;INDEX(Calc!$J:$J,$S498))*(Calc!$T$2:$T$2001&lt;INDEX(Calc!$H:$H,$S498))*(ROW(Calc!$A$2:$A$2001)&gt;$T498),0),0)+1,""))</f>
        <v>0</v>
      </c>
      <c r="W498" s="8">
        <f>IF($S498="","",MAX(0,INDEX(Calc!$H:$H,$S498)-MAX(INDEX(Calc!$K:$K,$S498),INDEX(Calc!$J:$J,$S498))))</f>
        <v>0</v>
      </c>
      <c r="X498" s="8">
        <f>IF($S498="","",INDEX(Calc!$E:$E,$S498)-$W498)</f>
        <v>0</v>
      </c>
    </row>
    <row r="499" spans="1:24">
      <c r="A499">
        <f>IF($S499="","",INDEX(Calc!$A:$A,$S499))</f>
        <v>0</v>
      </c>
      <c r="B499">
        <f>IF($S499="","",INDEX(Calc!$U:$U,$S499))</f>
        <v>0</v>
      </c>
      <c r="C499" s="7">
        <f>IF($S499="","",INDEX(Calc!$B:$B,$S499))</f>
        <v>0</v>
      </c>
      <c r="D499">
        <f>IF($S499="","",INDEX(Calc!$C:$C,$S499))</f>
        <v>0</v>
      </c>
      <c r="E499" s="8">
        <f>IF($S499="","",INDEX(Calc!$E:$E,$S499))</f>
        <v>0</v>
      </c>
      <c r="F499" s="9">
        <f>IF($S499="","",INDEX(Calc!$G:$G,$S499))</f>
        <v>0</v>
      </c>
      <c r="G499" s="8">
        <f>IF($S499="","",INDEX(Calc!$L:$L,$S499))</f>
        <v>0</v>
      </c>
      <c r="H499" s="8">
        <f>IF($S499="","",INDEX(Calc!$M:$M,$S499))</f>
        <v>0</v>
      </c>
      <c r="I499" s="7">
        <f>IF($T499="","",INDEX(Calc!$B:$B,$T499))</f>
        <v>0</v>
      </c>
      <c r="J499" s="8">
        <f>IF($S499="","",IF($U499&lt;&gt;"paid",0,MAX(0,MIN(INDEX(Calc!$H:$H,$S499),INDEX(Calc!$I:$I,$T499))-MAX(INDEX(Calc!$J:$J,$S499),INDEX(Calc!$T:$T,$T499)))))</f>
        <v>0</v>
      </c>
      <c r="K499" s="8">
        <f>IF($S499="","",IF($U499&lt;&gt;"paid",0,$J499/(1+$F499)*$F499))</f>
        <v>0</v>
      </c>
      <c r="L499" s="8">
        <f>IF($S499="","",IF($U499="paid",MAX(0,$E499-MAX(0,MIN(INDEX(Calc!$H:$H,$S499),INDEX(Calc!$I:$I,$T499))-INDEX(Calc!$J:$J,$S499))),$W499))</f>
        <v>0</v>
      </c>
      <c r="M499" s="8">
        <f>IF($S499="","",IF($U499="paid",$L499/(1+$F499)*$F499,$Q499))</f>
        <v>0</v>
      </c>
      <c r="N499">
        <f>IF(OR($S499="",$U499&lt;&gt;"paid"),"",$I499-$C499)</f>
        <v>0</v>
      </c>
      <c r="O499" s="8">
        <f>IF($S499="","",IF(AND($U499="paid",$N499&gt;Settings!$B$4),$K499*Settings!$B$3*$N499/365,0))</f>
        <v>0</v>
      </c>
      <c r="P499" s="8">
        <f>IF($S499="","",IF($U499="unpaid",$W499,0))</f>
        <v>0</v>
      </c>
      <c r="Q499" s="8">
        <f>IF($S499="","",IF(AND($U499="unpaid",$C499&lt;=Settings!$B$2),$W499/(1+$F499)*$F499,0))</f>
        <v>0</v>
      </c>
      <c r="R499">
        <f>IF($S499="","","FY "&amp;IF(MONTH($C499)&gt;=4,YEAR($C499),YEAR($C499)-1)&amp;"-"&amp;TEXT(MOD(IF(MONTH($C499)&gt;=4,YEAR($C499)+1,YEAR($C499)),100),"00"))</f>
        <v>0</v>
      </c>
      <c r="S499">
        <f>IF($S498="","",IF($U498="paid",IF($V498&lt;&gt;"",$S498,IF(AND($W498&gt;0,OR(INDEX(Calc!$B:$B,$S498)&lt;=Settings!$B$2,$X498=0)),$S498,IFERROR(MATCH(1,INDEX((Calc!$A$2:$A$2001&lt;&gt;"")*(Calc!$E$2:$E$2001&gt;0)*(ROW(Calc!$A$2:$A$2001)&gt;$S498),0),0)+1,""))),IFERROR(MATCH(1,INDEX((Calc!$A$2:$A$2001&lt;&gt;"")*(Calc!$E$2:$E$2001&gt;0)*(ROW(Calc!$A$2:$A$2001)&gt;$S498),0),0)+1,"")))</f>
        <v>0</v>
      </c>
      <c r="T499">
        <f>IF($S499="","",IF(AND($S499=$S498,$U498="paid",$V498=""),"",IF(AND($S499=$S498,$U498="paid",$V498&lt;&gt;""),$V498,IF($S499="","",IFERROR(MATCH(1,INDEX((Calc!$A$2:$A$2001=INDEX(Calc!$A:$A,$S499))*(Calc!$D$2:$D$2001&gt;0)*(Calc!$I$2:$I$2001&gt;INDEX(Calc!$J:$J,$S499))*(Calc!$T$2:$T$2001&lt;INDEX(Calc!$H:$H,$S499)),0),0)+1,"")))))</f>
        <v>0</v>
      </c>
      <c r="U499">
        <f>IF($S499="","",IF($T499&lt;&gt;"","paid","unpaid"))</f>
        <v>0</v>
      </c>
      <c r="V499">
        <f>IF(OR($S499="",$T499=""),"",IFERROR(MATCH(1,INDEX((Calc!$A$2:$A$2001=INDEX(Calc!$A:$A,$S499))*(Calc!$D$2:$D$2001&gt;0)*(Calc!$I$2:$I$2001&gt;INDEX(Calc!$J:$J,$S499))*(Calc!$T$2:$T$2001&lt;INDEX(Calc!$H:$H,$S499))*(ROW(Calc!$A$2:$A$2001)&gt;$T499),0),0)+1,""))</f>
        <v>0</v>
      </c>
      <c r="W499" s="8">
        <f>IF($S499="","",MAX(0,INDEX(Calc!$H:$H,$S499)-MAX(INDEX(Calc!$K:$K,$S499),INDEX(Calc!$J:$J,$S499))))</f>
        <v>0</v>
      </c>
      <c r="X499" s="8">
        <f>IF($S499="","",INDEX(Calc!$E:$E,$S499)-$W499)</f>
        <v>0</v>
      </c>
    </row>
    <row r="500" spans="1:24">
      <c r="A500">
        <f>IF($S500="","",INDEX(Calc!$A:$A,$S500))</f>
        <v>0</v>
      </c>
      <c r="B500">
        <f>IF($S500="","",INDEX(Calc!$U:$U,$S500))</f>
        <v>0</v>
      </c>
      <c r="C500" s="7">
        <f>IF($S500="","",INDEX(Calc!$B:$B,$S500))</f>
        <v>0</v>
      </c>
      <c r="D500">
        <f>IF($S500="","",INDEX(Calc!$C:$C,$S500))</f>
        <v>0</v>
      </c>
      <c r="E500" s="8">
        <f>IF($S500="","",INDEX(Calc!$E:$E,$S500))</f>
        <v>0</v>
      </c>
      <c r="F500" s="9">
        <f>IF($S500="","",INDEX(Calc!$G:$G,$S500))</f>
        <v>0</v>
      </c>
      <c r="G500" s="8">
        <f>IF($S500="","",INDEX(Calc!$L:$L,$S500))</f>
        <v>0</v>
      </c>
      <c r="H500" s="8">
        <f>IF($S500="","",INDEX(Calc!$M:$M,$S500))</f>
        <v>0</v>
      </c>
      <c r="I500" s="7">
        <f>IF($T500="","",INDEX(Calc!$B:$B,$T500))</f>
        <v>0</v>
      </c>
      <c r="J500" s="8">
        <f>IF($S500="","",IF($U500&lt;&gt;"paid",0,MAX(0,MIN(INDEX(Calc!$H:$H,$S500),INDEX(Calc!$I:$I,$T500))-MAX(INDEX(Calc!$J:$J,$S500),INDEX(Calc!$T:$T,$T500)))))</f>
        <v>0</v>
      </c>
      <c r="K500" s="8">
        <f>IF($S500="","",IF($U500&lt;&gt;"paid",0,$J500/(1+$F500)*$F500))</f>
        <v>0</v>
      </c>
      <c r="L500" s="8">
        <f>IF($S500="","",IF($U500="paid",MAX(0,$E500-MAX(0,MIN(INDEX(Calc!$H:$H,$S500),INDEX(Calc!$I:$I,$T500))-INDEX(Calc!$J:$J,$S500))),$W500))</f>
        <v>0</v>
      </c>
      <c r="M500" s="8">
        <f>IF($S500="","",IF($U500="paid",$L500/(1+$F500)*$F500,$Q500))</f>
        <v>0</v>
      </c>
      <c r="N500">
        <f>IF(OR($S500="",$U500&lt;&gt;"paid"),"",$I500-$C500)</f>
        <v>0</v>
      </c>
      <c r="O500" s="8">
        <f>IF($S500="","",IF(AND($U500="paid",$N500&gt;Settings!$B$4),$K500*Settings!$B$3*$N500/365,0))</f>
        <v>0</v>
      </c>
      <c r="P500" s="8">
        <f>IF($S500="","",IF($U500="unpaid",$W500,0))</f>
        <v>0</v>
      </c>
      <c r="Q500" s="8">
        <f>IF($S500="","",IF(AND($U500="unpaid",$C500&lt;=Settings!$B$2),$W500/(1+$F500)*$F500,0))</f>
        <v>0</v>
      </c>
      <c r="R500">
        <f>IF($S500="","","FY "&amp;IF(MONTH($C500)&gt;=4,YEAR($C500),YEAR($C500)-1)&amp;"-"&amp;TEXT(MOD(IF(MONTH($C500)&gt;=4,YEAR($C500)+1,YEAR($C500)),100),"00"))</f>
        <v>0</v>
      </c>
      <c r="S500">
        <f>IF($S499="","",IF($U499="paid",IF($V499&lt;&gt;"",$S499,IF(AND($W499&gt;0,OR(INDEX(Calc!$B:$B,$S499)&lt;=Settings!$B$2,$X499=0)),$S499,IFERROR(MATCH(1,INDEX((Calc!$A$2:$A$2001&lt;&gt;"")*(Calc!$E$2:$E$2001&gt;0)*(ROW(Calc!$A$2:$A$2001)&gt;$S499),0),0)+1,""))),IFERROR(MATCH(1,INDEX((Calc!$A$2:$A$2001&lt;&gt;"")*(Calc!$E$2:$E$2001&gt;0)*(ROW(Calc!$A$2:$A$2001)&gt;$S499),0),0)+1,"")))</f>
        <v>0</v>
      </c>
      <c r="T500">
        <f>IF($S500="","",IF(AND($S500=$S499,$U499="paid",$V499=""),"",IF(AND($S500=$S499,$U499="paid",$V499&lt;&gt;""),$V499,IF($S500="","",IFERROR(MATCH(1,INDEX((Calc!$A$2:$A$2001=INDEX(Calc!$A:$A,$S500))*(Calc!$D$2:$D$2001&gt;0)*(Calc!$I$2:$I$2001&gt;INDEX(Calc!$J:$J,$S500))*(Calc!$T$2:$T$2001&lt;INDEX(Calc!$H:$H,$S500)),0),0)+1,"")))))</f>
        <v>0</v>
      </c>
      <c r="U500">
        <f>IF($S500="","",IF($T500&lt;&gt;"","paid","unpaid"))</f>
        <v>0</v>
      </c>
      <c r="V500">
        <f>IF(OR($S500="",$T500=""),"",IFERROR(MATCH(1,INDEX((Calc!$A$2:$A$2001=INDEX(Calc!$A:$A,$S500))*(Calc!$D$2:$D$2001&gt;0)*(Calc!$I$2:$I$2001&gt;INDEX(Calc!$J:$J,$S500))*(Calc!$T$2:$T$2001&lt;INDEX(Calc!$H:$H,$S500))*(ROW(Calc!$A$2:$A$2001)&gt;$T500),0),0)+1,""))</f>
        <v>0</v>
      </c>
      <c r="W500" s="8">
        <f>IF($S500="","",MAX(0,INDEX(Calc!$H:$H,$S500)-MAX(INDEX(Calc!$K:$K,$S500),INDEX(Calc!$J:$J,$S500))))</f>
        <v>0</v>
      </c>
      <c r="X500" s="8">
        <f>IF($S500="","",INDEX(Calc!$E:$E,$S500)-$W500)</f>
        <v>0</v>
      </c>
    </row>
    <row r="501" spans="1:24">
      <c r="A501">
        <f>IF($S501="","",INDEX(Calc!$A:$A,$S501))</f>
        <v>0</v>
      </c>
      <c r="B501">
        <f>IF($S501="","",INDEX(Calc!$U:$U,$S501))</f>
        <v>0</v>
      </c>
      <c r="C501" s="7">
        <f>IF($S501="","",INDEX(Calc!$B:$B,$S501))</f>
        <v>0</v>
      </c>
      <c r="D501">
        <f>IF($S501="","",INDEX(Calc!$C:$C,$S501))</f>
        <v>0</v>
      </c>
      <c r="E501" s="8">
        <f>IF($S501="","",INDEX(Calc!$E:$E,$S501))</f>
        <v>0</v>
      </c>
      <c r="F501" s="9">
        <f>IF($S501="","",INDEX(Calc!$G:$G,$S501))</f>
        <v>0</v>
      </c>
      <c r="G501" s="8">
        <f>IF($S501="","",INDEX(Calc!$L:$L,$S501))</f>
        <v>0</v>
      </c>
      <c r="H501" s="8">
        <f>IF($S501="","",INDEX(Calc!$M:$M,$S501))</f>
        <v>0</v>
      </c>
      <c r="I501" s="7">
        <f>IF($T501="","",INDEX(Calc!$B:$B,$T501))</f>
        <v>0</v>
      </c>
      <c r="J501" s="8">
        <f>IF($S501="","",IF($U501&lt;&gt;"paid",0,MAX(0,MIN(INDEX(Calc!$H:$H,$S501),INDEX(Calc!$I:$I,$T501))-MAX(INDEX(Calc!$J:$J,$S501),INDEX(Calc!$T:$T,$T501)))))</f>
        <v>0</v>
      </c>
      <c r="K501" s="8">
        <f>IF($S501="","",IF($U501&lt;&gt;"paid",0,$J501/(1+$F501)*$F501))</f>
        <v>0</v>
      </c>
      <c r="L501" s="8">
        <f>IF($S501="","",IF($U501="paid",MAX(0,$E501-MAX(0,MIN(INDEX(Calc!$H:$H,$S501),INDEX(Calc!$I:$I,$T501))-INDEX(Calc!$J:$J,$S501))),$W501))</f>
        <v>0</v>
      </c>
      <c r="M501" s="8">
        <f>IF($S501="","",IF($U501="paid",$L501/(1+$F501)*$F501,$Q501))</f>
        <v>0</v>
      </c>
      <c r="N501">
        <f>IF(OR($S501="",$U501&lt;&gt;"paid"),"",$I501-$C501)</f>
        <v>0</v>
      </c>
      <c r="O501" s="8">
        <f>IF($S501="","",IF(AND($U501="paid",$N501&gt;Settings!$B$4),$K501*Settings!$B$3*$N501/365,0))</f>
        <v>0</v>
      </c>
      <c r="P501" s="8">
        <f>IF($S501="","",IF($U501="unpaid",$W501,0))</f>
        <v>0</v>
      </c>
      <c r="Q501" s="8">
        <f>IF($S501="","",IF(AND($U501="unpaid",$C501&lt;=Settings!$B$2),$W501/(1+$F501)*$F501,0))</f>
        <v>0</v>
      </c>
      <c r="R501">
        <f>IF($S501="","","FY "&amp;IF(MONTH($C501)&gt;=4,YEAR($C501),YEAR($C501)-1)&amp;"-"&amp;TEXT(MOD(IF(MONTH($C501)&gt;=4,YEAR($C501)+1,YEAR($C501)),100),"00"))</f>
        <v>0</v>
      </c>
      <c r="S501">
        <f>IF($S500="","",IF($U500="paid",IF($V500&lt;&gt;"",$S500,IF(AND($W500&gt;0,OR(INDEX(Calc!$B:$B,$S500)&lt;=Settings!$B$2,$X500=0)),$S500,IFERROR(MATCH(1,INDEX((Calc!$A$2:$A$2001&lt;&gt;"")*(Calc!$E$2:$E$2001&gt;0)*(ROW(Calc!$A$2:$A$2001)&gt;$S500),0),0)+1,""))),IFERROR(MATCH(1,INDEX((Calc!$A$2:$A$2001&lt;&gt;"")*(Calc!$E$2:$E$2001&gt;0)*(ROW(Calc!$A$2:$A$2001)&gt;$S500),0),0)+1,"")))</f>
        <v>0</v>
      </c>
      <c r="T501">
        <f>IF($S501="","",IF(AND($S501=$S500,$U500="paid",$V500=""),"",IF(AND($S501=$S500,$U500="paid",$V500&lt;&gt;""),$V500,IF($S501="","",IFERROR(MATCH(1,INDEX((Calc!$A$2:$A$2001=INDEX(Calc!$A:$A,$S501))*(Calc!$D$2:$D$2001&gt;0)*(Calc!$I$2:$I$2001&gt;INDEX(Calc!$J:$J,$S501))*(Calc!$T$2:$T$2001&lt;INDEX(Calc!$H:$H,$S501)),0),0)+1,"")))))</f>
        <v>0</v>
      </c>
      <c r="U501">
        <f>IF($S501="","",IF($T501&lt;&gt;"","paid","unpaid"))</f>
        <v>0</v>
      </c>
      <c r="V501">
        <f>IF(OR($S501="",$T501=""),"",IFERROR(MATCH(1,INDEX((Calc!$A$2:$A$2001=INDEX(Calc!$A:$A,$S501))*(Calc!$D$2:$D$2001&gt;0)*(Calc!$I$2:$I$2001&gt;INDEX(Calc!$J:$J,$S501))*(Calc!$T$2:$T$2001&lt;INDEX(Calc!$H:$H,$S501))*(ROW(Calc!$A$2:$A$2001)&gt;$T501),0),0)+1,""))</f>
        <v>0</v>
      </c>
      <c r="W501" s="8">
        <f>IF($S501="","",MAX(0,INDEX(Calc!$H:$H,$S501)-MAX(INDEX(Calc!$K:$K,$S501),INDEX(Calc!$J:$J,$S501))))</f>
        <v>0</v>
      </c>
      <c r="X501" s="8">
        <f>IF($S501="","",INDEX(Calc!$E:$E,$S501)-$W501)</f>
        <v>0</v>
      </c>
    </row>
    <row r="502" spans="1:24">
      <c r="A502">
        <f>IF($S502="","",INDEX(Calc!$A:$A,$S502))</f>
        <v>0</v>
      </c>
      <c r="B502">
        <f>IF($S502="","",INDEX(Calc!$U:$U,$S502))</f>
        <v>0</v>
      </c>
      <c r="C502" s="7">
        <f>IF($S502="","",INDEX(Calc!$B:$B,$S502))</f>
        <v>0</v>
      </c>
      <c r="D502">
        <f>IF($S502="","",INDEX(Calc!$C:$C,$S502))</f>
        <v>0</v>
      </c>
      <c r="E502" s="8">
        <f>IF($S502="","",INDEX(Calc!$E:$E,$S502))</f>
        <v>0</v>
      </c>
      <c r="F502" s="9">
        <f>IF($S502="","",INDEX(Calc!$G:$G,$S502))</f>
        <v>0</v>
      </c>
      <c r="G502" s="8">
        <f>IF($S502="","",INDEX(Calc!$L:$L,$S502))</f>
        <v>0</v>
      </c>
      <c r="H502" s="8">
        <f>IF($S502="","",INDEX(Calc!$M:$M,$S502))</f>
        <v>0</v>
      </c>
      <c r="I502" s="7">
        <f>IF($T502="","",INDEX(Calc!$B:$B,$T502))</f>
        <v>0</v>
      </c>
      <c r="J502" s="8">
        <f>IF($S502="","",IF($U502&lt;&gt;"paid",0,MAX(0,MIN(INDEX(Calc!$H:$H,$S502),INDEX(Calc!$I:$I,$T502))-MAX(INDEX(Calc!$J:$J,$S502),INDEX(Calc!$T:$T,$T502)))))</f>
        <v>0</v>
      </c>
      <c r="K502" s="8">
        <f>IF($S502="","",IF($U502&lt;&gt;"paid",0,$J502/(1+$F502)*$F502))</f>
        <v>0</v>
      </c>
      <c r="L502" s="8">
        <f>IF($S502="","",IF($U502="paid",MAX(0,$E502-MAX(0,MIN(INDEX(Calc!$H:$H,$S502),INDEX(Calc!$I:$I,$T502))-INDEX(Calc!$J:$J,$S502))),$W502))</f>
        <v>0</v>
      </c>
      <c r="M502" s="8">
        <f>IF($S502="","",IF($U502="paid",$L502/(1+$F502)*$F502,$Q502))</f>
        <v>0</v>
      </c>
      <c r="N502">
        <f>IF(OR($S502="",$U502&lt;&gt;"paid"),"",$I502-$C502)</f>
        <v>0</v>
      </c>
      <c r="O502" s="8">
        <f>IF($S502="","",IF(AND($U502="paid",$N502&gt;Settings!$B$4),$K502*Settings!$B$3*$N502/365,0))</f>
        <v>0</v>
      </c>
      <c r="P502" s="8">
        <f>IF($S502="","",IF($U502="unpaid",$W502,0))</f>
        <v>0</v>
      </c>
      <c r="Q502" s="8">
        <f>IF($S502="","",IF(AND($U502="unpaid",$C502&lt;=Settings!$B$2),$W502/(1+$F502)*$F502,0))</f>
        <v>0</v>
      </c>
      <c r="R502">
        <f>IF($S502="","","FY "&amp;IF(MONTH($C502)&gt;=4,YEAR($C502),YEAR($C502)-1)&amp;"-"&amp;TEXT(MOD(IF(MONTH($C502)&gt;=4,YEAR($C502)+1,YEAR($C502)),100),"00"))</f>
        <v>0</v>
      </c>
      <c r="S502">
        <f>IF($S501="","",IF($U501="paid",IF($V501&lt;&gt;"",$S501,IF(AND($W501&gt;0,OR(INDEX(Calc!$B:$B,$S501)&lt;=Settings!$B$2,$X501=0)),$S501,IFERROR(MATCH(1,INDEX((Calc!$A$2:$A$2001&lt;&gt;"")*(Calc!$E$2:$E$2001&gt;0)*(ROW(Calc!$A$2:$A$2001)&gt;$S501),0),0)+1,""))),IFERROR(MATCH(1,INDEX((Calc!$A$2:$A$2001&lt;&gt;"")*(Calc!$E$2:$E$2001&gt;0)*(ROW(Calc!$A$2:$A$2001)&gt;$S501),0),0)+1,"")))</f>
        <v>0</v>
      </c>
      <c r="T502">
        <f>IF($S502="","",IF(AND($S502=$S501,$U501="paid",$V501=""),"",IF(AND($S502=$S501,$U501="paid",$V501&lt;&gt;""),$V501,IF($S502="","",IFERROR(MATCH(1,INDEX((Calc!$A$2:$A$2001=INDEX(Calc!$A:$A,$S502))*(Calc!$D$2:$D$2001&gt;0)*(Calc!$I$2:$I$2001&gt;INDEX(Calc!$J:$J,$S502))*(Calc!$T$2:$T$2001&lt;INDEX(Calc!$H:$H,$S502)),0),0)+1,"")))))</f>
        <v>0</v>
      </c>
      <c r="U502">
        <f>IF($S502="","",IF($T502&lt;&gt;"","paid","unpaid"))</f>
        <v>0</v>
      </c>
      <c r="V502">
        <f>IF(OR($S502="",$T502=""),"",IFERROR(MATCH(1,INDEX((Calc!$A$2:$A$2001=INDEX(Calc!$A:$A,$S502))*(Calc!$D$2:$D$2001&gt;0)*(Calc!$I$2:$I$2001&gt;INDEX(Calc!$J:$J,$S502))*(Calc!$T$2:$T$2001&lt;INDEX(Calc!$H:$H,$S502))*(ROW(Calc!$A$2:$A$2001)&gt;$T502),0),0)+1,""))</f>
        <v>0</v>
      </c>
      <c r="W502" s="8">
        <f>IF($S502="","",MAX(0,INDEX(Calc!$H:$H,$S502)-MAX(INDEX(Calc!$K:$K,$S502),INDEX(Calc!$J:$J,$S502))))</f>
        <v>0</v>
      </c>
      <c r="X502" s="8">
        <f>IF($S502="","",INDEX(Calc!$E:$E,$S502)-$W502)</f>
        <v>0</v>
      </c>
    </row>
    <row r="503" spans="1:24">
      <c r="A503">
        <f>IF($S503="","",INDEX(Calc!$A:$A,$S503))</f>
        <v>0</v>
      </c>
      <c r="B503">
        <f>IF($S503="","",INDEX(Calc!$U:$U,$S503))</f>
        <v>0</v>
      </c>
      <c r="C503" s="7">
        <f>IF($S503="","",INDEX(Calc!$B:$B,$S503))</f>
        <v>0</v>
      </c>
      <c r="D503">
        <f>IF($S503="","",INDEX(Calc!$C:$C,$S503))</f>
        <v>0</v>
      </c>
      <c r="E503" s="8">
        <f>IF($S503="","",INDEX(Calc!$E:$E,$S503))</f>
        <v>0</v>
      </c>
      <c r="F503" s="9">
        <f>IF($S503="","",INDEX(Calc!$G:$G,$S503))</f>
        <v>0</v>
      </c>
      <c r="G503" s="8">
        <f>IF($S503="","",INDEX(Calc!$L:$L,$S503))</f>
        <v>0</v>
      </c>
      <c r="H503" s="8">
        <f>IF($S503="","",INDEX(Calc!$M:$M,$S503))</f>
        <v>0</v>
      </c>
      <c r="I503" s="7">
        <f>IF($T503="","",INDEX(Calc!$B:$B,$T503))</f>
        <v>0</v>
      </c>
      <c r="J503" s="8">
        <f>IF($S503="","",IF($U503&lt;&gt;"paid",0,MAX(0,MIN(INDEX(Calc!$H:$H,$S503),INDEX(Calc!$I:$I,$T503))-MAX(INDEX(Calc!$J:$J,$S503),INDEX(Calc!$T:$T,$T503)))))</f>
        <v>0</v>
      </c>
      <c r="K503" s="8">
        <f>IF($S503="","",IF($U503&lt;&gt;"paid",0,$J503/(1+$F503)*$F503))</f>
        <v>0</v>
      </c>
      <c r="L503" s="8">
        <f>IF($S503="","",IF($U503="paid",MAX(0,$E503-MAX(0,MIN(INDEX(Calc!$H:$H,$S503),INDEX(Calc!$I:$I,$T503))-INDEX(Calc!$J:$J,$S503))),$W503))</f>
        <v>0</v>
      </c>
      <c r="M503" s="8">
        <f>IF($S503="","",IF($U503="paid",$L503/(1+$F503)*$F503,$Q503))</f>
        <v>0</v>
      </c>
      <c r="N503">
        <f>IF(OR($S503="",$U503&lt;&gt;"paid"),"",$I503-$C503)</f>
        <v>0</v>
      </c>
      <c r="O503" s="8">
        <f>IF($S503="","",IF(AND($U503="paid",$N503&gt;Settings!$B$4),$K503*Settings!$B$3*$N503/365,0))</f>
        <v>0</v>
      </c>
      <c r="P503" s="8">
        <f>IF($S503="","",IF($U503="unpaid",$W503,0))</f>
        <v>0</v>
      </c>
      <c r="Q503" s="8">
        <f>IF($S503="","",IF(AND($U503="unpaid",$C503&lt;=Settings!$B$2),$W503/(1+$F503)*$F503,0))</f>
        <v>0</v>
      </c>
      <c r="R503">
        <f>IF($S503="","","FY "&amp;IF(MONTH($C503)&gt;=4,YEAR($C503),YEAR($C503)-1)&amp;"-"&amp;TEXT(MOD(IF(MONTH($C503)&gt;=4,YEAR($C503)+1,YEAR($C503)),100),"00"))</f>
        <v>0</v>
      </c>
      <c r="S503">
        <f>IF($S502="","",IF($U502="paid",IF($V502&lt;&gt;"",$S502,IF(AND($W502&gt;0,OR(INDEX(Calc!$B:$B,$S502)&lt;=Settings!$B$2,$X502=0)),$S502,IFERROR(MATCH(1,INDEX((Calc!$A$2:$A$2001&lt;&gt;"")*(Calc!$E$2:$E$2001&gt;0)*(ROW(Calc!$A$2:$A$2001)&gt;$S502),0),0)+1,""))),IFERROR(MATCH(1,INDEX((Calc!$A$2:$A$2001&lt;&gt;"")*(Calc!$E$2:$E$2001&gt;0)*(ROW(Calc!$A$2:$A$2001)&gt;$S502),0),0)+1,"")))</f>
        <v>0</v>
      </c>
      <c r="T503">
        <f>IF($S503="","",IF(AND($S503=$S502,$U502="paid",$V502=""),"",IF(AND($S503=$S502,$U502="paid",$V502&lt;&gt;""),$V502,IF($S503="","",IFERROR(MATCH(1,INDEX((Calc!$A$2:$A$2001=INDEX(Calc!$A:$A,$S503))*(Calc!$D$2:$D$2001&gt;0)*(Calc!$I$2:$I$2001&gt;INDEX(Calc!$J:$J,$S503))*(Calc!$T$2:$T$2001&lt;INDEX(Calc!$H:$H,$S503)),0),0)+1,"")))))</f>
        <v>0</v>
      </c>
      <c r="U503">
        <f>IF($S503="","",IF($T503&lt;&gt;"","paid","unpaid"))</f>
        <v>0</v>
      </c>
      <c r="V503">
        <f>IF(OR($S503="",$T503=""),"",IFERROR(MATCH(1,INDEX((Calc!$A$2:$A$2001=INDEX(Calc!$A:$A,$S503))*(Calc!$D$2:$D$2001&gt;0)*(Calc!$I$2:$I$2001&gt;INDEX(Calc!$J:$J,$S503))*(Calc!$T$2:$T$2001&lt;INDEX(Calc!$H:$H,$S503))*(ROW(Calc!$A$2:$A$2001)&gt;$T503),0),0)+1,""))</f>
        <v>0</v>
      </c>
      <c r="W503" s="8">
        <f>IF($S503="","",MAX(0,INDEX(Calc!$H:$H,$S503)-MAX(INDEX(Calc!$K:$K,$S503),INDEX(Calc!$J:$J,$S503))))</f>
        <v>0</v>
      </c>
      <c r="X503" s="8">
        <f>IF($S503="","",INDEX(Calc!$E:$E,$S503)-$W503)</f>
        <v>0</v>
      </c>
    </row>
    <row r="504" spans="1:24">
      <c r="A504">
        <f>IF($S504="","",INDEX(Calc!$A:$A,$S504))</f>
        <v>0</v>
      </c>
      <c r="B504">
        <f>IF($S504="","",INDEX(Calc!$U:$U,$S504))</f>
        <v>0</v>
      </c>
      <c r="C504" s="7">
        <f>IF($S504="","",INDEX(Calc!$B:$B,$S504))</f>
        <v>0</v>
      </c>
      <c r="D504">
        <f>IF($S504="","",INDEX(Calc!$C:$C,$S504))</f>
        <v>0</v>
      </c>
      <c r="E504" s="8">
        <f>IF($S504="","",INDEX(Calc!$E:$E,$S504))</f>
        <v>0</v>
      </c>
      <c r="F504" s="9">
        <f>IF($S504="","",INDEX(Calc!$G:$G,$S504))</f>
        <v>0</v>
      </c>
      <c r="G504" s="8">
        <f>IF($S504="","",INDEX(Calc!$L:$L,$S504))</f>
        <v>0</v>
      </c>
      <c r="H504" s="8">
        <f>IF($S504="","",INDEX(Calc!$M:$M,$S504))</f>
        <v>0</v>
      </c>
      <c r="I504" s="7">
        <f>IF($T504="","",INDEX(Calc!$B:$B,$T504))</f>
        <v>0</v>
      </c>
      <c r="J504" s="8">
        <f>IF($S504="","",IF($U504&lt;&gt;"paid",0,MAX(0,MIN(INDEX(Calc!$H:$H,$S504),INDEX(Calc!$I:$I,$T504))-MAX(INDEX(Calc!$J:$J,$S504),INDEX(Calc!$T:$T,$T504)))))</f>
        <v>0</v>
      </c>
      <c r="K504" s="8">
        <f>IF($S504="","",IF($U504&lt;&gt;"paid",0,$J504/(1+$F504)*$F504))</f>
        <v>0</v>
      </c>
      <c r="L504" s="8">
        <f>IF($S504="","",IF($U504="paid",MAX(0,$E504-MAX(0,MIN(INDEX(Calc!$H:$H,$S504),INDEX(Calc!$I:$I,$T504))-INDEX(Calc!$J:$J,$S504))),$W504))</f>
        <v>0</v>
      </c>
      <c r="M504" s="8">
        <f>IF($S504="","",IF($U504="paid",$L504/(1+$F504)*$F504,$Q504))</f>
        <v>0</v>
      </c>
      <c r="N504">
        <f>IF(OR($S504="",$U504&lt;&gt;"paid"),"",$I504-$C504)</f>
        <v>0</v>
      </c>
      <c r="O504" s="8">
        <f>IF($S504="","",IF(AND($U504="paid",$N504&gt;Settings!$B$4),$K504*Settings!$B$3*$N504/365,0))</f>
        <v>0</v>
      </c>
      <c r="P504" s="8">
        <f>IF($S504="","",IF($U504="unpaid",$W504,0))</f>
        <v>0</v>
      </c>
      <c r="Q504" s="8">
        <f>IF($S504="","",IF(AND($U504="unpaid",$C504&lt;=Settings!$B$2),$W504/(1+$F504)*$F504,0))</f>
        <v>0</v>
      </c>
      <c r="R504">
        <f>IF($S504="","","FY "&amp;IF(MONTH($C504)&gt;=4,YEAR($C504),YEAR($C504)-1)&amp;"-"&amp;TEXT(MOD(IF(MONTH($C504)&gt;=4,YEAR($C504)+1,YEAR($C504)),100),"00"))</f>
        <v>0</v>
      </c>
      <c r="S504">
        <f>IF($S503="","",IF($U503="paid",IF($V503&lt;&gt;"",$S503,IF(AND($W503&gt;0,OR(INDEX(Calc!$B:$B,$S503)&lt;=Settings!$B$2,$X503=0)),$S503,IFERROR(MATCH(1,INDEX((Calc!$A$2:$A$2001&lt;&gt;"")*(Calc!$E$2:$E$2001&gt;0)*(ROW(Calc!$A$2:$A$2001)&gt;$S503),0),0)+1,""))),IFERROR(MATCH(1,INDEX((Calc!$A$2:$A$2001&lt;&gt;"")*(Calc!$E$2:$E$2001&gt;0)*(ROW(Calc!$A$2:$A$2001)&gt;$S503),0),0)+1,"")))</f>
        <v>0</v>
      </c>
      <c r="T504">
        <f>IF($S504="","",IF(AND($S504=$S503,$U503="paid",$V503=""),"",IF(AND($S504=$S503,$U503="paid",$V503&lt;&gt;""),$V503,IF($S504="","",IFERROR(MATCH(1,INDEX((Calc!$A$2:$A$2001=INDEX(Calc!$A:$A,$S504))*(Calc!$D$2:$D$2001&gt;0)*(Calc!$I$2:$I$2001&gt;INDEX(Calc!$J:$J,$S504))*(Calc!$T$2:$T$2001&lt;INDEX(Calc!$H:$H,$S504)),0),0)+1,"")))))</f>
        <v>0</v>
      </c>
      <c r="U504">
        <f>IF($S504="","",IF($T504&lt;&gt;"","paid","unpaid"))</f>
        <v>0</v>
      </c>
      <c r="V504">
        <f>IF(OR($S504="",$T504=""),"",IFERROR(MATCH(1,INDEX((Calc!$A$2:$A$2001=INDEX(Calc!$A:$A,$S504))*(Calc!$D$2:$D$2001&gt;0)*(Calc!$I$2:$I$2001&gt;INDEX(Calc!$J:$J,$S504))*(Calc!$T$2:$T$2001&lt;INDEX(Calc!$H:$H,$S504))*(ROW(Calc!$A$2:$A$2001)&gt;$T504),0),0)+1,""))</f>
        <v>0</v>
      </c>
      <c r="W504" s="8">
        <f>IF($S504="","",MAX(0,INDEX(Calc!$H:$H,$S504)-MAX(INDEX(Calc!$K:$K,$S504),INDEX(Calc!$J:$J,$S504))))</f>
        <v>0</v>
      </c>
      <c r="X504" s="8">
        <f>IF($S504="","",INDEX(Calc!$E:$E,$S504)-$W504)</f>
        <v>0</v>
      </c>
    </row>
    <row r="505" spans="1:24">
      <c r="A505">
        <f>IF($S505="","",INDEX(Calc!$A:$A,$S505))</f>
        <v>0</v>
      </c>
      <c r="B505">
        <f>IF($S505="","",INDEX(Calc!$U:$U,$S505))</f>
        <v>0</v>
      </c>
      <c r="C505" s="7">
        <f>IF($S505="","",INDEX(Calc!$B:$B,$S505))</f>
        <v>0</v>
      </c>
      <c r="D505">
        <f>IF($S505="","",INDEX(Calc!$C:$C,$S505))</f>
        <v>0</v>
      </c>
      <c r="E505" s="8">
        <f>IF($S505="","",INDEX(Calc!$E:$E,$S505))</f>
        <v>0</v>
      </c>
      <c r="F505" s="9">
        <f>IF($S505="","",INDEX(Calc!$G:$G,$S505))</f>
        <v>0</v>
      </c>
      <c r="G505" s="8">
        <f>IF($S505="","",INDEX(Calc!$L:$L,$S505))</f>
        <v>0</v>
      </c>
      <c r="H505" s="8">
        <f>IF($S505="","",INDEX(Calc!$M:$M,$S505))</f>
        <v>0</v>
      </c>
      <c r="I505" s="7">
        <f>IF($T505="","",INDEX(Calc!$B:$B,$T505))</f>
        <v>0</v>
      </c>
      <c r="J505" s="8">
        <f>IF($S505="","",IF($U505&lt;&gt;"paid",0,MAX(0,MIN(INDEX(Calc!$H:$H,$S505),INDEX(Calc!$I:$I,$T505))-MAX(INDEX(Calc!$J:$J,$S505),INDEX(Calc!$T:$T,$T505)))))</f>
        <v>0</v>
      </c>
      <c r="K505" s="8">
        <f>IF($S505="","",IF($U505&lt;&gt;"paid",0,$J505/(1+$F505)*$F505))</f>
        <v>0</v>
      </c>
      <c r="L505" s="8">
        <f>IF($S505="","",IF($U505="paid",MAX(0,$E505-MAX(0,MIN(INDEX(Calc!$H:$H,$S505),INDEX(Calc!$I:$I,$T505))-INDEX(Calc!$J:$J,$S505))),$W505))</f>
        <v>0</v>
      </c>
      <c r="M505" s="8">
        <f>IF($S505="","",IF($U505="paid",$L505/(1+$F505)*$F505,$Q505))</f>
        <v>0</v>
      </c>
      <c r="N505">
        <f>IF(OR($S505="",$U505&lt;&gt;"paid"),"",$I505-$C505)</f>
        <v>0</v>
      </c>
      <c r="O505" s="8">
        <f>IF($S505="","",IF(AND($U505="paid",$N505&gt;Settings!$B$4),$K505*Settings!$B$3*$N505/365,0))</f>
        <v>0</v>
      </c>
      <c r="P505" s="8">
        <f>IF($S505="","",IF($U505="unpaid",$W505,0))</f>
        <v>0</v>
      </c>
      <c r="Q505" s="8">
        <f>IF($S505="","",IF(AND($U505="unpaid",$C505&lt;=Settings!$B$2),$W505/(1+$F505)*$F505,0))</f>
        <v>0</v>
      </c>
      <c r="R505">
        <f>IF($S505="","","FY "&amp;IF(MONTH($C505)&gt;=4,YEAR($C505),YEAR($C505)-1)&amp;"-"&amp;TEXT(MOD(IF(MONTH($C505)&gt;=4,YEAR($C505)+1,YEAR($C505)),100),"00"))</f>
        <v>0</v>
      </c>
      <c r="S505">
        <f>IF($S504="","",IF($U504="paid",IF($V504&lt;&gt;"",$S504,IF(AND($W504&gt;0,OR(INDEX(Calc!$B:$B,$S504)&lt;=Settings!$B$2,$X504=0)),$S504,IFERROR(MATCH(1,INDEX((Calc!$A$2:$A$2001&lt;&gt;"")*(Calc!$E$2:$E$2001&gt;0)*(ROW(Calc!$A$2:$A$2001)&gt;$S504),0),0)+1,""))),IFERROR(MATCH(1,INDEX((Calc!$A$2:$A$2001&lt;&gt;"")*(Calc!$E$2:$E$2001&gt;0)*(ROW(Calc!$A$2:$A$2001)&gt;$S504),0),0)+1,"")))</f>
        <v>0</v>
      </c>
      <c r="T505">
        <f>IF($S505="","",IF(AND($S505=$S504,$U504="paid",$V504=""),"",IF(AND($S505=$S504,$U504="paid",$V504&lt;&gt;""),$V504,IF($S505="","",IFERROR(MATCH(1,INDEX((Calc!$A$2:$A$2001=INDEX(Calc!$A:$A,$S505))*(Calc!$D$2:$D$2001&gt;0)*(Calc!$I$2:$I$2001&gt;INDEX(Calc!$J:$J,$S505))*(Calc!$T$2:$T$2001&lt;INDEX(Calc!$H:$H,$S505)),0),0)+1,"")))))</f>
        <v>0</v>
      </c>
      <c r="U505">
        <f>IF($S505="","",IF($T505&lt;&gt;"","paid","unpaid"))</f>
        <v>0</v>
      </c>
      <c r="V505">
        <f>IF(OR($S505="",$T505=""),"",IFERROR(MATCH(1,INDEX((Calc!$A$2:$A$2001=INDEX(Calc!$A:$A,$S505))*(Calc!$D$2:$D$2001&gt;0)*(Calc!$I$2:$I$2001&gt;INDEX(Calc!$J:$J,$S505))*(Calc!$T$2:$T$2001&lt;INDEX(Calc!$H:$H,$S505))*(ROW(Calc!$A$2:$A$2001)&gt;$T505),0),0)+1,""))</f>
        <v>0</v>
      </c>
      <c r="W505" s="8">
        <f>IF($S505="","",MAX(0,INDEX(Calc!$H:$H,$S505)-MAX(INDEX(Calc!$K:$K,$S505),INDEX(Calc!$J:$J,$S505))))</f>
        <v>0</v>
      </c>
      <c r="X505" s="8">
        <f>IF($S505="","",INDEX(Calc!$E:$E,$S505)-$W505)</f>
        <v>0</v>
      </c>
    </row>
    <row r="506" spans="1:24">
      <c r="A506">
        <f>IF($S506="","",INDEX(Calc!$A:$A,$S506))</f>
        <v>0</v>
      </c>
      <c r="B506">
        <f>IF($S506="","",INDEX(Calc!$U:$U,$S506))</f>
        <v>0</v>
      </c>
      <c r="C506" s="7">
        <f>IF($S506="","",INDEX(Calc!$B:$B,$S506))</f>
        <v>0</v>
      </c>
      <c r="D506">
        <f>IF($S506="","",INDEX(Calc!$C:$C,$S506))</f>
        <v>0</v>
      </c>
      <c r="E506" s="8">
        <f>IF($S506="","",INDEX(Calc!$E:$E,$S506))</f>
        <v>0</v>
      </c>
      <c r="F506" s="9">
        <f>IF($S506="","",INDEX(Calc!$G:$G,$S506))</f>
        <v>0</v>
      </c>
      <c r="G506" s="8">
        <f>IF($S506="","",INDEX(Calc!$L:$L,$S506))</f>
        <v>0</v>
      </c>
      <c r="H506" s="8">
        <f>IF($S506="","",INDEX(Calc!$M:$M,$S506))</f>
        <v>0</v>
      </c>
      <c r="I506" s="7">
        <f>IF($T506="","",INDEX(Calc!$B:$B,$T506))</f>
        <v>0</v>
      </c>
      <c r="J506" s="8">
        <f>IF($S506="","",IF($U506&lt;&gt;"paid",0,MAX(0,MIN(INDEX(Calc!$H:$H,$S506),INDEX(Calc!$I:$I,$T506))-MAX(INDEX(Calc!$J:$J,$S506),INDEX(Calc!$T:$T,$T506)))))</f>
        <v>0</v>
      </c>
      <c r="K506" s="8">
        <f>IF($S506="","",IF($U506&lt;&gt;"paid",0,$J506/(1+$F506)*$F506))</f>
        <v>0</v>
      </c>
      <c r="L506" s="8">
        <f>IF($S506="","",IF($U506="paid",MAX(0,$E506-MAX(0,MIN(INDEX(Calc!$H:$H,$S506),INDEX(Calc!$I:$I,$T506))-INDEX(Calc!$J:$J,$S506))),$W506))</f>
        <v>0</v>
      </c>
      <c r="M506" s="8">
        <f>IF($S506="","",IF($U506="paid",$L506/(1+$F506)*$F506,$Q506))</f>
        <v>0</v>
      </c>
      <c r="N506">
        <f>IF(OR($S506="",$U506&lt;&gt;"paid"),"",$I506-$C506)</f>
        <v>0</v>
      </c>
      <c r="O506" s="8">
        <f>IF($S506="","",IF(AND($U506="paid",$N506&gt;Settings!$B$4),$K506*Settings!$B$3*$N506/365,0))</f>
        <v>0</v>
      </c>
      <c r="P506" s="8">
        <f>IF($S506="","",IF($U506="unpaid",$W506,0))</f>
        <v>0</v>
      </c>
      <c r="Q506" s="8">
        <f>IF($S506="","",IF(AND($U506="unpaid",$C506&lt;=Settings!$B$2),$W506/(1+$F506)*$F506,0))</f>
        <v>0</v>
      </c>
      <c r="R506">
        <f>IF($S506="","","FY "&amp;IF(MONTH($C506)&gt;=4,YEAR($C506),YEAR($C506)-1)&amp;"-"&amp;TEXT(MOD(IF(MONTH($C506)&gt;=4,YEAR($C506)+1,YEAR($C506)),100),"00"))</f>
        <v>0</v>
      </c>
      <c r="S506">
        <f>IF($S505="","",IF($U505="paid",IF($V505&lt;&gt;"",$S505,IF(AND($W505&gt;0,OR(INDEX(Calc!$B:$B,$S505)&lt;=Settings!$B$2,$X505=0)),$S505,IFERROR(MATCH(1,INDEX((Calc!$A$2:$A$2001&lt;&gt;"")*(Calc!$E$2:$E$2001&gt;0)*(ROW(Calc!$A$2:$A$2001)&gt;$S505),0),0)+1,""))),IFERROR(MATCH(1,INDEX((Calc!$A$2:$A$2001&lt;&gt;"")*(Calc!$E$2:$E$2001&gt;0)*(ROW(Calc!$A$2:$A$2001)&gt;$S505),0),0)+1,"")))</f>
        <v>0</v>
      </c>
      <c r="T506">
        <f>IF($S506="","",IF(AND($S506=$S505,$U505="paid",$V505=""),"",IF(AND($S506=$S505,$U505="paid",$V505&lt;&gt;""),$V505,IF($S506="","",IFERROR(MATCH(1,INDEX((Calc!$A$2:$A$2001=INDEX(Calc!$A:$A,$S506))*(Calc!$D$2:$D$2001&gt;0)*(Calc!$I$2:$I$2001&gt;INDEX(Calc!$J:$J,$S506))*(Calc!$T$2:$T$2001&lt;INDEX(Calc!$H:$H,$S506)),0),0)+1,"")))))</f>
        <v>0</v>
      </c>
      <c r="U506">
        <f>IF($S506="","",IF($T506&lt;&gt;"","paid","unpaid"))</f>
        <v>0</v>
      </c>
      <c r="V506">
        <f>IF(OR($S506="",$T506=""),"",IFERROR(MATCH(1,INDEX((Calc!$A$2:$A$2001=INDEX(Calc!$A:$A,$S506))*(Calc!$D$2:$D$2001&gt;0)*(Calc!$I$2:$I$2001&gt;INDEX(Calc!$J:$J,$S506))*(Calc!$T$2:$T$2001&lt;INDEX(Calc!$H:$H,$S506))*(ROW(Calc!$A$2:$A$2001)&gt;$T506),0),0)+1,""))</f>
        <v>0</v>
      </c>
      <c r="W506" s="8">
        <f>IF($S506="","",MAX(0,INDEX(Calc!$H:$H,$S506)-MAX(INDEX(Calc!$K:$K,$S506),INDEX(Calc!$J:$J,$S506))))</f>
        <v>0</v>
      </c>
      <c r="X506" s="8">
        <f>IF($S506="","",INDEX(Calc!$E:$E,$S506)-$W506)</f>
        <v>0</v>
      </c>
    </row>
    <row r="507" spans="1:24">
      <c r="A507">
        <f>IF($S507="","",INDEX(Calc!$A:$A,$S507))</f>
        <v>0</v>
      </c>
      <c r="B507">
        <f>IF($S507="","",INDEX(Calc!$U:$U,$S507))</f>
        <v>0</v>
      </c>
      <c r="C507" s="7">
        <f>IF($S507="","",INDEX(Calc!$B:$B,$S507))</f>
        <v>0</v>
      </c>
      <c r="D507">
        <f>IF($S507="","",INDEX(Calc!$C:$C,$S507))</f>
        <v>0</v>
      </c>
      <c r="E507" s="8">
        <f>IF($S507="","",INDEX(Calc!$E:$E,$S507))</f>
        <v>0</v>
      </c>
      <c r="F507" s="9">
        <f>IF($S507="","",INDEX(Calc!$G:$G,$S507))</f>
        <v>0</v>
      </c>
      <c r="G507" s="8">
        <f>IF($S507="","",INDEX(Calc!$L:$L,$S507))</f>
        <v>0</v>
      </c>
      <c r="H507" s="8">
        <f>IF($S507="","",INDEX(Calc!$M:$M,$S507))</f>
        <v>0</v>
      </c>
      <c r="I507" s="7">
        <f>IF($T507="","",INDEX(Calc!$B:$B,$T507))</f>
        <v>0</v>
      </c>
      <c r="J507" s="8">
        <f>IF($S507="","",IF($U507&lt;&gt;"paid",0,MAX(0,MIN(INDEX(Calc!$H:$H,$S507),INDEX(Calc!$I:$I,$T507))-MAX(INDEX(Calc!$J:$J,$S507),INDEX(Calc!$T:$T,$T507)))))</f>
        <v>0</v>
      </c>
      <c r="K507" s="8">
        <f>IF($S507="","",IF($U507&lt;&gt;"paid",0,$J507/(1+$F507)*$F507))</f>
        <v>0</v>
      </c>
      <c r="L507" s="8">
        <f>IF($S507="","",IF($U507="paid",MAX(0,$E507-MAX(0,MIN(INDEX(Calc!$H:$H,$S507),INDEX(Calc!$I:$I,$T507))-INDEX(Calc!$J:$J,$S507))),$W507))</f>
        <v>0</v>
      </c>
      <c r="M507" s="8">
        <f>IF($S507="","",IF($U507="paid",$L507/(1+$F507)*$F507,$Q507))</f>
        <v>0</v>
      </c>
      <c r="N507">
        <f>IF(OR($S507="",$U507&lt;&gt;"paid"),"",$I507-$C507)</f>
        <v>0</v>
      </c>
      <c r="O507" s="8">
        <f>IF($S507="","",IF(AND($U507="paid",$N507&gt;Settings!$B$4),$K507*Settings!$B$3*$N507/365,0))</f>
        <v>0</v>
      </c>
      <c r="P507" s="8">
        <f>IF($S507="","",IF($U507="unpaid",$W507,0))</f>
        <v>0</v>
      </c>
      <c r="Q507" s="8">
        <f>IF($S507="","",IF(AND($U507="unpaid",$C507&lt;=Settings!$B$2),$W507/(1+$F507)*$F507,0))</f>
        <v>0</v>
      </c>
      <c r="R507">
        <f>IF($S507="","","FY "&amp;IF(MONTH($C507)&gt;=4,YEAR($C507),YEAR($C507)-1)&amp;"-"&amp;TEXT(MOD(IF(MONTH($C507)&gt;=4,YEAR($C507)+1,YEAR($C507)),100),"00"))</f>
        <v>0</v>
      </c>
      <c r="S507">
        <f>IF($S506="","",IF($U506="paid",IF($V506&lt;&gt;"",$S506,IF(AND($W506&gt;0,OR(INDEX(Calc!$B:$B,$S506)&lt;=Settings!$B$2,$X506=0)),$S506,IFERROR(MATCH(1,INDEX((Calc!$A$2:$A$2001&lt;&gt;"")*(Calc!$E$2:$E$2001&gt;0)*(ROW(Calc!$A$2:$A$2001)&gt;$S506),0),0)+1,""))),IFERROR(MATCH(1,INDEX((Calc!$A$2:$A$2001&lt;&gt;"")*(Calc!$E$2:$E$2001&gt;0)*(ROW(Calc!$A$2:$A$2001)&gt;$S506),0),0)+1,"")))</f>
        <v>0</v>
      </c>
      <c r="T507">
        <f>IF($S507="","",IF(AND($S507=$S506,$U506="paid",$V506=""),"",IF(AND($S507=$S506,$U506="paid",$V506&lt;&gt;""),$V506,IF($S507="","",IFERROR(MATCH(1,INDEX((Calc!$A$2:$A$2001=INDEX(Calc!$A:$A,$S507))*(Calc!$D$2:$D$2001&gt;0)*(Calc!$I$2:$I$2001&gt;INDEX(Calc!$J:$J,$S507))*(Calc!$T$2:$T$2001&lt;INDEX(Calc!$H:$H,$S507)),0),0)+1,"")))))</f>
        <v>0</v>
      </c>
      <c r="U507">
        <f>IF($S507="","",IF($T507&lt;&gt;"","paid","unpaid"))</f>
        <v>0</v>
      </c>
      <c r="V507">
        <f>IF(OR($S507="",$T507=""),"",IFERROR(MATCH(1,INDEX((Calc!$A$2:$A$2001=INDEX(Calc!$A:$A,$S507))*(Calc!$D$2:$D$2001&gt;0)*(Calc!$I$2:$I$2001&gt;INDEX(Calc!$J:$J,$S507))*(Calc!$T$2:$T$2001&lt;INDEX(Calc!$H:$H,$S507))*(ROW(Calc!$A$2:$A$2001)&gt;$T507),0),0)+1,""))</f>
        <v>0</v>
      </c>
      <c r="W507" s="8">
        <f>IF($S507="","",MAX(0,INDEX(Calc!$H:$H,$S507)-MAX(INDEX(Calc!$K:$K,$S507),INDEX(Calc!$J:$J,$S507))))</f>
        <v>0</v>
      </c>
      <c r="X507" s="8">
        <f>IF($S507="","",INDEX(Calc!$E:$E,$S507)-$W507)</f>
        <v>0</v>
      </c>
    </row>
    <row r="508" spans="1:24">
      <c r="A508">
        <f>IF($S508="","",INDEX(Calc!$A:$A,$S508))</f>
        <v>0</v>
      </c>
      <c r="B508">
        <f>IF($S508="","",INDEX(Calc!$U:$U,$S508))</f>
        <v>0</v>
      </c>
      <c r="C508" s="7">
        <f>IF($S508="","",INDEX(Calc!$B:$B,$S508))</f>
        <v>0</v>
      </c>
      <c r="D508">
        <f>IF($S508="","",INDEX(Calc!$C:$C,$S508))</f>
        <v>0</v>
      </c>
      <c r="E508" s="8">
        <f>IF($S508="","",INDEX(Calc!$E:$E,$S508))</f>
        <v>0</v>
      </c>
      <c r="F508" s="9">
        <f>IF($S508="","",INDEX(Calc!$G:$G,$S508))</f>
        <v>0</v>
      </c>
      <c r="G508" s="8">
        <f>IF($S508="","",INDEX(Calc!$L:$L,$S508))</f>
        <v>0</v>
      </c>
      <c r="H508" s="8">
        <f>IF($S508="","",INDEX(Calc!$M:$M,$S508))</f>
        <v>0</v>
      </c>
      <c r="I508" s="7">
        <f>IF($T508="","",INDEX(Calc!$B:$B,$T508))</f>
        <v>0</v>
      </c>
      <c r="J508" s="8">
        <f>IF($S508="","",IF($U508&lt;&gt;"paid",0,MAX(0,MIN(INDEX(Calc!$H:$H,$S508),INDEX(Calc!$I:$I,$T508))-MAX(INDEX(Calc!$J:$J,$S508),INDEX(Calc!$T:$T,$T508)))))</f>
        <v>0</v>
      </c>
      <c r="K508" s="8">
        <f>IF($S508="","",IF($U508&lt;&gt;"paid",0,$J508/(1+$F508)*$F508))</f>
        <v>0</v>
      </c>
      <c r="L508" s="8">
        <f>IF($S508="","",IF($U508="paid",MAX(0,$E508-MAX(0,MIN(INDEX(Calc!$H:$H,$S508),INDEX(Calc!$I:$I,$T508))-INDEX(Calc!$J:$J,$S508))),$W508))</f>
        <v>0</v>
      </c>
      <c r="M508" s="8">
        <f>IF($S508="","",IF($U508="paid",$L508/(1+$F508)*$F508,$Q508))</f>
        <v>0</v>
      </c>
      <c r="N508">
        <f>IF(OR($S508="",$U508&lt;&gt;"paid"),"",$I508-$C508)</f>
        <v>0</v>
      </c>
      <c r="O508" s="8">
        <f>IF($S508="","",IF(AND($U508="paid",$N508&gt;Settings!$B$4),$K508*Settings!$B$3*$N508/365,0))</f>
        <v>0</v>
      </c>
      <c r="P508" s="8">
        <f>IF($S508="","",IF($U508="unpaid",$W508,0))</f>
        <v>0</v>
      </c>
      <c r="Q508" s="8">
        <f>IF($S508="","",IF(AND($U508="unpaid",$C508&lt;=Settings!$B$2),$W508/(1+$F508)*$F508,0))</f>
        <v>0</v>
      </c>
      <c r="R508">
        <f>IF($S508="","","FY "&amp;IF(MONTH($C508)&gt;=4,YEAR($C508),YEAR($C508)-1)&amp;"-"&amp;TEXT(MOD(IF(MONTH($C508)&gt;=4,YEAR($C508)+1,YEAR($C508)),100),"00"))</f>
        <v>0</v>
      </c>
      <c r="S508">
        <f>IF($S507="","",IF($U507="paid",IF($V507&lt;&gt;"",$S507,IF(AND($W507&gt;0,OR(INDEX(Calc!$B:$B,$S507)&lt;=Settings!$B$2,$X507=0)),$S507,IFERROR(MATCH(1,INDEX((Calc!$A$2:$A$2001&lt;&gt;"")*(Calc!$E$2:$E$2001&gt;0)*(ROW(Calc!$A$2:$A$2001)&gt;$S507),0),0)+1,""))),IFERROR(MATCH(1,INDEX((Calc!$A$2:$A$2001&lt;&gt;"")*(Calc!$E$2:$E$2001&gt;0)*(ROW(Calc!$A$2:$A$2001)&gt;$S507),0),0)+1,"")))</f>
        <v>0</v>
      </c>
      <c r="T508">
        <f>IF($S508="","",IF(AND($S508=$S507,$U507="paid",$V507=""),"",IF(AND($S508=$S507,$U507="paid",$V507&lt;&gt;""),$V507,IF($S508="","",IFERROR(MATCH(1,INDEX((Calc!$A$2:$A$2001=INDEX(Calc!$A:$A,$S508))*(Calc!$D$2:$D$2001&gt;0)*(Calc!$I$2:$I$2001&gt;INDEX(Calc!$J:$J,$S508))*(Calc!$T$2:$T$2001&lt;INDEX(Calc!$H:$H,$S508)),0),0)+1,"")))))</f>
        <v>0</v>
      </c>
      <c r="U508">
        <f>IF($S508="","",IF($T508&lt;&gt;"","paid","unpaid"))</f>
        <v>0</v>
      </c>
      <c r="V508">
        <f>IF(OR($S508="",$T508=""),"",IFERROR(MATCH(1,INDEX((Calc!$A$2:$A$2001=INDEX(Calc!$A:$A,$S508))*(Calc!$D$2:$D$2001&gt;0)*(Calc!$I$2:$I$2001&gt;INDEX(Calc!$J:$J,$S508))*(Calc!$T$2:$T$2001&lt;INDEX(Calc!$H:$H,$S508))*(ROW(Calc!$A$2:$A$2001)&gt;$T508),0),0)+1,""))</f>
        <v>0</v>
      </c>
      <c r="W508" s="8">
        <f>IF($S508="","",MAX(0,INDEX(Calc!$H:$H,$S508)-MAX(INDEX(Calc!$K:$K,$S508),INDEX(Calc!$J:$J,$S508))))</f>
        <v>0</v>
      </c>
      <c r="X508" s="8">
        <f>IF($S508="","",INDEX(Calc!$E:$E,$S508)-$W508)</f>
        <v>0</v>
      </c>
    </row>
    <row r="509" spans="1:24">
      <c r="A509">
        <f>IF($S509="","",INDEX(Calc!$A:$A,$S509))</f>
        <v>0</v>
      </c>
      <c r="B509">
        <f>IF($S509="","",INDEX(Calc!$U:$U,$S509))</f>
        <v>0</v>
      </c>
      <c r="C509" s="7">
        <f>IF($S509="","",INDEX(Calc!$B:$B,$S509))</f>
        <v>0</v>
      </c>
      <c r="D509">
        <f>IF($S509="","",INDEX(Calc!$C:$C,$S509))</f>
        <v>0</v>
      </c>
      <c r="E509" s="8">
        <f>IF($S509="","",INDEX(Calc!$E:$E,$S509))</f>
        <v>0</v>
      </c>
      <c r="F509" s="9">
        <f>IF($S509="","",INDEX(Calc!$G:$G,$S509))</f>
        <v>0</v>
      </c>
      <c r="G509" s="8">
        <f>IF($S509="","",INDEX(Calc!$L:$L,$S509))</f>
        <v>0</v>
      </c>
      <c r="H509" s="8">
        <f>IF($S509="","",INDEX(Calc!$M:$M,$S509))</f>
        <v>0</v>
      </c>
      <c r="I509" s="7">
        <f>IF($T509="","",INDEX(Calc!$B:$B,$T509))</f>
        <v>0</v>
      </c>
      <c r="J509" s="8">
        <f>IF($S509="","",IF($U509&lt;&gt;"paid",0,MAX(0,MIN(INDEX(Calc!$H:$H,$S509),INDEX(Calc!$I:$I,$T509))-MAX(INDEX(Calc!$J:$J,$S509),INDEX(Calc!$T:$T,$T509)))))</f>
        <v>0</v>
      </c>
      <c r="K509" s="8">
        <f>IF($S509="","",IF($U509&lt;&gt;"paid",0,$J509/(1+$F509)*$F509))</f>
        <v>0</v>
      </c>
      <c r="L509" s="8">
        <f>IF($S509="","",IF($U509="paid",MAX(0,$E509-MAX(0,MIN(INDEX(Calc!$H:$H,$S509),INDEX(Calc!$I:$I,$T509))-INDEX(Calc!$J:$J,$S509))),$W509))</f>
        <v>0</v>
      </c>
      <c r="M509" s="8">
        <f>IF($S509="","",IF($U509="paid",$L509/(1+$F509)*$F509,$Q509))</f>
        <v>0</v>
      </c>
      <c r="N509">
        <f>IF(OR($S509="",$U509&lt;&gt;"paid"),"",$I509-$C509)</f>
        <v>0</v>
      </c>
      <c r="O509" s="8">
        <f>IF($S509="","",IF(AND($U509="paid",$N509&gt;Settings!$B$4),$K509*Settings!$B$3*$N509/365,0))</f>
        <v>0</v>
      </c>
      <c r="P509" s="8">
        <f>IF($S509="","",IF($U509="unpaid",$W509,0))</f>
        <v>0</v>
      </c>
      <c r="Q509" s="8">
        <f>IF($S509="","",IF(AND($U509="unpaid",$C509&lt;=Settings!$B$2),$W509/(1+$F509)*$F509,0))</f>
        <v>0</v>
      </c>
      <c r="R509">
        <f>IF($S509="","","FY "&amp;IF(MONTH($C509)&gt;=4,YEAR($C509),YEAR($C509)-1)&amp;"-"&amp;TEXT(MOD(IF(MONTH($C509)&gt;=4,YEAR($C509)+1,YEAR($C509)),100),"00"))</f>
        <v>0</v>
      </c>
      <c r="S509">
        <f>IF($S508="","",IF($U508="paid",IF($V508&lt;&gt;"",$S508,IF(AND($W508&gt;0,OR(INDEX(Calc!$B:$B,$S508)&lt;=Settings!$B$2,$X508=0)),$S508,IFERROR(MATCH(1,INDEX((Calc!$A$2:$A$2001&lt;&gt;"")*(Calc!$E$2:$E$2001&gt;0)*(ROW(Calc!$A$2:$A$2001)&gt;$S508),0),0)+1,""))),IFERROR(MATCH(1,INDEX((Calc!$A$2:$A$2001&lt;&gt;"")*(Calc!$E$2:$E$2001&gt;0)*(ROW(Calc!$A$2:$A$2001)&gt;$S508),0),0)+1,"")))</f>
        <v>0</v>
      </c>
      <c r="T509">
        <f>IF($S509="","",IF(AND($S509=$S508,$U508="paid",$V508=""),"",IF(AND($S509=$S508,$U508="paid",$V508&lt;&gt;""),$V508,IF($S509="","",IFERROR(MATCH(1,INDEX((Calc!$A$2:$A$2001=INDEX(Calc!$A:$A,$S509))*(Calc!$D$2:$D$2001&gt;0)*(Calc!$I$2:$I$2001&gt;INDEX(Calc!$J:$J,$S509))*(Calc!$T$2:$T$2001&lt;INDEX(Calc!$H:$H,$S509)),0),0)+1,"")))))</f>
        <v>0</v>
      </c>
      <c r="U509">
        <f>IF($S509="","",IF($T509&lt;&gt;"","paid","unpaid"))</f>
        <v>0</v>
      </c>
      <c r="V509">
        <f>IF(OR($S509="",$T509=""),"",IFERROR(MATCH(1,INDEX((Calc!$A$2:$A$2001=INDEX(Calc!$A:$A,$S509))*(Calc!$D$2:$D$2001&gt;0)*(Calc!$I$2:$I$2001&gt;INDEX(Calc!$J:$J,$S509))*(Calc!$T$2:$T$2001&lt;INDEX(Calc!$H:$H,$S509))*(ROW(Calc!$A$2:$A$2001)&gt;$T509),0),0)+1,""))</f>
        <v>0</v>
      </c>
      <c r="W509" s="8">
        <f>IF($S509="","",MAX(0,INDEX(Calc!$H:$H,$S509)-MAX(INDEX(Calc!$K:$K,$S509),INDEX(Calc!$J:$J,$S509))))</f>
        <v>0</v>
      </c>
      <c r="X509" s="8">
        <f>IF($S509="","",INDEX(Calc!$E:$E,$S509)-$W509)</f>
        <v>0</v>
      </c>
    </row>
    <row r="510" spans="1:24">
      <c r="A510">
        <f>IF($S510="","",INDEX(Calc!$A:$A,$S510))</f>
        <v>0</v>
      </c>
      <c r="B510">
        <f>IF($S510="","",INDEX(Calc!$U:$U,$S510))</f>
        <v>0</v>
      </c>
      <c r="C510" s="7">
        <f>IF($S510="","",INDEX(Calc!$B:$B,$S510))</f>
        <v>0</v>
      </c>
      <c r="D510">
        <f>IF($S510="","",INDEX(Calc!$C:$C,$S510))</f>
        <v>0</v>
      </c>
      <c r="E510" s="8">
        <f>IF($S510="","",INDEX(Calc!$E:$E,$S510))</f>
        <v>0</v>
      </c>
      <c r="F510" s="9">
        <f>IF($S510="","",INDEX(Calc!$G:$G,$S510))</f>
        <v>0</v>
      </c>
      <c r="G510" s="8">
        <f>IF($S510="","",INDEX(Calc!$L:$L,$S510))</f>
        <v>0</v>
      </c>
      <c r="H510" s="8">
        <f>IF($S510="","",INDEX(Calc!$M:$M,$S510))</f>
        <v>0</v>
      </c>
      <c r="I510" s="7">
        <f>IF($T510="","",INDEX(Calc!$B:$B,$T510))</f>
        <v>0</v>
      </c>
      <c r="J510" s="8">
        <f>IF($S510="","",IF($U510&lt;&gt;"paid",0,MAX(0,MIN(INDEX(Calc!$H:$H,$S510),INDEX(Calc!$I:$I,$T510))-MAX(INDEX(Calc!$J:$J,$S510),INDEX(Calc!$T:$T,$T510)))))</f>
        <v>0</v>
      </c>
      <c r="K510" s="8">
        <f>IF($S510="","",IF($U510&lt;&gt;"paid",0,$J510/(1+$F510)*$F510))</f>
        <v>0</v>
      </c>
      <c r="L510" s="8">
        <f>IF($S510="","",IF($U510="paid",MAX(0,$E510-MAX(0,MIN(INDEX(Calc!$H:$H,$S510),INDEX(Calc!$I:$I,$T510))-INDEX(Calc!$J:$J,$S510))),$W510))</f>
        <v>0</v>
      </c>
      <c r="M510" s="8">
        <f>IF($S510="","",IF($U510="paid",$L510/(1+$F510)*$F510,$Q510))</f>
        <v>0</v>
      </c>
      <c r="N510">
        <f>IF(OR($S510="",$U510&lt;&gt;"paid"),"",$I510-$C510)</f>
        <v>0</v>
      </c>
      <c r="O510" s="8">
        <f>IF($S510="","",IF(AND($U510="paid",$N510&gt;Settings!$B$4),$K510*Settings!$B$3*$N510/365,0))</f>
        <v>0</v>
      </c>
      <c r="P510" s="8">
        <f>IF($S510="","",IF($U510="unpaid",$W510,0))</f>
        <v>0</v>
      </c>
      <c r="Q510" s="8">
        <f>IF($S510="","",IF(AND($U510="unpaid",$C510&lt;=Settings!$B$2),$W510/(1+$F510)*$F510,0))</f>
        <v>0</v>
      </c>
      <c r="R510">
        <f>IF($S510="","","FY "&amp;IF(MONTH($C510)&gt;=4,YEAR($C510),YEAR($C510)-1)&amp;"-"&amp;TEXT(MOD(IF(MONTH($C510)&gt;=4,YEAR($C510)+1,YEAR($C510)),100),"00"))</f>
        <v>0</v>
      </c>
      <c r="S510">
        <f>IF($S509="","",IF($U509="paid",IF($V509&lt;&gt;"",$S509,IF(AND($W509&gt;0,OR(INDEX(Calc!$B:$B,$S509)&lt;=Settings!$B$2,$X509=0)),$S509,IFERROR(MATCH(1,INDEX((Calc!$A$2:$A$2001&lt;&gt;"")*(Calc!$E$2:$E$2001&gt;0)*(ROW(Calc!$A$2:$A$2001)&gt;$S509),0),0)+1,""))),IFERROR(MATCH(1,INDEX((Calc!$A$2:$A$2001&lt;&gt;"")*(Calc!$E$2:$E$2001&gt;0)*(ROW(Calc!$A$2:$A$2001)&gt;$S509),0),0)+1,"")))</f>
        <v>0</v>
      </c>
      <c r="T510">
        <f>IF($S510="","",IF(AND($S510=$S509,$U509="paid",$V509=""),"",IF(AND($S510=$S509,$U509="paid",$V509&lt;&gt;""),$V509,IF($S510="","",IFERROR(MATCH(1,INDEX((Calc!$A$2:$A$2001=INDEX(Calc!$A:$A,$S510))*(Calc!$D$2:$D$2001&gt;0)*(Calc!$I$2:$I$2001&gt;INDEX(Calc!$J:$J,$S510))*(Calc!$T$2:$T$2001&lt;INDEX(Calc!$H:$H,$S510)),0),0)+1,"")))))</f>
        <v>0</v>
      </c>
      <c r="U510">
        <f>IF($S510="","",IF($T510&lt;&gt;"","paid","unpaid"))</f>
        <v>0</v>
      </c>
      <c r="V510">
        <f>IF(OR($S510="",$T510=""),"",IFERROR(MATCH(1,INDEX((Calc!$A$2:$A$2001=INDEX(Calc!$A:$A,$S510))*(Calc!$D$2:$D$2001&gt;0)*(Calc!$I$2:$I$2001&gt;INDEX(Calc!$J:$J,$S510))*(Calc!$T$2:$T$2001&lt;INDEX(Calc!$H:$H,$S510))*(ROW(Calc!$A$2:$A$2001)&gt;$T510),0),0)+1,""))</f>
        <v>0</v>
      </c>
      <c r="W510" s="8">
        <f>IF($S510="","",MAX(0,INDEX(Calc!$H:$H,$S510)-MAX(INDEX(Calc!$K:$K,$S510),INDEX(Calc!$J:$J,$S510))))</f>
        <v>0</v>
      </c>
      <c r="X510" s="8">
        <f>IF($S510="","",INDEX(Calc!$E:$E,$S510)-$W510)</f>
        <v>0</v>
      </c>
    </row>
    <row r="511" spans="1:24">
      <c r="A511">
        <f>IF($S511="","",INDEX(Calc!$A:$A,$S511))</f>
        <v>0</v>
      </c>
      <c r="B511">
        <f>IF($S511="","",INDEX(Calc!$U:$U,$S511))</f>
        <v>0</v>
      </c>
      <c r="C511" s="7">
        <f>IF($S511="","",INDEX(Calc!$B:$B,$S511))</f>
        <v>0</v>
      </c>
      <c r="D511">
        <f>IF($S511="","",INDEX(Calc!$C:$C,$S511))</f>
        <v>0</v>
      </c>
      <c r="E511" s="8">
        <f>IF($S511="","",INDEX(Calc!$E:$E,$S511))</f>
        <v>0</v>
      </c>
      <c r="F511" s="9">
        <f>IF($S511="","",INDEX(Calc!$G:$G,$S511))</f>
        <v>0</v>
      </c>
      <c r="G511" s="8">
        <f>IF($S511="","",INDEX(Calc!$L:$L,$S511))</f>
        <v>0</v>
      </c>
      <c r="H511" s="8">
        <f>IF($S511="","",INDEX(Calc!$M:$M,$S511))</f>
        <v>0</v>
      </c>
      <c r="I511" s="7">
        <f>IF($T511="","",INDEX(Calc!$B:$B,$T511))</f>
        <v>0</v>
      </c>
      <c r="J511" s="8">
        <f>IF($S511="","",IF($U511&lt;&gt;"paid",0,MAX(0,MIN(INDEX(Calc!$H:$H,$S511),INDEX(Calc!$I:$I,$T511))-MAX(INDEX(Calc!$J:$J,$S511),INDEX(Calc!$T:$T,$T511)))))</f>
        <v>0</v>
      </c>
      <c r="K511" s="8">
        <f>IF($S511="","",IF($U511&lt;&gt;"paid",0,$J511/(1+$F511)*$F511))</f>
        <v>0</v>
      </c>
      <c r="L511" s="8">
        <f>IF($S511="","",IF($U511="paid",MAX(0,$E511-MAX(0,MIN(INDEX(Calc!$H:$H,$S511),INDEX(Calc!$I:$I,$T511))-INDEX(Calc!$J:$J,$S511))),$W511))</f>
        <v>0</v>
      </c>
      <c r="M511" s="8">
        <f>IF($S511="","",IF($U511="paid",$L511/(1+$F511)*$F511,$Q511))</f>
        <v>0</v>
      </c>
      <c r="N511">
        <f>IF(OR($S511="",$U511&lt;&gt;"paid"),"",$I511-$C511)</f>
        <v>0</v>
      </c>
      <c r="O511" s="8">
        <f>IF($S511="","",IF(AND($U511="paid",$N511&gt;Settings!$B$4),$K511*Settings!$B$3*$N511/365,0))</f>
        <v>0</v>
      </c>
      <c r="P511" s="8">
        <f>IF($S511="","",IF($U511="unpaid",$W511,0))</f>
        <v>0</v>
      </c>
      <c r="Q511" s="8">
        <f>IF($S511="","",IF(AND($U511="unpaid",$C511&lt;=Settings!$B$2),$W511/(1+$F511)*$F511,0))</f>
        <v>0</v>
      </c>
      <c r="R511">
        <f>IF($S511="","","FY "&amp;IF(MONTH($C511)&gt;=4,YEAR($C511),YEAR($C511)-1)&amp;"-"&amp;TEXT(MOD(IF(MONTH($C511)&gt;=4,YEAR($C511)+1,YEAR($C511)),100),"00"))</f>
        <v>0</v>
      </c>
      <c r="S511">
        <f>IF($S510="","",IF($U510="paid",IF($V510&lt;&gt;"",$S510,IF(AND($W510&gt;0,OR(INDEX(Calc!$B:$B,$S510)&lt;=Settings!$B$2,$X510=0)),$S510,IFERROR(MATCH(1,INDEX((Calc!$A$2:$A$2001&lt;&gt;"")*(Calc!$E$2:$E$2001&gt;0)*(ROW(Calc!$A$2:$A$2001)&gt;$S510),0),0)+1,""))),IFERROR(MATCH(1,INDEX((Calc!$A$2:$A$2001&lt;&gt;"")*(Calc!$E$2:$E$2001&gt;0)*(ROW(Calc!$A$2:$A$2001)&gt;$S510),0),0)+1,"")))</f>
        <v>0</v>
      </c>
      <c r="T511">
        <f>IF($S511="","",IF(AND($S511=$S510,$U510="paid",$V510=""),"",IF(AND($S511=$S510,$U510="paid",$V510&lt;&gt;""),$V510,IF($S511="","",IFERROR(MATCH(1,INDEX((Calc!$A$2:$A$2001=INDEX(Calc!$A:$A,$S511))*(Calc!$D$2:$D$2001&gt;0)*(Calc!$I$2:$I$2001&gt;INDEX(Calc!$J:$J,$S511))*(Calc!$T$2:$T$2001&lt;INDEX(Calc!$H:$H,$S511)),0),0)+1,"")))))</f>
        <v>0</v>
      </c>
      <c r="U511">
        <f>IF($S511="","",IF($T511&lt;&gt;"","paid","unpaid"))</f>
        <v>0</v>
      </c>
      <c r="V511">
        <f>IF(OR($S511="",$T511=""),"",IFERROR(MATCH(1,INDEX((Calc!$A$2:$A$2001=INDEX(Calc!$A:$A,$S511))*(Calc!$D$2:$D$2001&gt;0)*(Calc!$I$2:$I$2001&gt;INDEX(Calc!$J:$J,$S511))*(Calc!$T$2:$T$2001&lt;INDEX(Calc!$H:$H,$S511))*(ROW(Calc!$A$2:$A$2001)&gt;$T511),0),0)+1,""))</f>
        <v>0</v>
      </c>
      <c r="W511" s="8">
        <f>IF($S511="","",MAX(0,INDEX(Calc!$H:$H,$S511)-MAX(INDEX(Calc!$K:$K,$S511),INDEX(Calc!$J:$J,$S511))))</f>
        <v>0</v>
      </c>
      <c r="X511" s="8">
        <f>IF($S511="","",INDEX(Calc!$E:$E,$S511)-$W511)</f>
        <v>0</v>
      </c>
    </row>
    <row r="512" spans="1:24">
      <c r="A512">
        <f>IF($S512="","",INDEX(Calc!$A:$A,$S512))</f>
        <v>0</v>
      </c>
      <c r="B512">
        <f>IF($S512="","",INDEX(Calc!$U:$U,$S512))</f>
        <v>0</v>
      </c>
      <c r="C512" s="7">
        <f>IF($S512="","",INDEX(Calc!$B:$B,$S512))</f>
        <v>0</v>
      </c>
      <c r="D512">
        <f>IF($S512="","",INDEX(Calc!$C:$C,$S512))</f>
        <v>0</v>
      </c>
      <c r="E512" s="8">
        <f>IF($S512="","",INDEX(Calc!$E:$E,$S512))</f>
        <v>0</v>
      </c>
      <c r="F512" s="9">
        <f>IF($S512="","",INDEX(Calc!$G:$G,$S512))</f>
        <v>0</v>
      </c>
      <c r="G512" s="8">
        <f>IF($S512="","",INDEX(Calc!$L:$L,$S512))</f>
        <v>0</v>
      </c>
      <c r="H512" s="8">
        <f>IF($S512="","",INDEX(Calc!$M:$M,$S512))</f>
        <v>0</v>
      </c>
      <c r="I512" s="7">
        <f>IF($T512="","",INDEX(Calc!$B:$B,$T512))</f>
        <v>0</v>
      </c>
      <c r="J512" s="8">
        <f>IF($S512="","",IF($U512&lt;&gt;"paid",0,MAX(0,MIN(INDEX(Calc!$H:$H,$S512),INDEX(Calc!$I:$I,$T512))-MAX(INDEX(Calc!$J:$J,$S512),INDEX(Calc!$T:$T,$T512)))))</f>
        <v>0</v>
      </c>
      <c r="K512" s="8">
        <f>IF($S512="","",IF($U512&lt;&gt;"paid",0,$J512/(1+$F512)*$F512))</f>
        <v>0</v>
      </c>
      <c r="L512" s="8">
        <f>IF($S512="","",IF($U512="paid",MAX(0,$E512-MAX(0,MIN(INDEX(Calc!$H:$H,$S512),INDEX(Calc!$I:$I,$T512))-INDEX(Calc!$J:$J,$S512))),$W512))</f>
        <v>0</v>
      </c>
      <c r="M512" s="8">
        <f>IF($S512="","",IF($U512="paid",$L512/(1+$F512)*$F512,$Q512))</f>
        <v>0</v>
      </c>
      <c r="N512">
        <f>IF(OR($S512="",$U512&lt;&gt;"paid"),"",$I512-$C512)</f>
        <v>0</v>
      </c>
      <c r="O512" s="8">
        <f>IF($S512="","",IF(AND($U512="paid",$N512&gt;Settings!$B$4),$K512*Settings!$B$3*$N512/365,0))</f>
        <v>0</v>
      </c>
      <c r="P512" s="8">
        <f>IF($S512="","",IF($U512="unpaid",$W512,0))</f>
        <v>0</v>
      </c>
      <c r="Q512" s="8">
        <f>IF($S512="","",IF(AND($U512="unpaid",$C512&lt;=Settings!$B$2),$W512/(1+$F512)*$F512,0))</f>
        <v>0</v>
      </c>
      <c r="R512">
        <f>IF($S512="","","FY "&amp;IF(MONTH($C512)&gt;=4,YEAR($C512),YEAR($C512)-1)&amp;"-"&amp;TEXT(MOD(IF(MONTH($C512)&gt;=4,YEAR($C512)+1,YEAR($C512)),100),"00"))</f>
        <v>0</v>
      </c>
      <c r="S512">
        <f>IF($S511="","",IF($U511="paid",IF($V511&lt;&gt;"",$S511,IF(AND($W511&gt;0,OR(INDEX(Calc!$B:$B,$S511)&lt;=Settings!$B$2,$X511=0)),$S511,IFERROR(MATCH(1,INDEX((Calc!$A$2:$A$2001&lt;&gt;"")*(Calc!$E$2:$E$2001&gt;0)*(ROW(Calc!$A$2:$A$2001)&gt;$S511),0),0)+1,""))),IFERROR(MATCH(1,INDEX((Calc!$A$2:$A$2001&lt;&gt;"")*(Calc!$E$2:$E$2001&gt;0)*(ROW(Calc!$A$2:$A$2001)&gt;$S511),0),0)+1,"")))</f>
        <v>0</v>
      </c>
      <c r="T512">
        <f>IF($S512="","",IF(AND($S512=$S511,$U511="paid",$V511=""),"",IF(AND($S512=$S511,$U511="paid",$V511&lt;&gt;""),$V511,IF($S512="","",IFERROR(MATCH(1,INDEX((Calc!$A$2:$A$2001=INDEX(Calc!$A:$A,$S512))*(Calc!$D$2:$D$2001&gt;0)*(Calc!$I$2:$I$2001&gt;INDEX(Calc!$J:$J,$S512))*(Calc!$T$2:$T$2001&lt;INDEX(Calc!$H:$H,$S512)),0),0)+1,"")))))</f>
        <v>0</v>
      </c>
      <c r="U512">
        <f>IF($S512="","",IF($T512&lt;&gt;"","paid","unpaid"))</f>
        <v>0</v>
      </c>
      <c r="V512">
        <f>IF(OR($S512="",$T512=""),"",IFERROR(MATCH(1,INDEX((Calc!$A$2:$A$2001=INDEX(Calc!$A:$A,$S512))*(Calc!$D$2:$D$2001&gt;0)*(Calc!$I$2:$I$2001&gt;INDEX(Calc!$J:$J,$S512))*(Calc!$T$2:$T$2001&lt;INDEX(Calc!$H:$H,$S512))*(ROW(Calc!$A$2:$A$2001)&gt;$T512),0),0)+1,""))</f>
        <v>0</v>
      </c>
      <c r="W512" s="8">
        <f>IF($S512="","",MAX(0,INDEX(Calc!$H:$H,$S512)-MAX(INDEX(Calc!$K:$K,$S512),INDEX(Calc!$J:$J,$S512))))</f>
        <v>0</v>
      </c>
      <c r="X512" s="8">
        <f>IF($S512="","",INDEX(Calc!$E:$E,$S512)-$W512)</f>
        <v>0</v>
      </c>
    </row>
    <row r="513" spans="1:24">
      <c r="A513">
        <f>IF($S513="","",INDEX(Calc!$A:$A,$S513))</f>
        <v>0</v>
      </c>
      <c r="B513">
        <f>IF($S513="","",INDEX(Calc!$U:$U,$S513))</f>
        <v>0</v>
      </c>
      <c r="C513" s="7">
        <f>IF($S513="","",INDEX(Calc!$B:$B,$S513))</f>
        <v>0</v>
      </c>
      <c r="D513">
        <f>IF($S513="","",INDEX(Calc!$C:$C,$S513))</f>
        <v>0</v>
      </c>
      <c r="E513" s="8">
        <f>IF($S513="","",INDEX(Calc!$E:$E,$S513))</f>
        <v>0</v>
      </c>
      <c r="F513" s="9">
        <f>IF($S513="","",INDEX(Calc!$G:$G,$S513))</f>
        <v>0</v>
      </c>
      <c r="G513" s="8">
        <f>IF($S513="","",INDEX(Calc!$L:$L,$S513))</f>
        <v>0</v>
      </c>
      <c r="H513" s="8">
        <f>IF($S513="","",INDEX(Calc!$M:$M,$S513))</f>
        <v>0</v>
      </c>
      <c r="I513" s="7">
        <f>IF($T513="","",INDEX(Calc!$B:$B,$T513))</f>
        <v>0</v>
      </c>
      <c r="J513" s="8">
        <f>IF($S513="","",IF($U513&lt;&gt;"paid",0,MAX(0,MIN(INDEX(Calc!$H:$H,$S513),INDEX(Calc!$I:$I,$T513))-MAX(INDEX(Calc!$J:$J,$S513),INDEX(Calc!$T:$T,$T513)))))</f>
        <v>0</v>
      </c>
      <c r="K513" s="8">
        <f>IF($S513="","",IF($U513&lt;&gt;"paid",0,$J513/(1+$F513)*$F513))</f>
        <v>0</v>
      </c>
      <c r="L513" s="8">
        <f>IF($S513="","",IF($U513="paid",MAX(0,$E513-MAX(0,MIN(INDEX(Calc!$H:$H,$S513),INDEX(Calc!$I:$I,$T513))-INDEX(Calc!$J:$J,$S513))),$W513))</f>
        <v>0</v>
      </c>
      <c r="M513" s="8">
        <f>IF($S513="","",IF($U513="paid",$L513/(1+$F513)*$F513,$Q513))</f>
        <v>0</v>
      </c>
      <c r="N513">
        <f>IF(OR($S513="",$U513&lt;&gt;"paid"),"",$I513-$C513)</f>
        <v>0</v>
      </c>
      <c r="O513" s="8">
        <f>IF($S513="","",IF(AND($U513="paid",$N513&gt;Settings!$B$4),$K513*Settings!$B$3*$N513/365,0))</f>
        <v>0</v>
      </c>
      <c r="P513" s="8">
        <f>IF($S513="","",IF($U513="unpaid",$W513,0))</f>
        <v>0</v>
      </c>
      <c r="Q513" s="8">
        <f>IF($S513="","",IF(AND($U513="unpaid",$C513&lt;=Settings!$B$2),$W513/(1+$F513)*$F513,0))</f>
        <v>0</v>
      </c>
      <c r="R513">
        <f>IF($S513="","","FY "&amp;IF(MONTH($C513)&gt;=4,YEAR($C513),YEAR($C513)-1)&amp;"-"&amp;TEXT(MOD(IF(MONTH($C513)&gt;=4,YEAR($C513)+1,YEAR($C513)),100),"00"))</f>
        <v>0</v>
      </c>
      <c r="S513">
        <f>IF($S512="","",IF($U512="paid",IF($V512&lt;&gt;"",$S512,IF(AND($W512&gt;0,OR(INDEX(Calc!$B:$B,$S512)&lt;=Settings!$B$2,$X512=0)),$S512,IFERROR(MATCH(1,INDEX((Calc!$A$2:$A$2001&lt;&gt;"")*(Calc!$E$2:$E$2001&gt;0)*(ROW(Calc!$A$2:$A$2001)&gt;$S512),0),0)+1,""))),IFERROR(MATCH(1,INDEX((Calc!$A$2:$A$2001&lt;&gt;"")*(Calc!$E$2:$E$2001&gt;0)*(ROW(Calc!$A$2:$A$2001)&gt;$S512),0),0)+1,"")))</f>
        <v>0</v>
      </c>
      <c r="T513">
        <f>IF($S513="","",IF(AND($S513=$S512,$U512="paid",$V512=""),"",IF(AND($S513=$S512,$U512="paid",$V512&lt;&gt;""),$V512,IF($S513="","",IFERROR(MATCH(1,INDEX((Calc!$A$2:$A$2001=INDEX(Calc!$A:$A,$S513))*(Calc!$D$2:$D$2001&gt;0)*(Calc!$I$2:$I$2001&gt;INDEX(Calc!$J:$J,$S513))*(Calc!$T$2:$T$2001&lt;INDEX(Calc!$H:$H,$S513)),0),0)+1,"")))))</f>
        <v>0</v>
      </c>
      <c r="U513">
        <f>IF($S513="","",IF($T513&lt;&gt;"","paid","unpaid"))</f>
        <v>0</v>
      </c>
      <c r="V513">
        <f>IF(OR($S513="",$T513=""),"",IFERROR(MATCH(1,INDEX((Calc!$A$2:$A$2001=INDEX(Calc!$A:$A,$S513))*(Calc!$D$2:$D$2001&gt;0)*(Calc!$I$2:$I$2001&gt;INDEX(Calc!$J:$J,$S513))*(Calc!$T$2:$T$2001&lt;INDEX(Calc!$H:$H,$S513))*(ROW(Calc!$A$2:$A$2001)&gt;$T513),0),0)+1,""))</f>
        <v>0</v>
      </c>
      <c r="W513" s="8">
        <f>IF($S513="","",MAX(0,INDEX(Calc!$H:$H,$S513)-MAX(INDEX(Calc!$K:$K,$S513),INDEX(Calc!$J:$J,$S513))))</f>
        <v>0</v>
      </c>
      <c r="X513" s="8">
        <f>IF($S513="","",INDEX(Calc!$E:$E,$S513)-$W513)</f>
        <v>0</v>
      </c>
    </row>
    <row r="514" spans="1:24">
      <c r="A514">
        <f>IF($S514="","",INDEX(Calc!$A:$A,$S514))</f>
        <v>0</v>
      </c>
      <c r="B514">
        <f>IF($S514="","",INDEX(Calc!$U:$U,$S514))</f>
        <v>0</v>
      </c>
      <c r="C514" s="7">
        <f>IF($S514="","",INDEX(Calc!$B:$B,$S514))</f>
        <v>0</v>
      </c>
      <c r="D514">
        <f>IF($S514="","",INDEX(Calc!$C:$C,$S514))</f>
        <v>0</v>
      </c>
      <c r="E514" s="8">
        <f>IF($S514="","",INDEX(Calc!$E:$E,$S514))</f>
        <v>0</v>
      </c>
      <c r="F514" s="9">
        <f>IF($S514="","",INDEX(Calc!$G:$G,$S514))</f>
        <v>0</v>
      </c>
      <c r="G514" s="8">
        <f>IF($S514="","",INDEX(Calc!$L:$L,$S514))</f>
        <v>0</v>
      </c>
      <c r="H514" s="8">
        <f>IF($S514="","",INDEX(Calc!$M:$M,$S514))</f>
        <v>0</v>
      </c>
      <c r="I514" s="7">
        <f>IF($T514="","",INDEX(Calc!$B:$B,$T514))</f>
        <v>0</v>
      </c>
      <c r="J514" s="8">
        <f>IF($S514="","",IF($U514&lt;&gt;"paid",0,MAX(0,MIN(INDEX(Calc!$H:$H,$S514),INDEX(Calc!$I:$I,$T514))-MAX(INDEX(Calc!$J:$J,$S514),INDEX(Calc!$T:$T,$T514)))))</f>
        <v>0</v>
      </c>
      <c r="K514" s="8">
        <f>IF($S514="","",IF($U514&lt;&gt;"paid",0,$J514/(1+$F514)*$F514))</f>
        <v>0</v>
      </c>
      <c r="L514" s="8">
        <f>IF($S514="","",IF($U514="paid",MAX(0,$E514-MAX(0,MIN(INDEX(Calc!$H:$H,$S514),INDEX(Calc!$I:$I,$T514))-INDEX(Calc!$J:$J,$S514))),$W514))</f>
        <v>0</v>
      </c>
      <c r="M514" s="8">
        <f>IF($S514="","",IF($U514="paid",$L514/(1+$F514)*$F514,$Q514))</f>
        <v>0</v>
      </c>
      <c r="N514">
        <f>IF(OR($S514="",$U514&lt;&gt;"paid"),"",$I514-$C514)</f>
        <v>0</v>
      </c>
      <c r="O514" s="8">
        <f>IF($S514="","",IF(AND($U514="paid",$N514&gt;Settings!$B$4),$K514*Settings!$B$3*$N514/365,0))</f>
        <v>0</v>
      </c>
      <c r="P514" s="8">
        <f>IF($S514="","",IF($U514="unpaid",$W514,0))</f>
        <v>0</v>
      </c>
      <c r="Q514" s="8">
        <f>IF($S514="","",IF(AND($U514="unpaid",$C514&lt;=Settings!$B$2),$W514/(1+$F514)*$F514,0))</f>
        <v>0</v>
      </c>
      <c r="R514">
        <f>IF($S514="","","FY "&amp;IF(MONTH($C514)&gt;=4,YEAR($C514),YEAR($C514)-1)&amp;"-"&amp;TEXT(MOD(IF(MONTH($C514)&gt;=4,YEAR($C514)+1,YEAR($C514)),100),"00"))</f>
        <v>0</v>
      </c>
      <c r="S514">
        <f>IF($S513="","",IF($U513="paid",IF($V513&lt;&gt;"",$S513,IF(AND($W513&gt;0,OR(INDEX(Calc!$B:$B,$S513)&lt;=Settings!$B$2,$X513=0)),$S513,IFERROR(MATCH(1,INDEX((Calc!$A$2:$A$2001&lt;&gt;"")*(Calc!$E$2:$E$2001&gt;0)*(ROW(Calc!$A$2:$A$2001)&gt;$S513),0),0)+1,""))),IFERROR(MATCH(1,INDEX((Calc!$A$2:$A$2001&lt;&gt;"")*(Calc!$E$2:$E$2001&gt;0)*(ROW(Calc!$A$2:$A$2001)&gt;$S513),0),0)+1,"")))</f>
        <v>0</v>
      </c>
      <c r="T514">
        <f>IF($S514="","",IF(AND($S514=$S513,$U513="paid",$V513=""),"",IF(AND($S514=$S513,$U513="paid",$V513&lt;&gt;""),$V513,IF($S514="","",IFERROR(MATCH(1,INDEX((Calc!$A$2:$A$2001=INDEX(Calc!$A:$A,$S514))*(Calc!$D$2:$D$2001&gt;0)*(Calc!$I$2:$I$2001&gt;INDEX(Calc!$J:$J,$S514))*(Calc!$T$2:$T$2001&lt;INDEX(Calc!$H:$H,$S514)),0),0)+1,"")))))</f>
        <v>0</v>
      </c>
      <c r="U514">
        <f>IF($S514="","",IF($T514&lt;&gt;"","paid","unpaid"))</f>
        <v>0</v>
      </c>
      <c r="V514">
        <f>IF(OR($S514="",$T514=""),"",IFERROR(MATCH(1,INDEX((Calc!$A$2:$A$2001=INDEX(Calc!$A:$A,$S514))*(Calc!$D$2:$D$2001&gt;0)*(Calc!$I$2:$I$2001&gt;INDEX(Calc!$J:$J,$S514))*(Calc!$T$2:$T$2001&lt;INDEX(Calc!$H:$H,$S514))*(ROW(Calc!$A$2:$A$2001)&gt;$T514),0),0)+1,""))</f>
        <v>0</v>
      </c>
      <c r="W514" s="8">
        <f>IF($S514="","",MAX(0,INDEX(Calc!$H:$H,$S514)-MAX(INDEX(Calc!$K:$K,$S514),INDEX(Calc!$J:$J,$S514))))</f>
        <v>0</v>
      </c>
      <c r="X514" s="8">
        <f>IF($S514="","",INDEX(Calc!$E:$E,$S514)-$W514)</f>
        <v>0</v>
      </c>
    </row>
    <row r="515" spans="1:24">
      <c r="A515">
        <f>IF($S515="","",INDEX(Calc!$A:$A,$S515))</f>
        <v>0</v>
      </c>
      <c r="B515">
        <f>IF($S515="","",INDEX(Calc!$U:$U,$S515))</f>
        <v>0</v>
      </c>
      <c r="C515" s="7">
        <f>IF($S515="","",INDEX(Calc!$B:$B,$S515))</f>
        <v>0</v>
      </c>
      <c r="D515">
        <f>IF($S515="","",INDEX(Calc!$C:$C,$S515))</f>
        <v>0</v>
      </c>
      <c r="E515" s="8">
        <f>IF($S515="","",INDEX(Calc!$E:$E,$S515))</f>
        <v>0</v>
      </c>
      <c r="F515" s="9">
        <f>IF($S515="","",INDEX(Calc!$G:$G,$S515))</f>
        <v>0</v>
      </c>
      <c r="G515" s="8">
        <f>IF($S515="","",INDEX(Calc!$L:$L,$S515))</f>
        <v>0</v>
      </c>
      <c r="H515" s="8">
        <f>IF($S515="","",INDEX(Calc!$M:$M,$S515))</f>
        <v>0</v>
      </c>
      <c r="I515" s="7">
        <f>IF($T515="","",INDEX(Calc!$B:$B,$T515))</f>
        <v>0</v>
      </c>
      <c r="J515" s="8">
        <f>IF($S515="","",IF($U515&lt;&gt;"paid",0,MAX(0,MIN(INDEX(Calc!$H:$H,$S515),INDEX(Calc!$I:$I,$T515))-MAX(INDEX(Calc!$J:$J,$S515),INDEX(Calc!$T:$T,$T515)))))</f>
        <v>0</v>
      </c>
      <c r="K515" s="8">
        <f>IF($S515="","",IF($U515&lt;&gt;"paid",0,$J515/(1+$F515)*$F515))</f>
        <v>0</v>
      </c>
      <c r="L515" s="8">
        <f>IF($S515="","",IF($U515="paid",MAX(0,$E515-MAX(0,MIN(INDEX(Calc!$H:$H,$S515),INDEX(Calc!$I:$I,$T515))-INDEX(Calc!$J:$J,$S515))),$W515))</f>
        <v>0</v>
      </c>
      <c r="M515" s="8">
        <f>IF($S515="","",IF($U515="paid",$L515/(1+$F515)*$F515,$Q515))</f>
        <v>0</v>
      </c>
      <c r="N515">
        <f>IF(OR($S515="",$U515&lt;&gt;"paid"),"",$I515-$C515)</f>
        <v>0</v>
      </c>
      <c r="O515" s="8">
        <f>IF($S515="","",IF(AND($U515="paid",$N515&gt;Settings!$B$4),$K515*Settings!$B$3*$N515/365,0))</f>
        <v>0</v>
      </c>
      <c r="P515" s="8">
        <f>IF($S515="","",IF($U515="unpaid",$W515,0))</f>
        <v>0</v>
      </c>
      <c r="Q515" s="8">
        <f>IF($S515="","",IF(AND($U515="unpaid",$C515&lt;=Settings!$B$2),$W515/(1+$F515)*$F515,0))</f>
        <v>0</v>
      </c>
      <c r="R515">
        <f>IF($S515="","","FY "&amp;IF(MONTH($C515)&gt;=4,YEAR($C515),YEAR($C515)-1)&amp;"-"&amp;TEXT(MOD(IF(MONTH($C515)&gt;=4,YEAR($C515)+1,YEAR($C515)),100),"00"))</f>
        <v>0</v>
      </c>
      <c r="S515">
        <f>IF($S514="","",IF($U514="paid",IF($V514&lt;&gt;"",$S514,IF(AND($W514&gt;0,OR(INDEX(Calc!$B:$B,$S514)&lt;=Settings!$B$2,$X514=0)),$S514,IFERROR(MATCH(1,INDEX((Calc!$A$2:$A$2001&lt;&gt;"")*(Calc!$E$2:$E$2001&gt;0)*(ROW(Calc!$A$2:$A$2001)&gt;$S514),0),0)+1,""))),IFERROR(MATCH(1,INDEX((Calc!$A$2:$A$2001&lt;&gt;"")*(Calc!$E$2:$E$2001&gt;0)*(ROW(Calc!$A$2:$A$2001)&gt;$S514),0),0)+1,"")))</f>
        <v>0</v>
      </c>
      <c r="T515">
        <f>IF($S515="","",IF(AND($S515=$S514,$U514="paid",$V514=""),"",IF(AND($S515=$S514,$U514="paid",$V514&lt;&gt;""),$V514,IF($S515="","",IFERROR(MATCH(1,INDEX((Calc!$A$2:$A$2001=INDEX(Calc!$A:$A,$S515))*(Calc!$D$2:$D$2001&gt;0)*(Calc!$I$2:$I$2001&gt;INDEX(Calc!$J:$J,$S515))*(Calc!$T$2:$T$2001&lt;INDEX(Calc!$H:$H,$S515)),0),0)+1,"")))))</f>
        <v>0</v>
      </c>
      <c r="U515">
        <f>IF($S515="","",IF($T515&lt;&gt;"","paid","unpaid"))</f>
        <v>0</v>
      </c>
      <c r="V515">
        <f>IF(OR($S515="",$T515=""),"",IFERROR(MATCH(1,INDEX((Calc!$A$2:$A$2001=INDEX(Calc!$A:$A,$S515))*(Calc!$D$2:$D$2001&gt;0)*(Calc!$I$2:$I$2001&gt;INDEX(Calc!$J:$J,$S515))*(Calc!$T$2:$T$2001&lt;INDEX(Calc!$H:$H,$S515))*(ROW(Calc!$A$2:$A$2001)&gt;$T515),0),0)+1,""))</f>
        <v>0</v>
      </c>
      <c r="W515" s="8">
        <f>IF($S515="","",MAX(0,INDEX(Calc!$H:$H,$S515)-MAX(INDEX(Calc!$K:$K,$S515),INDEX(Calc!$J:$J,$S515))))</f>
        <v>0</v>
      </c>
      <c r="X515" s="8">
        <f>IF($S515="","",INDEX(Calc!$E:$E,$S515)-$W515)</f>
        <v>0</v>
      </c>
    </row>
    <row r="516" spans="1:24">
      <c r="A516">
        <f>IF($S516="","",INDEX(Calc!$A:$A,$S516))</f>
        <v>0</v>
      </c>
      <c r="B516">
        <f>IF($S516="","",INDEX(Calc!$U:$U,$S516))</f>
        <v>0</v>
      </c>
      <c r="C516" s="7">
        <f>IF($S516="","",INDEX(Calc!$B:$B,$S516))</f>
        <v>0</v>
      </c>
      <c r="D516">
        <f>IF($S516="","",INDEX(Calc!$C:$C,$S516))</f>
        <v>0</v>
      </c>
      <c r="E516" s="8">
        <f>IF($S516="","",INDEX(Calc!$E:$E,$S516))</f>
        <v>0</v>
      </c>
      <c r="F516" s="9">
        <f>IF($S516="","",INDEX(Calc!$G:$G,$S516))</f>
        <v>0</v>
      </c>
      <c r="G516" s="8">
        <f>IF($S516="","",INDEX(Calc!$L:$L,$S516))</f>
        <v>0</v>
      </c>
      <c r="H516" s="8">
        <f>IF($S516="","",INDEX(Calc!$M:$M,$S516))</f>
        <v>0</v>
      </c>
      <c r="I516" s="7">
        <f>IF($T516="","",INDEX(Calc!$B:$B,$T516))</f>
        <v>0</v>
      </c>
      <c r="J516" s="8">
        <f>IF($S516="","",IF($U516&lt;&gt;"paid",0,MAX(0,MIN(INDEX(Calc!$H:$H,$S516),INDEX(Calc!$I:$I,$T516))-MAX(INDEX(Calc!$J:$J,$S516),INDEX(Calc!$T:$T,$T516)))))</f>
        <v>0</v>
      </c>
      <c r="K516" s="8">
        <f>IF($S516="","",IF($U516&lt;&gt;"paid",0,$J516/(1+$F516)*$F516))</f>
        <v>0</v>
      </c>
      <c r="L516" s="8">
        <f>IF($S516="","",IF($U516="paid",MAX(0,$E516-MAX(0,MIN(INDEX(Calc!$H:$H,$S516),INDEX(Calc!$I:$I,$T516))-INDEX(Calc!$J:$J,$S516))),$W516))</f>
        <v>0</v>
      </c>
      <c r="M516" s="8">
        <f>IF($S516="","",IF($U516="paid",$L516/(1+$F516)*$F516,$Q516))</f>
        <v>0</v>
      </c>
      <c r="N516">
        <f>IF(OR($S516="",$U516&lt;&gt;"paid"),"",$I516-$C516)</f>
        <v>0</v>
      </c>
      <c r="O516" s="8">
        <f>IF($S516="","",IF(AND($U516="paid",$N516&gt;Settings!$B$4),$K516*Settings!$B$3*$N516/365,0))</f>
        <v>0</v>
      </c>
      <c r="P516" s="8">
        <f>IF($S516="","",IF($U516="unpaid",$W516,0))</f>
        <v>0</v>
      </c>
      <c r="Q516" s="8">
        <f>IF($S516="","",IF(AND($U516="unpaid",$C516&lt;=Settings!$B$2),$W516/(1+$F516)*$F516,0))</f>
        <v>0</v>
      </c>
      <c r="R516">
        <f>IF($S516="","","FY "&amp;IF(MONTH($C516)&gt;=4,YEAR($C516),YEAR($C516)-1)&amp;"-"&amp;TEXT(MOD(IF(MONTH($C516)&gt;=4,YEAR($C516)+1,YEAR($C516)),100),"00"))</f>
        <v>0</v>
      </c>
      <c r="S516">
        <f>IF($S515="","",IF($U515="paid",IF($V515&lt;&gt;"",$S515,IF(AND($W515&gt;0,OR(INDEX(Calc!$B:$B,$S515)&lt;=Settings!$B$2,$X515=0)),$S515,IFERROR(MATCH(1,INDEX((Calc!$A$2:$A$2001&lt;&gt;"")*(Calc!$E$2:$E$2001&gt;0)*(ROW(Calc!$A$2:$A$2001)&gt;$S515),0),0)+1,""))),IFERROR(MATCH(1,INDEX((Calc!$A$2:$A$2001&lt;&gt;"")*(Calc!$E$2:$E$2001&gt;0)*(ROW(Calc!$A$2:$A$2001)&gt;$S515),0),0)+1,"")))</f>
        <v>0</v>
      </c>
      <c r="T516">
        <f>IF($S516="","",IF(AND($S516=$S515,$U515="paid",$V515=""),"",IF(AND($S516=$S515,$U515="paid",$V515&lt;&gt;""),$V515,IF($S516="","",IFERROR(MATCH(1,INDEX((Calc!$A$2:$A$2001=INDEX(Calc!$A:$A,$S516))*(Calc!$D$2:$D$2001&gt;0)*(Calc!$I$2:$I$2001&gt;INDEX(Calc!$J:$J,$S516))*(Calc!$T$2:$T$2001&lt;INDEX(Calc!$H:$H,$S516)),0),0)+1,"")))))</f>
        <v>0</v>
      </c>
      <c r="U516">
        <f>IF($S516="","",IF($T516&lt;&gt;"","paid","unpaid"))</f>
        <v>0</v>
      </c>
      <c r="V516">
        <f>IF(OR($S516="",$T516=""),"",IFERROR(MATCH(1,INDEX((Calc!$A$2:$A$2001=INDEX(Calc!$A:$A,$S516))*(Calc!$D$2:$D$2001&gt;0)*(Calc!$I$2:$I$2001&gt;INDEX(Calc!$J:$J,$S516))*(Calc!$T$2:$T$2001&lt;INDEX(Calc!$H:$H,$S516))*(ROW(Calc!$A$2:$A$2001)&gt;$T516),0),0)+1,""))</f>
        <v>0</v>
      </c>
      <c r="W516" s="8">
        <f>IF($S516="","",MAX(0,INDEX(Calc!$H:$H,$S516)-MAX(INDEX(Calc!$K:$K,$S516),INDEX(Calc!$J:$J,$S516))))</f>
        <v>0</v>
      </c>
      <c r="X516" s="8">
        <f>IF($S516="","",INDEX(Calc!$E:$E,$S516)-$W516)</f>
        <v>0</v>
      </c>
    </row>
    <row r="517" spans="1:24">
      <c r="A517">
        <f>IF($S517="","",INDEX(Calc!$A:$A,$S517))</f>
        <v>0</v>
      </c>
      <c r="B517">
        <f>IF($S517="","",INDEX(Calc!$U:$U,$S517))</f>
        <v>0</v>
      </c>
      <c r="C517" s="7">
        <f>IF($S517="","",INDEX(Calc!$B:$B,$S517))</f>
        <v>0</v>
      </c>
      <c r="D517">
        <f>IF($S517="","",INDEX(Calc!$C:$C,$S517))</f>
        <v>0</v>
      </c>
      <c r="E517" s="8">
        <f>IF($S517="","",INDEX(Calc!$E:$E,$S517))</f>
        <v>0</v>
      </c>
      <c r="F517" s="9">
        <f>IF($S517="","",INDEX(Calc!$G:$G,$S517))</f>
        <v>0</v>
      </c>
      <c r="G517" s="8">
        <f>IF($S517="","",INDEX(Calc!$L:$L,$S517))</f>
        <v>0</v>
      </c>
      <c r="H517" s="8">
        <f>IF($S517="","",INDEX(Calc!$M:$M,$S517))</f>
        <v>0</v>
      </c>
      <c r="I517" s="7">
        <f>IF($T517="","",INDEX(Calc!$B:$B,$T517))</f>
        <v>0</v>
      </c>
      <c r="J517" s="8">
        <f>IF($S517="","",IF($U517&lt;&gt;"paid",0,MAX(0,MIN(INDEX(Calc!$H:$H,$S517),INDEX(Calc!$I:$I,$T517))-MAX(INDEX(Calc!$J:$J,$S517),INDEX(Calc!$T:$T,$T517)))))</f>
        <v>0</v>
      </c>
      <c r="K517" s="8">
        <f>IF($S517="","",IF($U517&lt;&gt;"paid",0,$J517/(1+$F517)*$F517))</f>
        <v>0</v>
      </c>
      <c r="L517" s="8">
        <f>IF($S517="","",IF($U517="paid",MAX(0,$E517-MAX(0,MIN(INDEX(Calc!$H:$H,$S517),INDEX(Calc!$I:$I,$T517))-INDEX(Calc!$J:$J,$S517))),$W517))</f>
        <v>0</v>
      </c>
      <c r="M517" s="8">
        <f>IF($S517="","",IF($U517="paid",$L517/(1+$F517)*$F517,$Q517))</f>
        <v>0</v>
      </c>
      <c r="N517">
        <f>IF(OR($S517="",$U517&lt;&gt;"paid"),"",$I517-$C517)</f>
        <v>0</v>
      </c>
      <c r="O517" s="8">
        <f>IF($S517="","",IF(AND($U517="paid",$N517&gt;Settings!$B$4),$K517*Settings!$B$3*$N517/365,0))</f>
        <v>0</v>
      </c>
      <c r="P517" s="8">
        <f>IF($S517="","",IF($U517="unpaid",$W517,0))</f>
        <v>0</v>
      </c>
      <c r="Q517" s="8">
        <f>IF($S517="","",IF(AND($U517="unpaid",$C517&lt;=Settings!$B$2),$W517/(1+$F517)*$F517,0))</f>
        <v>0</v>
      </c>
      <c r="R517">
        <f>IF($S517="","","FY "&amp;IF(MONTH($C517)&gt;=4,YEAR($C517),YEAR($C517)-1)&amp;"-"&amp;TEXT(MOD(IF(MONTH($C517)&gt;=4,YEAR($C517)+1,YEAR($C517)),100),"00"))</f>
        <v>0</v>
      </c>
      <c r="S517">
        <f>IF($S516="","",IF($U516="paid",IF($V516&lt;&gt;"",$S516,IF(AND($W516&gt;0,OR(INDEX(Calc!$B:$B,$S516)&lt;=Settings!$B$2,$X516=0)),$S516,IFERROR(MATCH(1,INDEX((Calc!$A$2:$A$2001&lt;&gt;"")*(Calc!$E$2:$E$2001&gt;0)*(ROW(Calc!$A$2:$A$2001)&gt;$S516),0),0)+1,""))),IFERROR(MATCH(1,INDEX((Calc!$A$2:$A$2001&lt;&gt;"")*(Calc!$E$2:$E$2001&gt;0)*(ROW(Calc!$A$2:$A$2001)&gt;$S516),0),0)+1,"")))</f>
        <v>0</v>
      </c>
      <c r="T517">
        <f>IF($S517="","",IF(AND($S517=$S516,$U516="paid",$V516=""),"",IF(AND($S517=$S516,$U516="paid",$V516&lt;&gt;""),$V516,IF($S517="","",IFERROR(MATCH(1,INDEX((Calc!$A$2:$A$2001=INDEX(Calc!$A:$A,$S517))*(Calc!$D$2:$D$2001&gt;0)*(Calc!$I$2:$I$2001&gt;INDEX(Calc!$J:$J,$S517))*(Calc!$T$2:$T$2001&lt;INDEX(Calc!$H:$H,$S517)),0),0)+1,"")))))</f>
        <v>0</v>
      </c>
      <c r="U517">
        <f>IF($S517="","",IF($T517&lt;&gt;"","paid","unpaid"))</f>
        <v>0</v>
      </c>
      <c r="V517">
        <f>IF(OR($S517="",$T517=""),"",IFERROR(MATCH(1,INDEX((Calc!$A$2:$A$2001=INDEX(Calc!$A:$A,$S517))*(Calc!$D$2:$D$2001&gt;0)*(Calc!$I$2:$I$2001&gt;INDEX(Calc!$J:$J,$S517))*(Calc!$T$2:$T$2001&lt;INDEX(Calc!$H:$H,$S517))*(ROW(Calc!$A$2:$A$2001)&gt;$T517),0),0)+1,""))</f>
        <v>0</v>
      </c>
      <c r="W517" s="8">
        <f>IF($S517="","",MAX(0,INDEX(Calc!$H:$H,$S517)-MAX(INDEX(Calc!$K:$K,$S517),INDEX(Calc!$J:$J,$S517))))</f>
        <v>0</v>
      </c>
      <c r="X517" s="8">
        <f>IF($S517="","",INDEX(Calc!$E:$E,$S517)-$W517)</f>
        <v>0</v>
      </c>
    </row>
    <row r="518" spans="1:24">
      <c r="A518">
        <f>IF($S518="","",INDEX(Calc!$A:$A,$S518))</f>
        <v>0</v>
      </c>
      <c r="B518">
        <f>IF($S518="","",INDEX(Calc!$U:$U,$S518))</f>
        <v>0</v>
      </c>
      <c r="C518" s="7">
        <f>IF($S518="","",INDEX(Calc!$B:$B,$S518))</f>
        <v>0</v>
      </c>
      <c r="D518">
        <f>IF($S518="","",INDEX(Calc!$C:$C,$S518))</f>
        <v>0</v>
      </c>
      <c r="E518" s="8">
        <f>IF($S518="","",INDEX(Calc!$E:$E,$S518))</f>
        <v>0</v>
      </c>
      <c r="F518" s="9">
        <f>IF($S518="","",INDEX(Calc!$G:$G,$S518))</f>
        <v>0</v>
      </c>
      <c r="G518" s="8">
        <f>IF($S518="","",INDEX(Calc!$L:$L,$S518))</f>
        <v>0</v>
      </c>
      <c r="H518" s="8">
        <f>IF($S518="","",INDEX(Calc!$M:$M,$S518))</f>
        <v>0</v>
      </c>
      <c r="I518" s="7">
        <f>IF($T518="","",INDEX(Calc!$B:$B,$T518))</f>
        <v>0</v>
      </c>
      <c r="J518" s="8">
        <f>IF($S518="","",IF($U518&lt;&gt;"paid",0,MAX(0,MIN(INDEX(Calc!$H:$H,$S518),INDEX(Calc!$I:$I,$T518))-MAX(INDEX(Calc!$J:$J,$S518),INDEX(Calc!$T:$T,$T518)))))</f>
        <v>0</v>
      </c>
      <c r="K518" s="8">
        <f>IF($S518="","",IF($U518&lt;&gt;"paid",0,$J518/(1+$F518)*$F518))</f>
        <v>0</v>
      </c>
      <c r="L518" s="8">
        <f>IF($S518="","",IF($U518="paid",MAX(0,$E518-MAX(0,MIN(INDEX(Calc!$H:$H,$S518),INDEX(Calc!$I:$I,$T518))-INDEX(Calc!$J:$J,$S518))),$W518))</f>
        <v>0</v>
      </c>
      <c r="M518" s="8">
        <f>IF($S518="","",IF($U518="paid",$L518/(1+$F518)*$F518,$Q518))</f>
        <v>0</v>
      </c>
      <c r="N518">
        <f>IF(OR($S518="",$U518&lt;&gt;"paid"),"",$I518-$C518)</f>
        <v>0</v>
      </c>
      <c r="O518" s="8">
        <f>IF($S518="","",IF(AND($U518="paid",$N518&gt;Settings!$B$4),$K518*Settings!$B$3*$N518/365,0))</f>
        <v>0</v>
      </c>
      <c r="P518" s="8">
        <f>IF($S518="","",IF($U518="unpaid",$W518,0))</f>
        <v>0</v>
      </c>
      <c r="Q518" s="8">
        <f>IF($S518="","",IF(AND($U518="unpaid",$C518&lt;=Settings!$B$2),$W518/(1+$F518)*$F518,0))</f>
        <v>0</v>
      </c>
      <c r="R518">
        <f>IF($S518="","","FY "&amp;IF(MONTH($C518)&gt;=4,YEAR($C518),YEAR($C518)-1)&amp;"-"&amp;TEXT(MOD(IF(MONTH($C518)&gt;=4,YEAR($C518)+1,YEAR($C518)),100),"00"))</f>
        <v>0</v>
      </c>
      <c r="S518">
        <f>IF($S517="","",IF($U517="paid",IF($V517&lt;&gt;"",$S517,IF(AND($W517&gt;0,OR(INDEX(Calc!$B:$B,$S517)&lt;=Settings!$B$2,$X517=0)),$S517,IFERROR(MATCH(1,INDEX((Calc!$A$2:$A$2001&lt;&gt;"")*(Calc!$E$2:$E$2001&gt;0)*(ROW(Calc!$A$2:$A$2001)&gt;$S517),0),0)+1,""))),IFERROR(MATCH(1,INDEX((Calc!$A$2:$A$2001&lt;&gt;"")*(Calc!$E$2:$E$2001&gt;0)*(ROW(Calc!$A$2:$A$2001)&gt;$S517),0),0)+1,"")))</f>
        <v>0</v>
      </c>
      <c r="T518">
        <f>IF($S518="","",IF(AND($S518=$S517,$U517="paid",$V517=""),"",IF(AND($S518=$S517,$U517="paid",$V517&lt;&gt;""),$V517,IF($S518="","",IFERROR(MATCH(1,INDEX((Calc!$A$2:$A$2001=INDEX(Calc!$A:$A,$S518))*(Calc!$D$2:$D$2001&gt;0)*(Calc!$I$2:$I$2001&gt;INDEX(Calc!$J:$J,$S518))*(Calc!$T$2:$T$2001&lt;INDEX(Calc!$H:$H,$S518)),0),0)+1,"")))))</f>
        <v>0</v>
      </c>
      <c r="U518">
        <f>IF($S518="","",IF($T518&lt;&gt;"","paid","unpaid"))</f>
        <v>0</v>
      </c>
      <c r="V518">
        <f>IF(OR($S518="",$T518=""),"",IFERROR(MATCH(1,INDEX((Calc!$A$2:$A$2001=INDEX(Calc!$A:$A,$S518))*(Calc!$D$2:$D$2001&gt;0)*(Calc!$I$2:$I$2001&gt;INDEX(Calc!$J:$J,$S518))*(Calc!$T$2:$T$2001&lt;INDEX(Calc!$H:$H,$S518))*(ROW(Calc!$A$2:$A$2001)&gt;$T518),0),0)+1,""))</f>
        <v>0</v>
      </c>
      <c r="W518" s="8">
        <f>IF($S518="","",MAX(0,INDEX(Calc!$H:$H,$S518)-MAX(INDEX(Calc!$K:$K,$S518),INDEX(Calc!$J:$J,$S518))))</f>
        <v>0</v>
      </c>
      <c r="X518" s="8">
        <f>IF($S518="","",INDEX(Calc!$E:$E,$S518)-$W518)</f>
        <v>0</v>
      </c>
    </row>
    <row r="519" spans="1:24">
      <c r="A519">
        <f>IF($S519="","",INDEX(Calc!$A:$A,$S519))</f>
        <v>0</v>
      </c>
      <c r="B519">
        <f>IF($S519="","",INDEX(Calc!$U:$U,$S519))</f>
        <v>0</v>
      </c>
      <c r="C519" s="7">
        <f>IF($S519="","",INDEX(Calc!$B:$B,$S519))</f>
        <v>0</v>
      </c>
      <c r="D519">
        <f>IF($S519="","",INDEX(Calc!$C:$C,$S519))</f>
        <v>0</v>
      </c>
      <c r="E519" s="8">
        <f>IF($S519="","",INDEX(Calc!$E:$E,$S519))</f>
        <v>0</v>
      </c>
      <c r="F519" s="9">
        <f>IF($S519="","",INDEX(Calc!$G:$G,$S519))</f>
        <v>0</v>
      </c>
      <c r="G519" s="8">
        <f>IF($S519="","",INDEX(Calc!$L:$L,$S519))</f>
        <v>0</v>
      </c>
      <c r="H519" s="8">
        <f>IF($S519="","",INDEX(Calc!$M:$M,$S519))</f>
        <v>0</v>
      </c>
      <c r="I519" s="7">
        <f>IF($T519="","",INDEX(Calc!$B:$B,$T519))</f>
        <v>0</v>
      </c>
      <c r="J519" s="8">
        <f>IF($S519="","",IF($U519&lt;&gt;"paid",0,MAX(0,MIN(INDEX(Calc!$H:$H,$S519),INDEX(Calc!$I:$I,$T519))-MAX(INDEX(Calc!$J:$J,$S519),INDEX(Calc!$T:$T,$T519)))))</f>
        <v>0</v>
      </c>
      <c r="K519" s="8">
        <f>IF($S519="","",IF($U519&lt;&gt;"paid",0,$J519/(1+$F519)*$F519))</f>
        <v>0</v>
      </c>
      <c r="L519" s="8">
        <f>IF($S519="","",IF($U519="paid",MAX(0,$E519-MAX(0,MIN(INDEX(Calc!$H:$H,$S519),INDEX(Calc!$I:$I,$T519))-INDEX(Calc!$J:$J,$S519))),$W519))</f>
        <v>0</v>
      </c>
      <c r="M519" s="8">
        <f>IF($S519="","",IF($U519="paid",$L519/(1+$F519)*$F519,$Q519))</f>
        <v>0</v>
      </c>
      <c r="N519">
        <f>IF(OR($S519="",$U519&lt;&gt;"paid"),"",$I519-$C519)</f>
        <v>0</v>
      </c>
      <c r="O519" s="8">
        <f>IF($S519="","",IF(AND($U519="paid",$N519&gt;Settings!$B$4),$K519*Settings!$B$3*$N519/365,0))</f>
        <v>0</v>
      </c>
      <c r="P519" s="8">
        <f>IF($S519="","",IF($U519="unpaid",$W519,0))</f>
        <v>0</v>
      </c>
      <c r="Q519" s="8">
        <f>IF($S519="","",IF(AND($U519="unpaid",$C519&lt;=Settings!$B$2),$W519/(1+$F519)*$F519,0))</f>
        <v>0</v>
      </c>
      <c r="R519">
        <f>IF($S519="","","FY "&amp;IF(MONTH($C519)&gt;=4,YEAR($C519),YEAR($C519)-1)&amp;"-"&amp;TEXT(MOD(IF(MONTH($C519)&gt;=4,YEAR($C519)+1,YEAR($C519)),100),"00"))</f>
        <v>0</v>
      </c>
      <c r="S519">
        <f>IF($S518="","",IF($U518="paid",IF($V518&lt;&gt;"",$S518,IF(AND($W518&gt;0,OR(INDEX(Calc!$B:$B,$S518)&lt;=Settings!$B$2,$X518=0)),$S518,IFERROR(MATCH(1,INDEX((Calc!$A$2:$A$2001&lt;&gt;"")*(Calc!$E$2:$E$2001&gt;0)*(ROW(Calc!$A$2:$A$2001)&gt;$S518),0),0)+1,""))),IFERROR(MATCH(1,INDEX((Calc!$A$2:$A$2001&lt;&gt;"")*(Calc!$E$2:$E$2001&gt;0)*(ROW(Calc!$A$2:$A$2001)&gt;$S518),0),0)+1,"")))</f>
        <v>0</v>
      </c>
      <c r="T519">
        <f>IF($S519="","",IF(AND($S519=$S518,$U518="paid",$V518=""),"",IF(AND($S519=$S518,$U518="paid",$V518&lt;&gt;""),$V518,IF($S519="","",IFERROR(MATCH(1,INDEX((Calc!$A$2:$A$2001=INDEX(Calc!$A:$A,$S519))*(Calc!$D$2:$D$2001&gt;0)*(Calc!$I$2:$I$2001&gt;INDEX(Calc!$J:$J,$S519))*(Calc!$T$2:$T$2001&lt;INDEX(Calc!$H:$H,$S519)),0),0)+1,"")))))</f>
        <v>0</v>
      </c>
      <c r="U519">
        <f>IF($S519="","",IF($T519&lt;&gt;"","paid","unpaid"))</f>
        <v>0</v>
      </c>
      <c r="V519">
        <f>IF(OR($S519="",$T519=""),"",IFERROR(MATCH(1,INDEX((Calc!$A$2:$A$2001=INDEX(Calc!$A:$A,$S519))*(Calc!$D$2:$D$2001&gt;0)*(Calc!$I$2:$I$2001&gt;INDEX(Calc!$J:$J,$S519))*(Calc!$T$2:$T$2001&lt;INDEX(Calc!$H:$H,$S519))*(ROW(Calc!$A$2:$A$2001)&gt;$T519),0),0)+1,""))</f>
        <v>0</v>
      </c>
      <c r="W519" s="8">
        <f>IF($S519="","",MAX(0,INDEX(Calc!$H:$H,$S519)-MAX(INDEX(Calc!$K:$K,$S519),INDEX(Calc!$J:$J,$S519))))</f>
        <v>0</v>
      </c>
      <c r="X519" s="8">
        <f>IF($S519="","",INDEX(Calc!$E:$E,$S519)-$W519)</f>
        <v>0</v>
      </c>
    </row>
    <row r="520" spans="1:24">
      <c r="A520">
        <f>IF($S520="","",INDEX(Calc!$A:$A,$S520))</f>
        <v>0</v>
      </c>
      <c r="B520">
        <f>IF($S520="","",INDEX(Calc!$U:$U,$S520))</f>
        <v>0</v>
      </c>
      <c r="C520" s="7">
        <f>IF($S520="","",INDEX(Calc!$B:$B,$S520))</f>
        <v>0</v>
      </c>
      <c r="D520">
        <f>IF($S520="","",INDEX(Calc!$C:$C,$S520))</f>
        <v>0</v>
      </c>
      <c r="E520" s="8">
        <f>IF($S520="","",INDEX(Calc!$E:$E,$S520))</f>
        <v>0</v>
      </c>
      <c r="F520" s="9">
        <f>IF($S520="","",INDEX(Calc!$G:$G,$S520))</f>
        <v>0</v>
      </c>
      <c r="G520" s="8">
        <f>IF($S520="","",INDEX(Calc!$L:$L,$S520))</f>
        <v>0</v>
      </c>
      <c r="H520" s="8">
        <f>IF($S520="","",INDEX(Calc!$M:$M,$S520))</f>
        <v>0</v>
      </c>
      <c r="I520" s="7">
        <f>IF($T520="","",INDEX(Calc!$B:$B,$T520))</f>
        <v>0</v>
      </c>
      <c r="J520" s="8">
        <f>IF($S520="","",IF($U520&lt;&gt;"paid",0,MAX(0,MIN(INDEX(Calc!$H:$H,$S520),INDEX(Calc!$I:$I,$T520))-MAX(INDEX(Calc!$J:$J,$S520),INDEX(Calc!$T:$T,$T520)))))</f>
        <v>0</v>
      </c>
      <c r="K520" s="8">
        <f>IF($S520="","",IF($U520&lt;&gt;"paid",0,$J520/(1+$F520)*$F520))</f>
        <v>0</v>
      </c>
      <c r="L520" s="8">
        <f>IF($S520="","",IF($U520="paid",MAX(0,$E520-MAX(0,MIN(INDEX(Calc!$H:$H,$S520),INDEX(Calc!$I:$I,$T520))-INDEX(Calc!$J:$J,$S520))),$W520))</f>
        <v>0</v>
      </c>
      <c r="M520" s="8">
        <f>IF($S520="","",IF($U520="paid",$L520/(1+$F520)*$F520,$Q520))</f>
        <v>0</v>
      </c>
      <c r="N520">
        <f>IF(OR($S520="",$U520&lt;&gt;"paid"),"",$I520-$C520)</f>
        <v>0</v>
      </c>
      <c r="O520" s="8">
        <f>IF($S520="","",IF(AND($U520="paid",$N520&gt;Settings!$B$4),$K520*Settings!$B$3*$N520/365,0))</f>
        <v>0</v>
      </c>
      <c r="P520" s="8">
        <f>IF($S520="","",IF($U520="unpaid",$W520,0))</f>
        <v>0</v>
      </c>
      <c r="Q520" s="8">
        <f>IF($S520="","",IF(AND($U520="unpaid",$C520&lt;=Settings!$B$2),$W520/(1+$F520)*$F520,0))</f>
        <v>0</v>
      </c>
      <c r="R520">
        <f>IF($S520="","","FY "&amp;IF(MONTH($C520)&gt;=4,YEAR($C520),YEAR($C520)-1)&amp;"-"&amp;TEXT(MOD(IF(MONTH($C520)&gt;=4,YEAR($C520)+1,YEAR($C520)),100),"00"))</f>
        <v>0</v>
      </c>
      <c r="S520">
        <f>IF($S519="","",IF($U519="paid",IF($V519&lt;&gt;"",$S519,IF(AND($W519&gt;0,OR(INDEX(Calc!$B:$B,$S519)&lt;=Settings!$B$2,$X519=0)),$S519,IFERROR(MATCH(1,INDEX((Calc!$A$2:$A$2001&lt;&gt;"")*(Calc!$E$2:$E$2001&gt;0)*(ROW(Calc!$A$2:$A$2001)&gt;$S519),0),0)+1,""))),IFERROR(MATCH(1,INDEX((Calc!$A$2:$A$2001&lt;&gt;"")*(Calc!$E$2:$E$2001&gt;0)*(ROW(Calc!$A$2:$A$2001)&gt;$S519),0),0)+1,"")))</f>
        <v>0</v>
      </c>
      <c r="T520">
        <f>IF($S520="","",IF(AND($S520=$S519,$U519="paid",$V519=""),"",IF(AND($S520=$S519,$U519="paid",$V519&lt;&gt;""),$V519,IF($S520="","",IFERROR(MATCH(1,INDEX((Calc!$A$2:$A$2001=INDEX(Calc!$A:$A,$S520))*(Calc!$D$2:$D$2001&gt;0)*(Calc!$I$2:$I$2001&gt;INDEX(Calc!$J:$J,$S520))*(Calc!$T$2:$T$2001&lt;INDEX(Calc!$H:$H,$S520)),0),0)+1,"")))))</f>
        <v>0</v>
      </c>
      <c r="U520">
        <f>IF($S520="","",IF($T520&lt;&gt;"","paid","unpaid"))</f>
        <v>0</v>
      </c>
      <c r="V520">
        <f>IF(OR($S520="",$T520=""),"",IFERROR(MATCH(1,INDEX((Calc!$A$2:$A$2001=INDEX(Calc!$A:$A,$S520))*(Calc!$D$2:$D$2001&gt;0)*(Calc!$I$2:$I$2001&gt;INDEX(Calc!$J:$J,$S520))*(Calc!$T$2:$T$2001&lt;INDEX(Calc!$H:$H,$S520))*(ROW(Calc!$A$2:$A$2001)&gt;$T520),0),0)+1,""))</f>
        <v>0</v>
      </c>
      <c r="W520" s="8">
        <f>IF($S520="","",MAX(0,INDEX(Calc!$H:$H,$S520)-MAX(INDEX(Calc!$K:$K,$S520),INDEX(Calc!$J:$J,$S520))))</f>
        <v>0</v>
      </c>
      <c r="X520" s="8">
        <f>IF($S520="","",INDEX(Calc!$E:$E,$S520)-$W520)</f>
        <v>0</v>
      </c>
    </row>
    <row r="521" spans="1:24">
      <c r="A521">
        <f>IF($S521="","",INDEX(Calc!$A:$A,$S521))</f>
        <v>0</v>
      </c>
      <c r="B521">
        <f>IF($S521="","",INDEX(Calc!$U:$U,$S521))</f>
        <v>0</v>
      </c>
      <c r="C521" s="7">
        <f>IF($S521="","",INDEX(Calc!$B:$B,$S521))</f>
        <v>0</v>
      </c>
      <c r="D521">
        <f>IF($S521="","",INDEX(Calc!$C:$C,$S521))</f>
        <v>0</v>
      </c>
      <c r="E521" s="8">
        <f>IF($S521="","",INDEX(Calc!$E:$E,$S521))</f>
        <v>0</v>
      </c>
      <c r="F521" s="9">
        <f>IF($S521="","",INDEX(Calc!$G:$G,$S521))</f>
        <v>0</v>
      </c>
      <c r="G521" s="8">
        <f>IF($S521="","",INDEX(Calc!$L:$L,$S521))</f>
        <v>0</v>
      </c>
      <c r="H521" s="8">
        <f>IF($S521="","",INDEX(Calc!$M:$M,$S521))</f>
        <v>0</v>
      </c>
      <c r="I521" s="7">
        <f>IF($T521="","",INDEX(Calc!$B:$B,$T521))</f>
        <v>0</v>
      </c>
      <c r="J521" s="8">
        <f>IF($S521="","",IF($U521&lt;&gt;"paid",0,MAX(0,MIN(INDEX(Calc!$H:$H,$S521),INDEX(Calc!$I:$I,$T521))-MAX(INDEX(Calc!$J:$J,$S521),INDEX(Calc!$T:$T,$T521)))))</f>
        <v>0</v>
      </c>
      <c r="K521" s="8">
        <f>IF($S521="","",IF($U521&lt;&gt;"paid",0,$J521/(1+$F521)*$F521))</f>
        <v>0</v>
      </c>
      <c r="L521" s="8">
        <f>IF($S521="","",IF($U521="paid",MAX(0,$E521-MAX(0,MIN(INDEX(Calc!$H:$H,$S521),INDEX(Calc!$I:$I,$T521))-INDEX(Calc!$J:$J,$S521))),$W521))</f>
        <v>0</v>
      </c>
      <c r="M521" s="8">
        <f>IF($S521="","",IF($U521="paid",$L521/(1+$F521)*$F521,$Q521))</f>
        <v>0</v>
      </c>
      <c r="N521">
        <f>IF(OR($S521="",$U521&lt;&gt;"paid"),"",$I521-$C521)</f>
        <v>0</v>
      </c>
      <c r="O521" s="8">
        <f>IF($S521="","",IF(AND($U521="paid",$N521&gt;Settings!$B$4),$K521*Settings!$B$3*$N521/365,0))</f>
        <v>0</v>
      </c>
      <c r="P521" s="8">
        <f>IF($S521="","",IF($U521="unpaid",$W521,0))</f>
        <v>0</v>
      </c>
      <c r="Q521" s="8">
        <f>IF($S521="","",IF(AND($U521="unpaid",$C521&lt;=Settings!$B$2),$W521/(1+$F521)*$F521,0))</f>
        <v>0</v>
      </c>
      <c r="R521">
        <f>IF($S521="","","FY "&amp;IF(MONTH($C521)&gt;=4,YEAR($C521),YEAR($C521)-1)&amp;"-"&amp;TEXT(MOD(IF(MONTH($C521)&gt;=4,YEAR($C521)+1,YEAR($C521)),100),"00"))</f>
        <v>0</v>
      </c>
      <c r="S521">
        <f>IF($S520="","",IF($U520="paid",IF($V520&lt;&gt;"",$S520,IF(AND($W520&gt;0,OR(INDEX(Calc!$B:$B,$S520)&lt;=Settings!$B$2,$X520=0)),$S520,IFERROR(MATCH(1,INDEX((Calc!$A$2:$A$2001&lt;&gt;"")*(Calc!$E$2:$E$2001&gt;0)*(ROW(Calc!$A$2:$A$2001)&gt;$S520),0),0)+1,""))),IFERROR(MATCH(1,INDEX((Calc!$A$2:$A$2001&lt;&gt;"")*(Calc!$E$2:$E$2001&gt;0)*(ROW(Calc!$A$2:$A$2001)&gt;$S520),0),0)+1,"")))</f>
        <v>0</v>
      </c>
      <c r="T521">
        <f>IF($S521="","",IF(AND($S521=$S520,$U520="paid",$V520=""),"",IF(AND($S521=$S520,$U520="paid",$V520&lt;&gt;""),$V520,IF($S521="","",IFERROR(MATCH(1,INDEX((Calc!$A$2:$A$2001=INDEX(Calc!$A:$A,$S521))*(Calc!$D$2:$D$2001&gt;0)*(Calc!$I$2:$I$2001&gt;INDEX(Calc!$J:$J,$S521))*(Calc!$T$2:$T$2001&lt;INDEX(Calc!$H:$H,$S521)),0),0)+1,"")))))</f>
        <v>0</v>
      </c>
      <c r="U521">
        <f>IF($S521="","",IF($T521&lt;&gt;"","paid","unpaid"))</f>
        <v>0</v>
      </c>
      <c r="V521">
        <f>IF(OR($S521="",$T521=""),"",IFERROR(MATCH(1,INDEX((Calc!$A$2:$A$2001=INDEX(Calc!$A:$A,$S521))*(Calc!$D$2:$D$2001&gt;0)*(Calc!$I$2:$I$2001&gt;INDEX(Calc!$J:$J,$S521))*(Calc!$T$2:$T$2001&lt;INDEX(Calc!$H:$H,$S521))*(ROW(Calc!$A$2:$A$2001)&gt;$T521),0),0)+1,""))</f>
        <v>0</v>
      </c>
      <c r="W521" s="8">
        <f>IF($S521="","",MAX(0,INDEX(Calc!$H:$H,$S521)-MAX(INDEX(Calc!$K:$K,$S521),INDEX(Calc!$J:$J,$S521))))</f>
        <v>0</v>
      </c>
      <c r="X521" s="8">
        <f>IF($S521="","",INDEX(Calc!$E:$E,$S521)-$W521)</f>
        <v>0</v>
      </c>
    </row>
    <row r="522" spans="1:24">
      <c r="A522">
        <f>IF($S522="","",INDEX(Calc!$A:$A,$S522))</f>
        <v>0</v>
      </c>
      <c r="B522">
        <f>IF($S522="","",INDEX(Calc!$U:$U,$S522))</f>
        <v>0</v>
      </c>
      <c r="C522" s="7">
        <f>IF($S522="","",INDEX(Calc!$B:$B,$S522))</f>
        <v>0</v>
      </c>
      <c r="D522">
        <f>IF($S522="","",INDEX(Calc!$C:$C,$S522))</f>
        <v>0</v>
      </c>
      <c r="E522" s="8">
        <f>IF($S522="","",INDEX(Calc!$E:$E,$S522))</f>
        <v>0</v>
      </c>
      <c r="F522" s="9">
        <f>IF($S522="","",INDEX(Calc!$G:$G,$S522))</f>
        <v>0</v>
      </c>
      <c r="G522" s="8">
        <f>IF($S522="","",INDEX(Calc!$L:$L,$S522))</f>
        <v>0</v>
      </c>
      <c r="H522" s="8">
        <f>IF($S522="","",INDEX(Calc!$M:$M,$S522))</f>
        <v>0</v>
      </c>
      <c r="I522" s="7">
        <f>IF($T522="","",INDEX(Calc!$B:$B,$T522))</f>
        <v>0</v>
      </c>
      <c r="J522" s="8">
        <f>IF($S522="","",IF($U522&lt;&gt;"paid",0,MAX(0,MIN(INDEX(Calc!$H:$H,$S522),INDEX(Calc!$I:$I,$T522))-MAX(INDEX(Calc!$J:$J,$S522),INDEX(Calc!$T:$T,$T522)))))</f>
        <v>0</v>
      </c>
      <c r="K522" s="8">
        <f>IF($S522="","",IF($U522&lt;&gt;"paid",0,$J522/(1+$F522)*$F522))</f>
        <v>0</v>
      </c>
      <c r="L522" s="8">
        <f>IF($S522="","",IF($U522="paid",MAX(0,$E522-MAX(0,MIN(INDEX(Calc!$H:$H,$S522),INDEX(Calc!$I:$I,$T522))-INDEX(Calc!$J:$J,$S522))),$W522))</f>
        <v>0</v>
      </c>
      <c r="M522" s="8">
        <f>IF($S522="","",IF($U522="paid",$L522/(1+$F522)*$F522,$Q522))</f>
        <v>0</v>
      </c>
      <c r="N522">
        <f>IF(OR($S522="",$U522&lt;&gt;"paid"),"",$I522-$C522)</f>
        <v>0</v>
      </c>
      <c r="O522" s="8">
        <f>IF($S522="","",IF(AND($U522="paid",$N522&gt;Settings!$B$4),$K522*Settings!$B$3*$N522/365,0))</f>
        <v>0</v>
      </c>
      <c r="P522" s="8">
        <f>IF($S522="","",IF($U522="unpaid",$W522,0))</f>
        <v>0</v>
      </c>
      <c r="Q522" s="8">
        <f>IF($S522="","",IF(AND($U522="unpaid",$C522&lt;=Settings!$B$2),$W522/(1+$F522)*$F522,0))</f>
        <v>0</v>
      </c>
      <c r="R522">
        <f>IF($S522="","","FY "&amp;IF(MONTH($C522)&gt;=4,YEAR($C522),YEAR($C522)-1)&amp;"-"&amp;TEXT(MOD(IF(MONTH($C522)&gt;=4,YEAR($C522)+1,YEAR($C522)),100),"00"))</f>
        <v>0</v>
      </c>
      <c r="S522">
        <f>IF($S521="","",IF($U521="paid",IF($V521&lt;&gt;"",$S521,IF(AND($W521&gt;0,OR(INDEX(Calc!$B:$B,$S521)&lt;=Settings!$B$2,$X521=0)),$S521,IFERROR(MATCH(1,INDEX((Calc!$A$2:$A$2001&lt;&gt;"")*(Calc!$E$2:$E$2001&gt;0)*(ROW(Calc!$A$2:$A$2001)&gt;$S521),0),0)+1,""))),IFERROR(MATCH(1,INDEX((Calc!$A$2:$A$2001&lt;&gt;"")*(Calc!$E$2:$E$2001&gt;0)*(ROW(Calc!$A$2:$A$2001)&gt;$S521),0),0)+1,"")))</f>
        <v>0</v>
      </c>
      <c r="T522">
        <f>IF($S522="","",IF(AND($S522=$S521,$U521="paid",$V521=""),"",IF(AND($S522=$S521,$U521="paid",$V521&lt;&gt;""),$V521,IF($S522="","",IFERROR(MATCH(1,INDEX((Calc!$A$2:$A$2001=INDEX(Calc!$A:$A,$S522))*(Calc!$D$2:$D$2001&gt;0)*(Calc!$I$2:$I$2001&gt;INDEX(Calc!$J:$J,$S522))*(Calc!$T$2:$T$2001&lt;INDEX(Calc!$H:$H,$S522)),0),0)+1,"")))))</f>
        <v>0</v>
      </c>
      <c r="U522">
        <f>IF($S522="","",IF($T522&lt;&gt;"","paid","unpaid"))</f>
        <v>0</v>
      </c>
      <c r="V522">
        <f>IF(OR($S522="",$T522=""),"",IFERROR(MATCH(1,INDEX((Calc!$A$2:$A$2001=INDEX(Calc!$A:$A,$S522))*(Calc!$D$2:$D$2001&gt;0)*(Calc!$I$2:$I$2001&gt;INDEX(Calc!$J:$J,$S522))*(Calc!$T$2:$T$2001&lt;INDEX(Calc!$H:$H,$S522))*(ROW(Calc!$A$2:$A$2001)&gt;$T522),0),0)+1,""))</f>
        <v>0</v>
      </c>
      <c r="W522" s="8">
        <f>IF($S522="","",MAX(0,INDEX(Calc!$H:$H,$S522)-MAX(INDEX(Calc!$K:$K,$S522),INDEX(Calc!$J:$J,$S522))))</f>
        <v>0</v>
      </c>
      <c r="X522" s="8">
        <f>IF($S522="","",INDEX(Calc!$E:$E,$S522)-$W522)</f>
        <v>0</v>
      </c>
    </row>
    <row r="523" spans="1:24">
      <c r="A523">
        <f>IF($S523="","",INDEX(Calc!$A:$A,$S523))</f>
        <v>0</v>
      </c>
      <c r="B523">
        <f>IF($S523="","",INDEX(Calc!$U:$U,$S523))</f>
        <v>0</v>
      </c>
      <c r="C523" s="7">
        <f>IF($S523="","",INDEX(Calc!$B:$B,$S523))</f>
        <v>0</v>
      </c>
      <c r="D523">
        <f>IF($S523="","",INDEX(Calc!$C:$C,$S523))</f>
        <v>0</v>
      </c>
      <c r="E523" s="8">
        <f>IF($S523="","",INDEX(Calc!$E:$E,$S523))</f>
        <v>0</v>
      </c>
      <c r="F523" s="9">
        <f>IF($S523="","",INDEX(Calc!$G:$G,$S523))</f>
        <v>0</v>
      </c>
      <c r="G523" s="8">
        <f>IF($S523="","",INDEX(Calc!$L:$L,$S523))</f>
        <v>0</v>
      </c>
      <c r="H523" s="8">
        <f>IF($S523="","",INDEX(Calc!$M:$M,$S523))</f>
        <v>0</v>
      </c>
      <c r="I523" s="7">
        <f>IF($T523="","",INDEX(Calc!$B:$B,$T523))</f>
        <v>0</v>
      </c>
      <c r="J523" s="8">
        <f>IF($S523="","",IF($U523&lt;&gt;"paid",0,MAX(0,MIN(INDEX(Calc!$H:$H,$S523),INDEX(Calc!$I:$I,$T523))-MAX(INDEX(Calc!$J:$J,$S523),INDEX(Calc!$T:$T,$T523)))))</f>
        <v>0</v>
      </c>
      <c r="K523" s="8">
        <f>IF($S523="","",IF($U523&lt;&gt;"paid",0,$J523/(1+$F523)*$F523))</f>
        <v>0</v>
      </c>
      <c r="L523" s="8">
        <f>IF($S523="","",IF($U523="paid",MAX(0,$E523-MAX(0,MIN(INDEX(Calc!$H:$H,$S523),INDEX(Calc!$I:$I,$T523))-INDEX(Calc!$J:$J,$S523))),$W523))</f>
        <v>0</v>
      </c>
      <c r="M523" s="8">
        <f>IF($S523="","",IF($U523="paid",$L523/(1+$F523)*$F523,$Q523))</f>
        <v>0</v>
      </c>
      <c r="N523">
        <f>IF(OR($S523="",$U523&lt;&gt;"paid"),"",$I523-$C523)</f>
        <v>0</v>
      </c>
      <c r="O523" s="8">
        <f>IF($S523="","",IF(AND($U523="paid",$N523&gt;Settings!$B$4),$K523*Settings!$B$3*$N523/365,0))</f>
        <v>0</v>
      </c>
      <c r="P523" s="8">
        <f>IF($S523="","",IF($U523="unpaid",$W523,0))</f>
        <v>0</v>
      </c>
      <c r="Q523" s="8">
        <f>IF($S523="","",IF(AND($U523="unpaid",$C523&lt;=Settings!$B$2),$W523/(1+$F523)*$F523,0))</f>
        <v>0</v>
      </c>
      <c r="R523">
        <f>IF($S523="","","FY "&amp;IF(MONTH($C523)&gt;=4,YEAR($C523),YEAR($C523)-1)&amp;"-"&amp;TEXT(MOD(IF(MONTH($C523)&gt;=4,YEAR($C523)+1,YEAR($C523)),100),"00"))</f>
        <v>0</v>
      </c>
      <c r="S523">
        <f>IF($S522="","",IF($U522="paid",IF($V522&lt;&gt;"",$S522,IF(AND($W522&gt;0,OR(INDEX(Calc!$B:$B,$S522)&lt;=Settings!$B$2,$X522=0)),$S522,IFERROR(MATCH(1,INDEX((Calc!$A$2:$A$2001&lt;&gt;"")*(Calc!$E$2:$E$2001&gt;0)*(ROW(Calc!$A$2:$A$2001)&gt;$S522),0),0)+1,""))),IFERROR(MATCH(1,INDEX((Calc!$A$2:$A$2001&lt;&gt;"")*(Calc!$E$2:$E$2001&gt;0)*(ROW(Calc!$A$2:$A$2001)&gt;$S522),0),0)+1,"")))</f>
        <v>0</v>
      </c>
      <c r="T523">
        <f>IF($S523="","",IF(AND($S523=$S522,$U522="paid",$V522=""),"",IF(AND($S523=$S522,$U522="paid",$V522&lt;&gt;""),$V522,IF($S523="","",IFERROR(MATCH(1,INDEX((Calc!$A$2:$A$2001=INDEX(Calc!$A:$A,$S523))*(Calc!$D$2:$D$2001&gt;0)*(Calc!$I$2:$I$2001&gt;INDEX(Calc!$J:$J,$S523))*(Calc!$T$2:$T$2001&lt;INDEX(Calc!$H:$H,$S523)),0),0)+1,"")))))</f>
        <v>0</v>
      </c>
      <c r="U523">
        <f>IF($S523="","",IF($T523&lt;&gt;"","paid","unpaid"))</f>
        <v>0</v>
      </c>
      <c r="V523">
        <f>IF(OR($S523="",$T523=""),"",IFERROR(MATCH(1,INDEX((Calc!$A$2:$A$2001=INDEX(Calc!$A:$A,$S523))*(Calc!$D$2:$D$2001&gt;0)*(Calc!$I$2:$I$2001&gt;INDEX(Calc!$J:$J,$S523))*(Calc!$T$2:$T$2001&lt;INDEX(Calc!$H:$H,$S523))*(ROW(Calc!$A$2:$A$2001)&gt;$T523),0),0)+1,""))</f>
        <v>0</v>
      </c>
      <c r="W523" s="8">
        <f>IF($S523="","",MAX(0,INDEX(Calc!$H:$H,$S523)-MAX(INDEX(Calc!$K:$K,$S523),INDEX(Calc!$J:$J,$S523))))</f>
        <v>0</v>
      </c>
      <c r="X523" s="8">
        <f>IF($S523="","",INDEX(Calc!$E:$E,$S523)-$W523)</f>
        <v>0</v>
      </c>
    </row>
    <row r="524" spans="1:24">
      <c r="A524">
        <f>IF($S524="","",INDEX(Calc!$A:$A,$S524))</f>
        <v>0</v>
      </c>
      <c r="B524">
        <f>IF($S524="","",INDEX(Calc!$U:$U,$S524))</f>
        <v>0</v>
      </c>
      <c r="C524" s="7">
        <f>IF($S524="","",INDEX(Calc!$B:$B,$S524))</f>
        <v>0</v>
      </c>
      <c r="D524">
        <f>IF($S524="","",INDEX(Calc!$C:$C,$S524))</f>
        <v>0</v>
      </c>
      <c r="E524" s="8">
        <f>IF($S524="","",INDEX(Calc!$E:$E,$S524))</f>
        <v>0</v>
      </c>
      <c r="F524" s="9">
        <f>IF($S524="","",INDEX(Calc!$G:$G,$S524))</f>
        <v>0</v>
      </c>
      <c r="G524" s="8">
        <f>IF($S524="","",INDEX(Calc!$L:$L,$S524))</f>
        <v>0</v>
      </c>
      <c r="H524" s="8">
        <f>IF($S524="","",INDEX(Calc!$M:$M,$S524))</f>
        <v>0</v>
      </c>
      <c r="I524" s="7">
        <f>IF($T524="","",INDEX(Calc!$B:$B,$T524))</f>
        <v>0</v>
      </c>
      <c r="J524" s="8">
        <f>IF($S524="","",IF($U524&lt;&gt;"paid",0,MAX(0,MIN(INDEX(Calc!$H:$H,$S524),INDEX(Calc!$I:$I,$T524))-MAX(INDEX(Calc!$J:$J,$S524),INDEX(Calc!$T:$T,$T524)))))</f>
        <v>0</v>
      </c>
      <c r="K524" s="8">
        <f>IF($S524="","",IF($U524&lt;&gt;"paid",0,$J524/(1+$F524)*$F524))</f>
        <v>0</v>
      </c>
      <c r="L524" s="8">
        <f>IF($S524="","",IF($U524="paid",MAX(0,$E524-MAX(0,MIN(INDEX(Calc!$H:$H,$S524),INDEX(Calc!$I:$I,$T524))-INDEX(Calc!$J:$J,$S524))),$W524))</f>
        <v>0</v>
      </c>
      <c r="M524" s="8">
        <f>IF($S524="","",IF($U524="paid",$L524/(1+$F524)*$F524,$Q524))</f>
        <v>0</v>
      </c>
      <c r="N524">
        <f>IF(OR($S524="",$U524&lt;&gt;"paid"),"",$I524-$C524)</f>
        <v>0</v>
      </c>
      <c r="O524" s="8">
        <f>IF($S524="","",IF(AND($U524="paid",$N524&gt;Settings!$B$4),$K524*Settings!$B$3*$N524/365,0))</f>
        <v>0</v>
      </c>
      <c r="P524" s="8">
        <f>IF($S524="","",IF($U524="unpaid",$W524,0))</f>
        <v>0</v>
      </c>
      <c r="Q524" s="8">
        <f>IF($S524="","",IF(AND($U524="unpaid",$C524&lt;=Settings!$B$2),$W524/(1+$F524)*$F524,0))</f>
        <v>0</v>
      </c>
      <c r="R524">
        <f>IF($S524="","","FY "&amp;IF(MONTH($C524)&gt;=4,YEAR($C524),YEAR($C524)-1)&amp;"-"&amp;TEXT(MOD(IF(MONTH($C524)&gt;=4,YEAR($C524)+1,YEAR($C524)),100),"00"))</f>
        <v>0</v>
      </c>
      <c r="S524">
        <f>IF($S523="","",IF($U523="paid",IF($V523&lt;&gt;"",$S523,IF(AND($W523&gt;0,OR(INDEX(Calc!$B:$B,$S523)&lt;=Settings!$B$2,$X523=0)),$S523,IFERROR(MATCH(1,INDEX((Calc!$A$2:$A$2001&lt;&gt;"")*(Calc!$E$2:$E$2001&gt;0)*(ROW(Calc!$A$2:$A$2001)&gt;$S523),0),0)+1,""))),IFERROR(MATCH(1,INDEX((Calc!$A$2:$A$2001&lt;&gt;"")*(Calc!$E$2:$E$2001&gt;0)*(ROW(Calc!$A$2:$A$2001)&gt;$S523),0),0)+1,"")))</f>
        <v>0</v>
      </c>
      <c r="T524">
        <f>IF($S524="","",IF(AND($S524=$S523,$U523="paid",$V523=""),"",IF(AND($S524=$S523,$U523="paid",$V523&lt;&gt;""),$V523,IF($S524="","",IFERROR(MATCH(1,INDEX((Calc!$A$2:$A$2001=INDEX(Calc!$A:$A,$S524))*(Calc!$D$2:$D$2001&gt;0)*(Calc!$I$2:$I$2001&gt;INDEX(Calc!$J:$J,$S524))*(Calc!$T$2:$T$2001&lt;INDEX(Calc!$H:$H,$S524)),0),0)+1,"")))))</f>
        <v>0</v>
      </c>
      <c r="U524">
        <f>IF($S524="","",IF($T524&lt;&gt;"","paid","unpaid"))</f>
        <v>0</v>
      </c>
      <c r="V524">
        <f>IF(OR($S524="",$T524=""),"",IFERROR(MATCH(1,INDEX((Calc!$A$2:$A$2001=INDEX(Calc!$A:$A,$S524))*(Calc!$D$2:$D$2001&gt;0)*(Calc!$I$2:$I$2001&gt;INDEX(Calc!$J:$J,$S524))*(Calc!$T$2:$T$2001&lt;INDEX(Calc!$H:$H,$S524))*(ROW(Calc!$A$2:$A$2001)&gt;$T524),0),0)+1,""))</f>
        <v>0</v>
      </c>
      <c r="W524" s="8">
        <f>IF($S524="","",MAX(0,INDEX(Calc!$H:$H,$S524)-MAX(INDEX(Calc!$K:$K,$S524),INDEX(Calc!$J:$J,$S524))))</f>
        <v>0</v>
      </c>
      <c r="X524" s="8">
        <f>IF($S524="","",INDEX(Calc!$E:$E,$S524)-$W524)</f>
        <v>0</v>
      </c>
    </row>
    <row r="525" spans="1:24">
      <c r="A525">
        <f>IF($S525="","",INDEX(Calc!$A:$A,$S525))</f>
        <v>0</v>
      </c>
      <c r="B525">
        <f>IF($S525="","",INDEX(Calc!$U:$U,$S525))</f>
        <v>0</v>
      </c>
      <c r="C525" s="7">
        <f>IF($S525="","",INDEX(Calc!$B:$B,$S525))</f>
        <v>0</v>
      </c>
      <c r="D525">
        <f>IF($S525="","",INDEX(Calc!$C:$C,$S525))</f>
        <v>0</v>
      </c>
      <c r="E525" s="8">
        <f>IF($S525="","",INDEX(Calc!$E:$E,$S525))</f>
        <v>0</v>
      </c>
      <c r="F525" s="9">
        <f>IF($S525="","",INDEX(Calc!$G:$G,$S525))</f>
        <v>0</v>
      </c>
      <c r="G525" s="8">
        <f>IF($S525="","",INDEX(Calc!$L:$L,$S525))</f>
        <v>0</v>
      </c>
      <c r="H525" s="8">
        <f>IF($S525="","",INDEX(Calc!$M:$M,$S525))</f>
        <v>0</v>
      </c>
      <c r="I525" s="7">
        <f>IF($T525="","",INDEX(Calc!$B:$B,$T525))</f>
        <v>0</v>
      </c>
      <c r="J525" s="8">
        <f>IF($S525="","",IF($U525&lt;&gt;"paid",0,MAX(0,MIN(INDEX(Calc!$H:$H,$S525),INDEX(Calc!$I:$I,$T525))-MAX(INDEX(Calc!$J:$J,$S525),INDEX(Calc!$T:$T,$T525)))))</f>
        <v>0</v>
      </c>
      <c r="K525" s="8">
        <f>IF($S525="","",IF($U525&lt;&gt;"paid",0,$J525/(1+$F525)*$F525))</f>
        <v>0</v>
      </c>
      <c r="L525" s="8">
        <f>IF($S525="","",IF($U525="paid",MAX(0,$E525-MAX(0,MIN(INDEX(Calc!$H:$H,$S525),INDEX(Calc!$I:$I,$T525))-INDEX(Calc!$J:$J,$S525))),$W525))</f>
        <v>0</v>
      </c>
      <c r="M525" s="8">
        <f>IF($S525="","",IF($U525="paid",$L525/(1+$F525)*$F525,$Q525))</f>
        <v>0</v>
      </c>
      <c r="N525">
        <f>IF(OR($S525="",$U525&lt;&gt;"paid"),"",$I525-$C525)</f>
        <v>0</v>
      </c>
      <c r="O525" s="8">
        <f>IF($S525="","",IF(AND($U525="paid",$N525&gt;Settings!$B$4),$K525*Settings!$B$3*$N525/365,0))</f>
        <v>0</v>
      </c>
      <c r="P525" s="8">
        <f>IF($S525="","",IF($U525="unpaid",$W525,0))</f>
        <v>0</v>
      </c>
      <c r="Q525" s="8">
        <f>IF($S525="","",IF(AND($U525="unpaid",$C525&lt;=Settings!$B$2),$W525/(1+$F525)*$F525,0))</f>
        <v>0</v>
      </c>
      <c r="R525">
        <f>IF($S525="","","FY "&amp;IF(MONTH($C525)&gt;=4,YEAR($C525),YEAR($C525)-1)&amp;"-"&amp;TEXT(MOD(IF(MONTH($C525)&gt;=4,YEAR($C525)+1,YEAR($C525)),100),"00"))</f>
        <v>0</v>
      </c>
      <c r="S525">
        <f>IF($S524="","",IF($U524="paid",IF($V524&lt;&gt;"",$S524,IF(AND($W524&gt;0,OR(INDEX(Calc!$B:$B,$S524)&lt;=Settings!$B$2,$X524=0)),$S524,IFERROR(MATCH(1,INDEX((Calc!$A$2:$A$2001&lt;&gt;"")*(Calc!$E$2:$E$2001&gt;0)*(ROW(Calc!$A$2:$A$2001)&gt;$S524),0),0)+1,""))),IFERROR(MATCH(1,INDEX((Calc!$A$2:$A$2001&lt;&gt;"")*(Calc!$E$2:$E$2001&gt;0)*(ROW(Calc!$A$2:$A$2001)&gt;$S524),0),0)+1,"")))</f>
        <v>0</v>
      </c>
      <c r="T525">
        <f>IF($S525="","",IF(AND($S525=$S524,$U524="paid",$V524=""),"",IF(AND($S525=$S524,$U524="paid",$V524&lt;&gt;""),$V524,IF($S525="","",IFERROR(MATCH(1,INDEX((Calc!$A$2:$A$2001=INDEX(Calc!$A:$A,$S525))*(Calc!$D$2:$D$2001&gt;0)*(Calc!$I$2:$I$2001&gt;INDEX(Calc!$J:$J,$S525))*(Calc!$T$2:$T$2001&lt;INDEX(Calc!$H:$H,$S525)),0),0)+1,"")))))</f>
        <v>0</v>
      </c>
      <c r="U525">
        <f>IF($S525="","",IF($T525&lt;&gt;"","paid","unpaid"))</f>
        <v>0</v>
      </c>
      <c r="V525">
        <f>IF(OR($S525="",$T525=""),"",IFERROR(MATCH(1,INDEX((Calc!$A$2:$A$2001=INDEX(Calc!$A:$A,$S525))*(Calc!$D$2:$D$2001&gt;0)*(Calc!$I$2:$I$2001&gt;INDEX(Calc!$J:$J,$S525))*(Calc!$T$2:$T$2001&lt;INDEX(Calc!$H:$H,$S525))*(ROW(Calc!$A$2:$A$2001)&gt;$T525),0),0)+1,""))</f>
        <v>0</v>
      </c>
      <c r="W525" s="8">
        <f>IF($S525="","",MAX(0,INDEX(Calc!$H:$H,$S525)-MAX(INDEX(Calc!$K:$K,$S525),INDEX(Calc!$J:$J,$S525))))</f>
        <v>0</v>
      </c>
      <c r="X525" s="8">
        <f>IF($S525="","",INDEX(Calc!$E:$E,$S525)-$W525)</f>
        <v>0</v>
      </c>
    </row>
    <row r="526" spans="1:24">
      <c r="A526">
        <f>IF($S526="","",INDEX(Calc!$A:$A,$S526))</f>
        <v>0</v>
      </c>
      <c r="B526">
        <f>IF($S526="","",INDEX(Calc!$U:$U,$S526))</f>
        <v>0</v>
      </c>
      <c r="C526" s="7">
        <f>IF($S526="","",INDEX(Calc!$B:$B,$S526))</f>
        <v>0</v>
      </c>
      <c r="D526">
        <f>IF($S526="","",INDEX(Calc!$C:$C,$S526))</f>
        <v>0</v>
      </c>
      <c r="E526" s="8">
        <f>IF($S526="","",INDEX(Calc!$E:$E,$S526))</f>
        <v>0</v>
      </c>
      <c r="F526" s="9">
        <f>IF($S526="","",INDEX(Calc!$G:$G,$S526))</f>
        <v>0</v>
      </c>
      <c r="G526" s="8">
        <f>IF($S526="","",INDEX(Calc!$L:$L,$S526))</f>
        <v>0</v>
      </c>
      <c r="H526" s="8">
        <f>IF($S526="","",INDEX(Calc!$M:$M,$S526))</f>
        <v>0</v>
      </c>
      <c r="I526" s="7">
        <f>IF($T526="","",INDEX(Calc!$B:$B,$T526))</f>
        <v>0</v>
      </c>
      <c r="J526" s="8">
        <f>IF($S526="","",IF($U526&lt;&gt;"paid",0,MAX(0,MIN(INDEX(Calc!$H:$H,$S526),INDEX(Calc!$I:$I,$T526))-MAX(INDEX(Calc!$J:$J,$S526),INDEX(Calc!$T:$T,$T526)))))</f>
        <v>0</v>
      </c>
      <c r="K526" s="8">
        <f>IF($S526="","",IF($U526&lt;&gt;"paid",0,$J526/(1+$F526)*$F526))</f>
        <v>0</v>
      </c>
      <c r="L526" s="8">
        <f>IF($S526="","",IF($U526="paid",MAX(0,$E526-MAX(0,MIN(INDEX(Calc!$H:$H,$S526),INDEX(Calc!$I:$I,$T526))-INDEX(Calc!$J:$J,$S526))),$W526))</f>
        <v>0</v>
      </c>
      <c r="M526" s="8">
        <f>IF($S526="","",IF($U526="paid",$L526/(1+$F526)*$F526,$Q526))</f>
        <v>0</v>
      </c>
      <c r="N526">
        <f>IF(OR($S526="",$U526&lt;&gt;"paid"),"",$I526-$C526)</f>
        <v>0</v>
      </c>
      <c r="O526" s="8">
        <f>IF($S526="","",IF(AND($U526="paid",$N526&gt;Settings!$B$4),$K526*Settings!$B$3*$N526/365,0))</f>
        <v>0</v>
      </c>
      <c r="P526" s="8">
        <f>IF($S526="","",IF($U526="unpaid",$W526,0))</f>
        <v>0</v>
      </c>
      <c r="Q526" s="8">
        <f>IF($S526="","",IF(AND($U526="unpaid",$C526&lt;=Settings!$B$2),$W526/(1+$F526)*$F526,0))</f>
        <v>0</v>
      </c>
      <c r="R526">
        <f>IF($S526="","","FY "&amp;IF(MONTH($C526)&gt;=4,YEAR($C526),YEAR($C526)-1)&amp;"-"&amp;TEXT(MOD(IF(MONTH($C526)&gt;=4,YEAR($C526)+1,YEAR($C526)),100),"00"))</f>
        <v>0</v>
      </c>
      <c r="S526">
        <f>IF($S525="","",IF($U525="paid",IF($V525&lt;&gt;"",$S525,IF(AND($W525&gt;0,OR(INDEX(Calc!$B:$B,$S525)&lt;=Settings!$B$2,$X525=0)),$S525,IFERROR(MATCH(1,INDEX((Calc!$A$2:$A$2001&lt;&gt;"")*(Calc!$E$2:$E$2001&gt;0)*(ROW(Calc!$A$2:$A$2001)&gt;$S525),0),0)+1,""))),IFERROR(MATCH(1,INDEX((Calc!$A$2:$A$2001&lt;&gt;"")*(Calc!$E$2:$E$2001&gt;0)*(ROW(Calc!$A$2:$A$2001)&gt;$S525),0),0)+1,"")))</f>
        <v>0</v>
      </c>
      <c r="T526">
        <f>IF($S526="","",IF(AND($S526=$S525,$U525="paid",$V525=""),"",IF(AND($S526=$S525,$U525="paid",$V525&lt;&gt;""),$V525,IF($S526="","",IFERROR(MATCH(1,INDEX((Calc!$A$2:$A$2001=INDEX(Calc!$A:$A,$S526))*(Calc!$D$2:$D$2001&gt;0)*(Calc!$I$2:$I$2001&gt;INDEX(Calc!$J:$J,$S526))*(Calc!$T$2:$T$2001&lt;INDEX(Calc!$H:$H,$S526)),0),0)+1,"")))))</f>
        <v>0</v>
      </c>
      <c r="U526">
        <f>IF($S526="","",IF($T526&lt;&gt;"","paid","unpaid"))</f>
        <v>0</v>
      </c>
      <c r="V526">
        <f>IF(OR($S526="",$T526=""),"",IFERROR(MATCH(1,INDEX((Calc!$A$2:$A$2001=INDEX(Calc!$A:$A,$S526))*(Calc!$D$2:$D$2001&gt;0)*(Calc!$I$2:$I$2001&gt;INDEX(Calc!$J:$J,$S526))*(Calc!$T$2:$T$2001&lt;INDEX(Calc!$H:$H,$S526))*(ROW(Calc!$A$2:$A$2001)&gt;$T526),0),0)+1,""))</f>
        <v>0</v>
      </c>
      <c r="W526" s="8">
        <f>IF($S526="","",MAX(0,INDEX(Calc!$H:$H,$S526)-MAX(INDEX(Calc!$K:$K,$S526),INDEX(Calc!$J:$J,$S526))))</f>
        <v>0</v>
      </c>
      <c r="X526" s="8">
        <f>IF($S526="","",INDEX(Calc!$E:$E,$S526)-$W526)</f>
        <v>0</v>
      </c>
    </row>
    <row r="527" spans="1:24">
      <c r="A527">
        <f>IF($S527="","",INDEX(Calc!$A:$A,$S527))</f>
        <v>0</v>
      </c>
      <c r="B527">
        <f>IF($S527="","",INDEX(Calc!$U:$U,$S527))</f>
        <v>0</v>
      </c>
      <c r="C527" s="7">
        <f>IF($S527="","",INDEX(Calc!$B:$B,$S527))</f>
        <v>0</v>
      </c>
      <c r="D527">
        <f>IF($S527="","",INDEX(Calc!$C:$C,$S527))</f>
        <v>0</v>
      </c>
      <c r="E527" s="8">
        <f>IF($S527="","",INDEX(Calc!$E:$E,$S527))</f>
        <v>0</v>
      </c>
      <c r="F527" s="9">
        <f>IF($S527="","",INDEX(Calc!$G:$G,$S527))</f>
        <v>0</v>
      </c>
      <c r="G527" s="8">
        <f>IF($S527="","",INDEX(Calc!$L:$L,$S527))</f>
        <v>0</v>
      </c>
      <c r="H527" s="8">
        <f>IF($S527="","",INDEX(Calc!$M:$M,$S527))</f>
        <v>0</v>
      </c>
      <c r="I527" s="7">
        <f>IF($T527="","",INDEX(Calc!$B:$B,$T527))</f>
        <v>0</v>
      </c>
      <c r="J527" s="8">
        <f>IF($S527="","",IF($U527&lt;&gt;"paid",0,MAX(0,MIN(INDEX(Calc!$H:$H,$S527),INDEX(Calc!$I:$I,$T527))-MAX(INDEX(Calc!$J:$J,$S527),INDEX(Calc!$T:$T,$T527)))))</f>
        <v>0</v>
      </c>
      <c r="K527" s="8">
        <f>IF($S527="","",IF($U527&lt;&gt;"paid",0,$J527/(1+$F527)*$F527))</f>
        <v>0</v>
      </c>
      <c r="L527" s="8">
        <f>IF($S527="","",IF($U527="paid",MAX(0,$E527-MAX(0,MIN(INDEX(Calc!$H:$H,$S527),INDEX(Calc!$I:$I,$T527))-INDEX(Calc!$J:$J,$S527))),$W527))</f>
        <v>0</v>
      </c>
      <c r="M527" s="8">
        <f>IF($S527="","",IF($U527="paid",$L527/(1+$F527)*$F527,$Q527))</f>
        <v>0</v>
      </c>
      <c r="N527">
        <f>IF(OR($S527="",$U527&lt;&gt;"paid"),"",$I527-$C527)</f>
        <v>0</v>
      </c>
      <c r="O527" s="8">
        <f>IF($S527="","",IF(AND($U527="paid",$N527&gt;Settings!$B$4),$K527*Settings!$B$3*$N527/365,0))</f>
        <v>0</v>
      </c>
      <c r="P527" s="8">
        <f>IF($S527="","",IF($U527="unpaid",$W527,0))</f>
        <v>0</v>
      </c>
      <c r="Q527" s="8">
        <f>IF($S527="","",IF(AND($U527="unpaid",$C527&lt;=Settings!$B$2),$W527/(1+$F527)*$F527,0))</f>
        <v>0</v>
      </c>
      <c r="R527">
        <f>IF($S527="","","FY "&amp;IF(MONTH($C527)&gt;=4,YEAR($C527),YEAR($C527)-1)&amp;"-"&amp;TEXT(MOD(IF(MONTH($C527)&gt;=4,YEAR($C527)+1,YEAR($C527)),100),"00"))</f>
        <v>0</v>
      </c>
      <c r="S527">
        <f>IF($S526="","",IF($U526="paid",IF($V526&lt;&gt;"",$S526,IF(AND($W526&gt;0,OR(INDEX(Calc!$B:$B,$S526)&lt;=Settings!$B$2,$X526=0)),$S526,IFERROR(MATCH(1,INDEX((Calc!$A$2:$A$2001&lt;&gt;"")*(Calc!$E$2:$E$2001&gt;0)*(ROW(Calc!$A$2:$A$2001)&gt;$S526),0),0)+1,""))),IFERROR(MATCH(1,INDEX((Calc!$A$2:$A$2001&lt;&gt;"")*(Calc!$E$2:$E$2001&gt;0)*(ROW(Calc!$A$2:$A$2001)&gt;$S526),0),0)+1,"")))</f>
        <v>0</v>
      </c>
      <c r="T527">
        <f>IF($S527="","",IF(AND($S527=$S526,$U526="paid",$V526=""),"",IF(AND($S527=$S526,$U526="paid",$V526&lt;&gt;""),$V526,IF($S527="","",IFERROR(MATCH(1,INDEX((Calc!$A$2:$A$2001=INDEX(Calc!$A:$A,$S527))*(Calc!$D$2:$D$2001&gt;0)*(Calc!$I$2:$I$2001&gt;INDEX(Calc!$J:$J,$S527))*(Calc!$T$2:$T$2001&lt;INDEX(Calc!$H:$H,$S527)),0),0)+1,"")))))</f>
        <v>0</v>
      </c>
      <c r="U527">
        <f>IF($S527="","",IF($T527&lt;&gt;"","paid","unpaid"))</f>
        <v>0</v>
      </c>
      <c r="V527">
        <f>IF(OR($S527="",$T527=""),"",IFERROR(MATCH(1,INDEX((Calc!$A$2:$A$2001=INDEX(Calc!$A:$A,$S527))*(Calc!$D$2:$D$2001&gt;0)*(Calc!$I$2:$I$2001&gt;INDEX(Calc!$J:$J,$S527))*(Calc!$T$2:$T$2001&lt;INDEX(Calc!$H:$H,$S527))*(ROW(Calc!$A$2:$A$2001)&gt;$T527),0),0)+1,""))</f>
        <v>0</v>
      </c>
      <c r="W527" s="8">
        <f>IF($S527="","",MAX(0,INDEX(Calc!$H:$H,$S527)-MAX(INDEX(Calc!$K:$K,$S527),INDEX(Calc!$J:$J,$S527))))</f>
        <v>0</v>
      </c>
      <c r="X527" s="8">
        <f>IF($S527="","",INDEX(Calc!$E:$E,$S527)-$W527)</f>
        <v>0</v>
      </c>
    </row>
    <row r="528" spans="1:24">
      <c r="A528">
        <f>IF($S528="","",INDEX(Calc!$A:$A,$S528))</f>
        <v>0</v>
      </c>
      <c r="B528">
        <f>IF($S528="","",INDEX(Calc!$U:$U,$S528))</f>
        <v>0</v>
      </c>
      <c r="C528" s="7">
        <f>IF($S528="","",INDEX(Calc!$B:$B,$S528))</f>
        <v>0</v>
      </c>
      <c r="D528">
        <f>IF($S528="","",INDEX(Calc!$C:$C,$S528))</f>
        <v>0</v>
      </c>
      <c r="E528" s="8">
        <f>IF($S528="","",INDEX(Calc!$E:$E,$S528))</f>
        <v>0</v>
      </c>
      <c r="F528" s="9">
        <f>IF($S528="","",INDEX(Calc!$G:$G,$S528))</f>
        <v>0</v>
      </c>
      <c r="G528" s="8">
        <f>IF($S528="","",INDEX(Calc!$L:$L,$S528))</f>
        <v>0</v>
      </c>
      <c r="H528" s="8">
        <f>IF($S528="","",INDEX(Calc!$M:$M,$S528))</f>
        <v>0</v>
      </c>
      <c r="I528" s="7">
        <f>IF($T528="","",INDEX(Calc!$B:$B,$T528))</f>
        <v>0</v>
      </c>
      <c r="J528" s="8">
        <f>IF($S528="","",IF($U528&lt;&gt;"paid",0,MAX(0,MIN(INDEX(Calc!$H:$H,$S528),INDEX(Calc!$I:$I,$T528))-MAX(INDEX(Calc!$J:$J,$S528),INDEX(Calc!$T:$T,$T528)))))</f>
        <v>0</v>
      </c>
      <c r="K528" s="8">
        <f>IF($S528="","",IF($U528&lt;&gt;"paid",0,$J528/(1+$F528)*$F528))</f>
        <v>0</v>
      </c>
      <c r="L528" s="8">
        <f>IF($S528="","",IF($U528="paid",MAX(0,$E528-MAX(0,MIN(INDEX(Calc!$H:$H,$S528),INDEX(Calc!$I:$I,$T528))-INDEX(Calc!$J:$J,$S528))),$W528))</f>
        <v>0</v>
      </c>
      <c r="M528" s="8">
        <f>IF($S528="","",IF($U528="paid",$L528/(1+$F528)*$F528,$Q528))</f>
        <v>0</v>
      </c>
      <c r="N528">
        <f>IF(OR($S528="",$U528&lt;&gt;"paid"),"",$I528-$C528)</f>
        <v>0</v>
      </c>
      <c r="O528" s="8">
        <f>IF($S528="","",IF(AND($U528="paid",$N528&gt;Settings!$B$4),$K528*Settings!$B$3*$N528/365,0))</f>
        <v>0</v>
      </c>
      <c r="P528" s="8">
        <f>IF($S528="","",IF($U528="unpaid",$W528,0))</f>
        <v>0</v>
      </c>
      <c r="Q528" s="8">
        <f>IF($S528="","",IF(AND($U528="unpaid",$C528&lt;=Settings!$B$2),$W528/(1+$F528)*$F528,0))</f>
        <v>0</v>
      </c>
      <c r="R528">
        <f>IF($S528="","","FY "&amp;IF(MONTH($C528)&gt;=4,YEAR($C528),YEAR($C528)-1)&amp;"-"&amp;TEXT(MOD(IF(MONTH($C528)&gt;=4,YEAR($C528)+1,YEAR($C528)),100),"00"))</f>
        <v>0</v>
      </c>
      <c r="S528">
        <f>IF($S527="","",IF($U527="paid",IF($V527&lt;&gt;"",$S527,IF(AND($W527&gt;0,OR(INDEX(Calc!$B:$B,$S527)&lt;=Settings!$B$2,$X527=0)),$S527,IFERROR(MATCH(1,INDEX((Calc!$A$2:$A$2001&lt;&gt;"")*(Calc!$E$2:$E$2001&gt;0)*(ROW(Calc!$A$2:$A$2001)&gt;$S527),0),0)+1,""))),IFERROR(MATCH(1,INDEX((Calc!$A$2:$A$2001&lt;&gt;"")*(Calc!$E$2:$E$2001&gt;0)*(ROW(Calc!$A$2:$A$2001)&gt;$S527),0),0)+1,"")))</f>
        <v>0</v>
      </c>
      <c r="T528">
        <f>IF($S528="","",IF(AND($S528=$S527,$U527="paid",$V527=""),"",IF(AND($S528=$S527,$U527="paid",$V527&lt;&gt;""),$V527,IF($S528="","",IFERROR(MATCH(1,INDEX((Calc!$A$2:$A$2001=INDEX(Calc!$A:$A,$S528))*(Calc!$D$2:$D$2001&gt;0)*(Calc!$I$2:$I$2001&gt;INDEX(Calc!$J:$J,$S528))*(Calc!$T$2:$T$2001&lt;INDEX(Calc!$H:$H,$S528)),0),0)+1,"")))))</f>
        <v>0</v>
      </c>
      <c r="U528">
        <f>IF($S528="","",IF($T528&lt;&gt;"","paid","unpaid"))</f>
        <v>0</v>
      </c>
      <c r="V528">
        <f>IF(OR($S528="",$T528=""),"",IFERROR(MATCH(1,INDEX((Calc!$A$2:$A$2001=INDEX(Calc!$A:$A,$S528))*(Calc!$D$2:$D$2001&gt;0)*(Calc!$I$2:$I$2001&gt;INDEX(Calc!$J:$J,$S528))*(Calc!$T$2:$T$2001&lt;INDEX(Calc!$H:$H,$S528))*(ROW(Calc!$A$2:$A$2001)&gt;$T528),0),0)+1,""))</f>
        <v>0</v>
      </c>
      <c r="W528" s="8">
        <f>IF($S528="","",MAX(0,INDEX(Calc!$H:$H,$S528)-MAX(INDEX(Calc!$K:$K,$S528),INDEX(Calc!$J:$J,$S528))))</f>
        <v>0</v>
      </c>
      <c r="X528" s="8">
        <f>IF($S528="","",INDEX(Calc!$E:$E,$S528)-$W528)</f>
        <v>0</v>
      </c>
    </row>
    <row r="529" spans="1:24">
      <c r="A529">
        <f>IF($S529="","",INDEX(Calc!$A:$A,$S529))</f>
        <v>0</v>
      </c>
      <c r="B529">
        <f>IF($S529="","",INDEX(Calc!$U:$U,$S529))</f>
        <v>0</v>
      </c>
      <c r="C529" s="7">
        <f>IF($S529="","",INDEX(Calc!$B:$B,$S529))</f>
        <v>0</v>
      </c>
      <c r="D529">
        <f>IF($S529="","",INDEX(Calc!$C:$C,$S529))</f>
        <v>0</v>
      </c>
      <c r="E529" s="8">
        <f>IF($S529="","",INDEX(Calc!$E:$E,$S529))</f>
        <v>0</v>
      </c>
      <c r="F529" s="9">
        <f>IF($S529="","",INDEX(Calc!$G:$G,$S529))</f>
        <v>0</v>
      </c>
      <c r="G529" s="8">
        <f>IF($S529="","",INDEX(Calc!$L:$L,$S529))</f>
        <v>0</v>
      </c>
      <c r="H529" s="8">
        <f>IF($S529="","",INDEX(Calc!$M:$M,$S529))</f>
        <v>0</v>
      </c>
      <c r="I529" s="7">
        <f>IF($T529="","",INDEX(Calc!$B:$B,$T529))</f>
        <v>0</v>
      </c>
      <c r="J529" s="8">
        <f>IF($S529="","",IF($U529&lt;&gt;"paid",0,MAX(0,MIN(INDEX(Calc!$H:$H,$S529),INDEX(Calc!$I:$I,$T529))-MAX(INDEX(Calc!$J:$J,$S529),INDEX(Calc!$T:$T,$T529)))))</f>
        <v>0</v>
      </c>
      <c r="K529" s="8">
        <f>IF($S529="","",IF($U529&lt;&gt;"paid",0,$J529/(1+$F529)*$F529))</f>
        <v>0</v>
      </c>
      <c r="L529" s="8">
        <f>IF($S529="","",IF($U529="paid",MAX(0,$E529-MAX(0,MIN(INDEX(Calc!$H:$H,$S529),INDEX(Calc!$I:$I,$T529))-INDEX(Calc!$J:$J,$S529))),$W529))</f>
        <v>0</v>
      </c>
      <c r="M529" s="8">
        <f>IF($S529="","",IF($U529="paid",$L529/(1+$F529)*$F529,$Q529))</f>
        <v>0</v>
      </c>
      <c r="N529">
        <f>IF(OR($S529="",$U529&lt;&gt;"paid"),"",$I529-$C529)</f>
        <v>0</v>
      </c>
      <c r="O529" s="8">
        <f>IF($S529="","",IF(AND($U529="paid",$N529&gt;Settings!$B$4),$K529*Settings!$B$3*$N529/365,0))</f>
        <v>0</v>
      </c>
      <c r="P529" s="8">
        <f>IF($S529="","",IF($U529="unpaid",$W529,0))</f>
        <v>0</v>
      </c>
      <c r="Q529" s="8">
        <f>IF($S529="","",IF(AND($U529="unpaid",$C529&lt;=Settings!$B$2),$W529/(1+$F529)*$F529,0))</f>
        <v>0</v>
      </c>
      <c r="R529">
        <f>IF($S529="","","FY "&amp;IF(MONTH($C529)&gt;=4,YEAR($C529),YEAR($C529)-1)&amp;"-"&amp;TEXT(MOD(IF(MONTH($C529)&gt;=4,YEAR($C529)+1,YEAR($C529)),100),"00"))</f>
        <v>0</v>
      </c>
      <c r="S529">
        <f>IF($S528="","",IF($U528="paid",IF($V528&lt;&gt;"",$S528,IF(AND($W528&gt;0,OR(INDEX(Calc!$B:$B,$S528)&lt;=Settings!$B$2,$X528=0)),$S528,IFERROR(MATCH(1,INDEX((Calc!$A$2:$A$2001&lt;&gt;"")*(Calc!$E$2:$E$2001&gt;0)*(ROW(Calc!$A$2:$A$2001)&gt;$S528),0),0)+1,""))),IFERROR(MATCH(1,INDEX((Calc!$A$2:$A$2001&lt;&gt;"")*(Calc!$E$2:$E$2001&gt;0)*(ROW(Calc!$A$2:$A$2001)&gt;$S528),0),0)+1,"")))</f>
        <v>0</v>
      </c>
      <c r="T529">
        <f>IF($S529="","",IF(AND($S529=$S528,$U528="paid",$V528=""),"",IF(AND($S529=$S528,$U528="paid",$V528&lt;&gt;""),$V528,IF($S529="","",IFERROR(MATCH(1,INDEX((Calc!$A$2:$A$2001=INDEX(Calc!$A:$A,$S529))*(Calc!$D$2:$D$2001&gt;0)*(Calc!$I$2:$I$2001&gt;INDEX(Calc!$J:$J,$S529))*(Calc!$T$2:$T$2001&lt;INDEX(Calc!$H:$H,$S529)),0),0)+1,"")))))</f>
        <v>0</v>
      </c>
      <c r="U529">
        <f>IF($S529="","",IF($T529&lt;&gt;"","paid","unpaid"))</f>
        <v>0</v>
      </c>
      <c r="V529">
        <f>IF(OR($S529="",$T529=""),"",IFERROR(MATCH(1,INDEX((Calc!$A$2:$A$2001=INDEX(Calc!$A:$A,$S529))*(Calc!$D$2:$D$2001&gt;0)*(Calc!$I$2:$I$2001&gt;INDEX(Calc!$J:$J,$S529))*(Calc!$T$2:$T$2001&lt;INDEX(Calc!$H:$H,$S529))*(ROW(Calc!$A$2:$A$2001)&gt;$T529),0),0)+1,""))</f>
        <v>0</v>
      </c>
      <c r="W529" s="8">
        <f>IF($S529="","",MAX(0,INDEX(Calc!$H:$H,$S529)-MAX(INDEX(Calc!$K:$K,$S529),INDEX(Calc!$J:$J,$S529))))</f>
        <v>0</v>
      </c>
      <c r="X529" s="8">
        <f>IF($S529="","",INDEX(Calc!$E:$E,$S529)-$W529)</f>
        <v>0</v>
      </c>
    </row>
    <row r="530" spans="1:24">
      <c r="A530">
        <f>IF($S530="","",INDEX(Calc!$A:$A,$S530))</f>
        <v>0</v>
      </c>
      <c r="B530">
        <f>IF($S530="","",INDEX(Calc!$U:$U,$S530))</f>
        <v>0</v>
      </c>
      <c r="C530" s="7">
        <f>IF($S530="","",INDEX(Calc!$B:$B,$S530))</f>
        <v>0</v>
      </c>
      <c r="D530">
        <f>IF($S530="","",INDEX(Calc!$C:$C,$S530))</f>
        <v>0</v>
      </c>
      <c r="E530" s="8">
        <f>IF($S530="","",INDEX(Calc!$E:$E,$S530))</f>
        <v>0</v>
      </c>
      <c r="F530" s="9">
        <f>IF($S530="","",INDEX(Calc!$G:$G,$S530))</f>
        <v>0</v>
      </c>
      <c r="G530" s="8">
        <f>IF($S530="","",INDEX(Calc!$L:$L,$S530))</f>
        <v>0</v>
      </c>
      <c r="H530" s="8">
        <f>IF($S530="","",INDEX(Calc!$M:$M,$S530))</f>
        <v>0</v>
      </c>
      <c r="I530" s="7">
        <f>IF($T530="","",INDEX(Calc!$B:$B,$T530))</f>
        <v>0</v>
      </c>
      <c r="J530" s="8">
        <f>IF($S530="","",IF($U530&lt;&gt;"paid",0,MAX(0,MIN(INDEX(Calc!$H:$H,$S530),INDEX(Calc!$I:$I,$T530))-MAX(INDEX(Calc!$J:$J,$S530),INDEX(Calc!$T:$T,$T530)))))</f>
        <v>0</v>
      </c>
      <c r="K530" s="8">
        <f>IF($S530="","",IF($U530&lt;&gt;"paid",0,$J530/(1+$F530)*$F530))</f>
        <v>0</v>
      </c>
      <c r="L530" s="8">
        <f>IF($S530="","",IF($U530="paid",MAX(0,$E530-MAX(0,MIN(INDEX(Calc!$H:$H,$S530),INDEX(Calc!$I:$I,$T530))-INDEX(Calc!$J:$J,$S530))),$W530))</f>
        <v>0</v>
      </c>
      <c r="M530" s="8">
        <f>IF($S530="","",IF($U530="paid",$L530/(1+$F530)*$F530,$Q530))</f>
        <v>0</v>
      </c>
      <c r="N530">
        <f>IF(OR($S530="",$U530&lt;&gt;"paid"),"",$I530-$C530)</f>
        <v>0</v>
      </c>
      <c r="O530" s="8">
        <f>IF($S530="","",IF(AND($U530="paid",$N530&gt;Settings!$B$4),$K530*Settings!$B$3*$N530/365,0))</f>
        <v>0</v>
      </c>
      <c r="P530" s="8">
        <f>IF($S530="","",IF($U530="unpaid",$W530,0))</f>
        <v>0</v>
      </c>
      <c r="Q530" s="8">
        <f>IF($S530="","",IF(AND($U530="unpaid",$C530&lt;=Settings!$B$2),$W530/(1+$F530)*$F530,0))</f>
        <v>0</v>
      </c>
      <c r="R530">
        <f>IF($S530="","","FY "&amp;IF(MONTH($C530)&gt;=4,YEAR($C530),YEAR($C530)-1)&amp;"-"&amp;TEXT(MOD(IF(MONTH($C530)&gt;=4,YEAR($C530)+1,YEAR($C530)),100),"00"))</f>
        <v>0</v>
      </c>
      <c r="S530">
        <f>IF($S529="","",IF($U529="paid",IF($V529&lt;&gt;"",$S529,IF(AND($W529&gt;0,OR(INDEX(Calc!$B:$B,$S529)&lt;=Settings!$B$2,$X529=0)),$S529,IFERROR(MATCH(1,INDEX((Calc!$A$2:$A$2001&lt;&gt;"")*(Calc!$E$2:$E$2001&gt;0)*(ROW(Calc!$A$2:$A$2001)&gt;$S529),0),0)+1,""))),IFERROR(MATCH(1,INDEX((Calc!$A$2:$A$2001&lt;&gt;"")*(Calc!$E$2:$E$2001&gt;0)*(ROW(Calc!$A$2:$A$2001)&gt;$S529),0),0)+1,"")))</f>
        <v>0</v>
      </c>
      <c r="T530">
        <f>IF($S530="","",IF(AND($S530=$S529,$U529="paid",$V529=""),"",IF(AND($S530=$S529,$U529="paid",$V529&lt;&gt;""),$V529,IF($S530="","",IFERROR(MATCH(1,INDEX((Calc!$A$2:$A$2001=INDEX(Calc!$A:$A,$S530))*(Calc!$D$2:$D$2001&gt;0)*(Calc!$I$2:$I$2001&gt;INDEX(Calc!$J:$J,$S530))*(Calc!$T$2:$T$2001&lt;INDEX(Calc!$H:$H,$S530)),0),0)+1,"")))))</f>
        <v>0</v>
      </c>
      <c r="U530">
        <f>IF($S530="","",IF($T530&lt;&gt;"","paid","unpaid"))</f>
        <v>0</v>
      </c>
      <c r="V530">
        <f>IF(OR($S530="",$T530=""),"",IFERROR(MATCH(1,INDEX((Calc!$A$2:$A$2001=INDEX(Calc!$A:$A,$S530))*(Calc!$D$2:$D$2001&gt;0)*(Calc!$I$2:$I$2001&gt;INDEX(Calc!$J:$J,$S530))*(Calc!$T$2:$T$2001&lt;INDEX(Calc!$H:$H,$S530))*(ROW(Calc!$A$2:$A$2001)&gt;$T530),0),0)+1,""))</f>
        <v>0</v>
      </c>
      <c r="W530" s="8">
        <f>IF($S530="","",MAX(0,INDEX(Calc!$H:$H,$S530)-MAX(INDEX(Calc!$K:$K,$S530),INDEX(Calc!$J:$J,$S530))))</f>
        <v>0</v>
      </c>
      <c r="X530" s="8">
        <f>IF($S530="","",INDEX(Calc!$E:$E,$S530)-$W530)</f>
        <v>0</v>
      </c>
    </row>
    <row r="531" spans="1:24">
      <c r="A531">
        <f>IF($S531="","",INDEX(Calc!$A:$A,$S531))</f>
        <v>0</v>
      </c>
      <c r="B531">
        <f>IF($S531="","",INDEX(Calc!$U:$U,$S531))</f>
        <v>0</v>
      </c>
      <c r="C531" s="7">
        <f>IF($S531="","",INDEX(Calc!$B:$B,$S531))</f>
        <v>0</v>
      </c>
      <c r="D531">
        <f>IF($S531="","",INDEX(Calc!$C:$C,$S531))</f>
        <v>0</v>
      </c>
      <c r="E531" s="8">
        <f>IF($S531="","",INDEX(Calc!$E:$E,$S531))</f>
        <v>0</v>
      </c>
      <c r="F531" s="9">
        <f>IF($S531="","",INDEX(Calc!$G:$G,$S531))</f>
        <v>0</v>
      </c>
      <c r="G531" s="8">
        <f>IF($S531="","",INDEX(Calc!$L:$L,$S531))</f>
        <v>0</v>
      </c>
      <c r="H531" s="8">
        <f>IF($S531="","",INDEX(Calc!$M:$M,$S531))</f>
        <v>0</v>
      </c>
      <c r="I531" s="7">
        <f>IF($T531="","",INDEX(Calc!$B:$B,$T531))</f>
        <v>0</v>
      </c>
      <c r="J531" s="8">
        <f>IF($S531="","",IF($U531&lt;&gt;"paid",0,MAX(0,MIN(INDEX(Calc!$H:$H,$S531),INDEX(Calc!$I:$I,$T531))-MAX(INDEX(Calc!$J:$J,$S531),INDEX(Calc!$T:$T,$T531)))))</f>
        <v>0</v>
      </c>
      <c r="K531" s="8">
        <f>IF($S531="","",IF($U531&lt;&gt;"paid",0,$J531/(1+$F531)*$F531))</f>
        <v>0</v>
      </c>
      <c r="L531" s="8">
        <f>IF($S531="","",IF($U531="paid",MAX(0,$E531-MAX(0,MIN(INDEX(Calc!$H:$H,$S531),INDEX(Calc!$I:$I,$T531))-INDEX(Calc!$J:$J,$S531))),$W531))</f>
        <v>0</v>
      </c>
      <c r="M531" s="8">
        <f>IF($S531="","",IF($U531="paid",$L531/(1+$F531)*$F531,$Q531))</f>
        <v>0</v>
      </c>
      <c r="N531">
        <f>IF(OR($S531="",$U531&lt;&gt;"paid"),"",$I531-$C531)</f>
        <v>0</v>
      </c>
      <c r="O531" s="8">
        <f>IF($S531="","",IF(AND($U531="paid",$N531&gt;Settings!$B$4),$K531*Settings!$B$3*$N531/365,0))</f>
        <v>0</v>
      </c>
      <c r="P531" s="8">
        <f>IF($S531="","",IF($U531="unpaid",$W531,0))</f>
        <v>0</v>
      </c>
      <c r="Q531" s="8">
        <f>IF($S531="","",IF(AND($U531="unpaid",$C531&lt;=Settings!$B$2),$W531/(1+$F531)*$F531,0))</f>
        <v>0</v>
      </c>
      <c r="R531">
        <f>IF($S531="","","FY "&amp;IF(MONTH($C531)&gt;=4,YEAR($C531),YEAR($C531)-1)&amp;"-"&amp;TEXT(MOD(IF(MONTH($C531)&gt;=4,YEAR($C531)+1,YEAR($C531)),100),"00"))</f>
        <v>0</v>
      </c>
      <c r="S531">
        <f>IF($S530="","",IF($U530="paid",IF($V530&lt;&gt;"",$S530,IF(AND($W530&gt;0,OR(INDEX(Calc!$B:$B,$S530)&lt;=Settings!$B$2,$X530=0)),$S530,IFERROR(MATCH(1,INDEX((Calc!$A$2:$A$2001&lt;&gt;"")*(Calc!$E$2:$E$2001&gt;0)*(ROW(Calc!$A$2:$A$2001)&gt;$S530),0),0)+1,""))),IFERROR(MATCH(1,INDEX((Calc!$A$2:$A$2001&lt;&gt;"")*(Calc!$E$2:$E$2001&gt;0)*(ROW(Calc!$A$2:$A$2001)&gt;$S530),0),0)+1,"")))</f>
        <v>0</v>
      </c>
      <c r="T531">
        <f>IF($S531="","",IF(AND($S531=$S530,$U530="paid",$V530=""),"",IF(AND($S531=$S530,$U530="paid",$V530&lt;&gt;""),$V530,IF($S531="","",IFERROR(MATCH(1,INDEX((Calc!$A$2:$A$2001=INDEX(Calc!$A:$A,$S531))*(Calc!$D$2:$D$2001&gt;0)*(Calc!$I$2:$I$2001&gt;INDEX(Calc!$J:$J,$S531))*(Calc!$T$2:$T$2001&lt;INDEX(Calc!$H:$H,$S531)),0),0)+1,"")))))</f>
        <v>0</v>
      </c>
      <c r="U531">
        <f>IF($S531="","",IF($T531&lt;&gt;"","paid","unpaid"))</f>
        <v>0</v>
      </c>
      <c r="V531">
        <f>IF(OR($S531="",$T531=""),"",IFERROR(MATCH(1,INDEX((Calc!$A$2:$A$2001=INDEX(Calc!$A:$A,$S531))*(Calc!$D$2:$D$2001&gt;0)*(Calc!$I$2:$I$2001&gt;INDEX(Calc!$J:$J,$S531))*(Calc!$T$2:$T$2001&lt;INDEX(Calc!$H:$H,$S531))*(ROW(Calc!$A$2:$A$2001)&gt;$T531),0),0)+1,""))</f>
        <v>0</v>
      </c>
      <c r="W531" s="8">
        <f>IF($S531="","",MAX(0,INDEX(Calc!$H:$H,$S531)-MAX(INDEX(Calc!$K:$K,$S531),INDEX(Calc!$J:$J,$S531))))</f>
        <v>0</v>
      </c>
      <c r="X531" s="8">
        <f>IF($S531="","",INDEX(Calc!$E:$E,$S531)-$W531)</f>
        <v>0</v>
      </c>
    </row>
    <row r="532" spans="1:24">
      <c r="A532">
        <f>IF($S532="","",INDEX(Calc!$A:$A,$S532))</f>
        <v>0</v>
      </c>
      <c r="B532">
        <f>IF($S532="","",INDEX(Calc!$U:$U,$S532))</f>
        <v>0</v>
      </c>
      <c r="C532" s="7">
        <f>IF($S532="","",INDEX(Calc!$B:$B,$S532))</f>
        <v>0</v>
      </c>
      <c r="D532">
        <f>IF($S532="","",INDEX(Calc!$C:$C,$S532))</f>
        <v>0</v>
      </c>
      <c r="E532" s="8">
        <f>IF($S532="","",INDEX(Calc!$E:$E,$S532))</f>
        <v>0</v>
      </c>
      <c r="F532" s="9">
        <f>IF($S532="","",INDEX(Calc!$G:$G,$S532))</f>
        <v>0</v>
      </c>
      <c r="G532" s="8">
        <f>IF($S532="","",INDEX(Calc!$L:$L,$S532))</f>
        <v>0</v>
      </c>
      <c r="H532" s="8">
        <f>IF($S532="","",INDEX(Calc!$M:$M,$S532))</f>
        <v>0</v>
      </c>
      <c r="I532" s="7">
        <f>IF($T532="","",INDEX(Calc!$B:$B,$T532))</f>
        <v>0</v>
      </c>
      <c r="J532" s="8">
        <f>IF($S532="","",IF($U532&lt;&gt;"paid",0,MAX(0,MIN(INDEX(Calc!$H:$H,$S532),INDEX(Calc!$I:$I,$T532))-MAX(INDEX(Calc!$J:$J,$S532),INDEX(Calc!$T:$T,$T532)))))</f>
        <v>0</v>
      </c>
      <c r="K532" s="8">
        <f>IF($S532="","",IF($U532&lt;&gt;"paid",0,$J532/(1+$F532)*$F532))</f>
        <v>0</v>
      </c>
      <c r="L532" s="8">
        <f>IF($S532="","",IF($U532="paid",MAX(0,$E532-MAX(0,MIN(INDEX(Calc!$H:$H,$S532),INDEX(Calc!$I:$I,$T532))-INDEX(Calc!$J:$J,$S532))),$W532))</f>
        <v>0</v>
      </c>
      <c r="M532" s="8">
        <f>IF($S532="","",IF($U532="paid",$L532/(1+$F532)*$F532,$Q532))</f>
        <v>0</v>
      </c>
      <c r="N532">
        <f>IF(OR($S532="",$U532&lt;&gt;"paid"),"",$I532-$C532)</f>
        <v>0</v>
      </c>
      <c r="O532" s="8">
        <f>IF($S532="","",IF(AND($U532="paid",$N532&gt;Settings!$B$4),$K532*Settings!$B$3*$N532/365,0))</f>
        <v>0</v>
      </c>
      <c r="P532" s="8">
        <f>IF($S532="","",IF($U532="unpaid",$W532,0))</f>
        <v>0</v>
      </c>
      <c r="Q532" s="8">
        <f>IF($S532="","",IF(AND($U532="unpaid",$C532&lt;=Settings!$B$2),$W532/(1+$F532)*$F532,0))</f>
        <v>0</v>
      </c>
      <c r="R532">
        <f>IF($S532="","","FY "&amp;IF(MONTH($C532)&gt;=4,YEAR($C532),YEAR($C532)-1)&amp;"-"&amp;TEXT(MOD(IF(MONTH($C532)&gt;=4,YEAR($C532)+1,YEAR($C532)),100),"00"))</f>
        <v>0</v>
      </c>
      <c r="S532">
        <f>IF($S531="","",IF($U531="paid",IF($V531&lt;&gt;"",$S531,IF(AND($W531&gt;0,OR(INDEX(Calc!$B:$B,$S531)&lt;=Settings!$B$2,$X531=0)),$S531,IFERROR(MATCH(1,INDEX((Calc!$A$2:$A$2001&lt;&gt;"")*(Calc!$E$2:$E$2001&gt;0)*(ROW(Calc!$A$2:$A$2001)&gt;$S531),0),0)+1,""))),IFERROR(MATCH(1,INDEX((Calc!$A$2:$A$2001&lt;&gt;"")*(Calc!$E$2:$E$2001&gt;0)*(ROW(Calc!$A$2:$A$2001)&gt;$S531),0),0)+1,"")))</f>
        <v>0</v>
      </c>
      <c r="T532">
        <f>IF($S532="","",IF(AND($S532=$S531,$U531="paid",$V531=""),"",IF(AND($S532=$S531,$U531="paid",$V531&lt;&gt;""),$V531,IF($S532="","",IFERROR(MATCH(1,INDEX((Calc!$A$2:$A$2001=INDEX(Calc!$A:$A,$S532))*(Calc!$D$2:$D$2001&gt;0)*(Calc!$I$2:$I$2001&gt;INDEX(Calc!$J:$J,$S532))*(Calc!$T$2:$T$2001&lt;INDEX(Calc!$H:$H,$S532)),0),0)+1,"")))))</f>
        <v>0</v>
      </c>
      <c r="U532">
        <f>IF($S532="","",IF($T532&lt;&gt;"","paid","unpaid"))</f>
        <v>0</v>
      </c>
      <c r="V532">
        <f>IF(OR($S532="",$T532=""),"",IFERROR(MATCH(1,INDEX((Calc!$A$2:$A$2001=INDEX(Calc!$A:$A,$S532))*(Calc!$D$2:$D$2001&gt;0)*(Calc!$I$2:$I$2001&gt;INDEX(Calc!$J:$J,$S532))*(Calc!$T$2:$T$2001&lt;INDEX(Calc!$H:$H,$S532))*(ROW(Calc!$A$2:$A$2001)&gt;$T532),0),0)+1,""))</f>
        <v>0</v>
      </c>
      <c r="W532" s="8">
        <f>IF($S532="","",MAX(0,INDEX(Calc!$H:$H,$S532)-MAX(INDEX(Calc!$K:$K,$S532),INDEX(Calc!$J:$J,$S532))))</f>
        <v>0</v>
      </c>
      <c r="X532" s="8">
        <f>IF($S532="","",INDEX(Calc!$E:$E,$S532)-$W532)</f>
        <v>0</v>
      </c>
    </row>
    <row r="533" spans="1:24">
      <c r="A533">
        <f>IF($S533="","",INDEX(Calc!$A:$A,$S533))</f>
        <v>0</v>
      </c>
      <c r="B533">
        <f>IF($S533="","",INDEX(Calc!$U:$U,$S533))</f>
        <v>0</v>
      </c>
      <c r="C533" s="7">
        <f>IF($S533="","",INDEX(Calc!$B:$B,$S533))</f>
        <v>0</v>
      </c>
      <c r="D533">
        <f>IF($S533="","",INDEX(Calc!$C:$C,$S533))</f>
        <v>0</v>
      </c>
      <c r="E533" s="8">
        <f>IF($S533="","",INDEX(Calc!$E:$E,$S533))</f>
        <v>0</v>
      </c>
      <c r="F533" s="9">
        <f>IF($S533="","",INDEX(Calc!$G:$G,$S533))</f>
        <v>0</v>
      </c>
      <c r="G533" s="8">
        <f>IF($S533="","",INDEX(Calc!$L:$L,$S533))</f>
        <v>0</v>
      </c>
      <c r="H533" s="8">
        <f>IF($S533="","",INDEX(Calc!$M:$M,$S533))</f>
        <v>0</v>
      </c>
      <c r="I533" s="7">
        <f>IF($T533="","",INDEX(Calc!$B:$B,$T533))</f>
        <v>0</v>
      </c>
      <c r="J533" s="8">
        <f>IF($S533="","",IF($U533&lt;&gt;"paid",0,MAX(0,MIN(INDEX(Calc!$H:$H,$S533),INDEX(Calc!$I:$I,$T533))-MAX(INDEX(Calc!$J:$J,$S533),INDEX(Calc!$T:$T,$T533)))))</f>
        <v>0</v>
      </c>
      <c r="K533" s="8">
        <f>IF($S533="","",IF($U533&lt;&gt;"paid",0,$J533/(1+$F533)*$F533))</f>
        <v>0</v>
      </c>
      <c r="L533" s="8">
        <f>IF($S533="","",IF($U533="paid",MAX(0,$E533-MAX(0,MIN(INDEX(Calc!$H:$H,$S533),INDEX(Calc!$I:$I,$T533))-INDEX(Calc!$J:$J,$S533))),$W533))</f>
        <v>0</v>
      </c>
      <c r="M533" s="8">
        <f>IF($S533="","",IF($U533="paid",$L533/(1+$F533)*$F533,$Q533))</f>
        <v>0</v>
      </c>
      <c r="N533">
        <f>IF(OR($S533="",$U533&lt;&gt;"paid"),"",$I533-$C533)</f>
        <v>0</v>
      </c>
      <c r="O533" s="8">
        <f>IF($S533="","",IF(AND($U533="paid",$N533&gt;Settings!$B$4),$K533*Settings!$B$3*$N533/365,0))</f>
        <v>0</v>
      </c>
      <c r="P533" s="8">
        <f>IF($S533="","",IF($U533="unpaid",$W533,0))</f>
        <v>0</v>
      </c>
      <c r="Q533" s="8">
        <f>IF($S533="","",IF(AND($U533="unpaid",$C533&lt;=Settings!$B$2),$W533/(1+$F533)*$F533,0))</f>
        <v>0</v>
      </c>
      <c r="R533">
        <f>IF($S533="","","FY "&amp;IF(MONTH($C533)&gt;=4,YEAR($C533),YEAR($C533)-1)&amp;"-"&amp;TEXT(MOD(IF(MONTH($C533)&gt;=4,YEAR($C533)+1,YEAR($C533)),100),"00"))</f>
        <v>0</v>
      </c>
      <c r="S533">
        <f>IF($S532="","",IF($U532="paid",IF($V532&lt;&gt;"",$S532,IF(AND($W532&gt;0,OR(INDEX(Calc!$B:$B,$S532)&lt;=Settings!$B$2,$X532=0)),$S532,IFERROR(MATCH(1,INDEX((Calc!$A$2:$A$2001&lt;&gt;"")*(Calc!$E$2:$E$2001&gt;0)*(ROW(Calc!$A$2:$A$2001)&gt;$S532),0),0)+1,""))),IFERROR(MATCH(1,INDEX((Calc!$A$2:$A$2001&lt;&gt;"")*(Calc!$E$2:$E$2001&gt;0)*(ROW(Calc!$A$2:$A$2001)&gt;$S532),0),0)+1,"")))</f>
        <v>0</v>
      </c>
      <c r="T533">
        <f>IF($S533="","",IF(AND($S533=$S532,$U532="paid",$V532=""),"",IF(AND($S533=$S532,$U532="paid",$V532&lt;&gt;""),$V532,IF($S533="","",IFERROR(MATCH(1,INDEX((Calc!$A$2:$A$2001=INDEX(Calc!$A:$A,$S533))*(Calc!$D$2:$D$2001&gt;0)*(Calc!$I$2:$I$2001&gt;INDEX(Calc!$J:$J,$S533))*(Calc!$T$2:$T$2001&lt;INDEX(Calc!$H:$H,$S533)),0),0)+1,"")))))</f>
        <v>0</v>
      </c>
      <c r="U533">
        <f>IF($S533="","",IF($T533&lt;&gt;"","paid","unpaid"))</f>
        <v>0</v>
      </c>
      <c r="V533">
        <f>IF(OR($S533="",$T533=""),"",IFERROR(MATCH(1,INDEX((Calc!$A$2:$A$2001=INDEX(Calc!$A:$A,$S533))*(Calc!$D$2:$D$2001&gt;0)*(Calc!$I$2:$I$2001&gt;INDEX(Calc!$J:$J,$S533))*(Calc!$T$2:$T$2001&lt;INDEX(Calc!$H:$H,$S533))*(ROW(Calc!$A$2:$A$2001)&gt;$T533),0),0)+1,""))</f>
        <v>0</v>
      </c>
      <c r="W533" s="8">
        <f>IF($S533="","",MAX(0,INDEX(Calc!$H:$H,$S533)-MAX(INDEX(Calc!$K:$K,$S533),INDEX(Calc!$J:$J,$S533))))</f>
        <v>0</v>
      </c>
      <c r="X533" s="8">
        <f>IF($S533="","",INDEX(Calc!$E:$E,$S533)-$W533)</f>
        <v>0</v>
      </c>
    </row>
    <row r="534" spans="1:24">
      <c r="A534">
        <f>IF($S534="","",INDEX(Calc!$A:$A,$S534))</f>
        <v>0</v>
      </c>
      <c r="B534">
        <f>IF($S534="","",INDEX(Calc!$U:$U,$S534))</f>
        <v>0</v>
      </c>
      <c r="C534" s="7">
        <f>IF($S534="","",INDEX(Calc!$B:$B,$S534))</f>
        <v>0</v>
      </c>
      <c r="D534">
        <f>IF($S534="","",INDEX(Calc!$C:$C,$S534))</f>
        <v>0</v>
      </c>
      <c r="E534" s="8">
        <f>IF($S534="","",INDEX(Calc!$E:$E,$S534))</f>
        <v>0</v>
      </c>
      <c r="F534" s="9">
        <f>IF($S534="","",INDEX(Calc!$G:$G,$S534))</f>
        <v>0</v>
      </c>
      <c r="G534" s="8">
        <f>IF($S534="","",INDEX(Calc!$L:$L,$S534))</f>
        <v>0</v>
      </c>
      <c r="H534" s="8">
        <f>IF($S534="","",INDEX(Calc!$M:$M,$S534))</f>
        <v>0</v>
      </c>
      <c r="I534" s="7">
        <f>IF($T534="","",INDEX(Calc!$B:$B,$T534))</f>
        <v>0</v>
      </c>
      <c r="J534" s="8">
        <f>IF($S534="","",IF($U534&lt;&gt;"paid",0,MAX(0,MIN(INDEX(Calc!$H:$H,$S534),INDEX(Calc!$I:$I,$T534))-MAX(INDEX(Calc!$J:$J,$S534),INDEX(Calc!$T:$T,$T534)))))</f>
        <v>0</v>
      </c>
      <c r="K534" s="8">
        <f>IF($S534="","",IF($U534&lt;&gt;"paid",0,$J534/(1+$F534)*$F534))</f>
        <v>0</v>
      </c>
      <c r="L534" s="8">
        <f>IF($S534="","",IF($U534="paid",MAX(0,$E534-MAX(0,MIN(INDEX(Calc!$H:$H,$S534),INDEX(Calc!$I:$I,$T534))-INDEX(Calc!$J:$J,$S534))),$W534))</f>
        <v>0</v>
      </c>
      <c r="M534" s="8">
        <f>IF($S534="","",IF($U534="paid",$L534/(1+$F534)*$F534,$Q534))</f>
        <v>0</v>
      </c>
      <c r="N534">
        <f>IF(OR($S534="",$U534&lt;&gt;"paid"),"",$I534-$C534)</f>
        <v>0</v>
      </c>
      <c r="O534" s="8">
        <f>IF($S534="","",IF(AND($U534="paid",$N534&gt;Settings!$B$4),$K534*Settings!$B$3*$N534/365,0))</f>
        <v>0</v>
      </c>
      <c r="P534" s="8">
        <f>IF($S534="","",IF($U534="unpaid",$W534,0))</f>
        <v>0</v>
      </c>
      <c r="Q534" s="8">
        <f>IF($S534="","",IF(AND($U534="unpaid",$C534&lt;=Settings!$B$2),$W534/(1+$F534)*$F534,0))</f>
        <v>0</v>
      </c>
      <c r="R534">
        <f>IF($S534="","","FY "&amp;IF(MONTH($C534)&gt;=4,YEAR($C534),YEAR($C534)-1)&amp;"-"&amp;TEXT(MOD(IF(MONTH($C534)&gt;=4,YEAR($C534)+1,YEAR($C534)),100),"00"))</f>
        <v>0</v>
      </c>
      <c r="S534">
        <f>IF($S533="","",IF($U533="paid",IF($V533&lt;&gt;"",$S533,IF(AND($W533&gt;0,OR(INDEX(Calc!$B:$B,$S533)&lt;=Settings!$B$2,$X533=0)),$S533,IFERROR(MATCH(1,INDEX((Calc!$A$2:$A$2001&lt;&gt;"")*(Calc!$E$2:$E$2001&gt;0)*(ROW(Calc!$A$2:$A$2001)&gt;$S533),0),0)+1,""))),IFERROR(MATCH(1,INDEX((Calc!$A$2:$A$2001&lt;&gt;"")*(Calc!$E$2:$E$2001&gt;0)*(ROW(Calc!$A$2:$A$2001)&gt;$S533),0),0)+1,"")))</f>
        <v>0</v>
      </c>
      <c r="T534">
        <f>IF($S534="","",IF(AND($S534=$S533,$U533="paid",$V533=""),"",IF(AND($S534=$S533,$U533="paid",$V533&lt;&gt;""),$V533,IF($S534="","",IFERROR(MATCH(1,INDEX((Calc!$A$2:$A$2001=INDEX(Calc!$A:$A,$S534))*(Calc!$D$2:$D$2001&gt;0)*(Calc!$I$2:$I$2001&gt;INDEX(Calc!$J:$J,$S534))*(Calc!$T$2:$T$2001&lt;INDEX(Calc!$H:$H,$S534)),0),0)+1,"")))))</f>
        <v>0</v>
      </c>
      <c r="U534">
        <f>IF($S534="","",IF($T534&lt;&gt;"","paid","unpaid"))</f>
        <v>0</v>
      </c>
      <c r="V534">
        <f>IF(OR($S534="",$T534=""),"",IFERROR(MATCH(1,INDEX((Calc!$A$2:$A$2001=INDEX(Calc!$A:$A,$S534))*(Calc!$D$2:$D$2001&gt;0)*(Calc!$I$2:$I$2001&gt;INDEX(Calc!$J:$J,$S534))*(Calc!$T$2:$T$2001&lt;INDEX(Calc!$H:$H,$S534))*(ROW(Calc!$A$2:$A$2001)&gt;$T534),0),0)+1,""))</f>
        <v>0</v>
      </c>
      <c r="W534" s="8">
        <f>IF($S534="","",MAX(0,INDEX(Calc!$H:$H,$S534)-MAX(INDEX(Calc!$K:$K,$S534),INDEX(Calc!$J:$J,$S534))))</f>
        <v>0</v>
      </c>
      <c r="X534" s="8">
        <f>IF($S534="","",INDEX(Calc!$E:$E,$S534)-$W534)</f>
        <v>0</v>
      </c>
    </row>
    <row r="535" spans="1:24">
      <c r="A535">
        <f>IF($S535="","",INDEX(Calc!$A:$A,$S535))</f>
        <v>0</v>
      </c>
      <c r="B535">
        <f>IF($S535="","",INDEX(Calc!$U:$U,$S535))</f>
        <v>0</v>
      </c>
      <c r="C535" s="7">
        <f>IF($S535="","",INDEX(Calc!$B:$B,$S535))</f>
        <v>0</v>
      </c>
      <c r="D535">
        <f>IF($S535="","",INDEX(Calc!$C:$C,$S535))</f>
        <v>0</v>
      </c>
      <c r="E535" s="8">
        <f>IF($S535="","",INDEX(Calc!$E:$E,$S535))</f>
        <v>0</v>
      </c>
      <c r="F535" s="9">
        <f>IF($S535="","",INDEX(Calc!$G:$G,$S535))</f>
        <v>0</v>
      </c>
      <c r="G535" s="8">
        <f>IF($S535="","",INDEX(Calc!$L:$L,$S535))</f>
        <v>0</v>
      </c>
      <c r="H535" s="8">
        <f>IF($S535="","",INDEX(Calc!$M:$M,$S535))</f>
        <v>0</v>
      </c>
      <c r="I535" s="7">
        <f>IF($T535="","",INDEX(Calc!$B:$B,$T535))</f>
        <v>0</v>
      </c>
      <c r="J535" s="8">
        <f>IF($S535="","",IF($U535&lt;&gt;"paid",0,MAX(0,MIN(INDEX(Calc!$H:$H,$S535),INDEX(Calc!$I:$I,$T535))-MAX(INDEX(Calc!$J:$J,$S535),INDEX(Calc!$T:$T,$T535)))))</f>
        <v>0</v>
      </c>
      <c r="K535" s="8">
        <f>IF($S535="","",IF($U535&lt;&gt;"paid",0,$J535/(1+$F535)*$F535))</f>
        <v>0</v>
      </c>
      <c r="L535" s="8">
        <f>IF($S535="","",IF($U535="paid",MAX(0,$E535-MAX(0,MIN(INDEX(Calc!$H:$H,$S535),INDEX(Calc!$I:$I,$T535))-INDEX(Calc!$J:$J,$S535))),$W535))</f>
        <v>0</v>
      </c>
      <c r="M535" s="8">
        <f>IF($S535="","",IF($U535="paid",$L535/(1+$F535)*$F535,$Q535))</f>
        <v>0</v>
      </c>
      <c r="N535">
        <f>IF(OR($S535="",$U535&lt;&gt;"paid"),"",$I535-$C535)</f>
        <v>0</v>
      </c>
      <c r="O535" s="8">
        <f>IF($S535="","",IF(AND($U535="paid",$N535&gt;Settings!$B$4),$K535*Settings!$B$3*$N535/365,0))</f>
        <v>0</v>
      </c>
      <c r="P535" s="8">
        <f>IF($S535="","",IF($U535="unpaid",$W535,0))</f>
        <v>0</v>
      </c>
      <c r="Q535" s="8">
        <f>IF($S535="","",IF(AND($U535="unpaid",$C535&lt;=Settings!$B$2),$W535/(1+$F535)*$F535,0))</f>
        <v>0</v>
      </c>
      <c r="R535">
        <f>IF($S535="","","FY "&amp;IF(MONTH($C535)&gt;=4,YEAR($C535),YEAR($C535)-1)&amp;"-"&amp;TEXT(MOD(IF(MONTH($C535)&gt;=4,YEAR($C535)+1,YEAR($C535)),100),"00"))</f>
        <v>0</v>
      </c>
      <c r="S535">
        <f>IF($S534="","",IF($U534="paid",IF($V534&lt;&gt;"",$S534,IF(AND($W534&gt;0,OR(INDEX(Calc!$B:$B,$S534)&lt;=Settings!$B$2,$X534=0)),$S534,IFERROR(MATCH(1,INDEX((Calc!$A$2:$A$2001&lt;&gt;"")*(Calc!$E$2:$E$2001&gt;0)*(ROW(Calc!$A$2:$A$2001)&gt;$S534),0),0)+1,""))),IFERROR(MATCH(1,INDEX((Calc!$A$2:$A$2001&lt;&gt;"")*(Calc!$E$2:$E$2001&gt;0)*(ROW(Calc!$A$2:$A$2001)&gt;$S534),0),0)+1,"")))</f>
        <v>0</v>
      </c>
      <c r="T535">
        <f>IF($S535="","",IF(AND($S535=$S534,$U534="paid",$V534=""),"",IF(AND($S535=$S534,$U534="paid",$V534&lt;&gt;""),$V534,IF($S535="","",IFERROR(MATCH(1,INDEX((Calc!$A$2:$A$2001=INDEX(Calc!$A:$A,$S535))*(Calc!$D$2:$D$2001&gt;0)*(Calc!$I$2:$I$2001&gt;INDEX(Calc!$J:$J,$S535))*(Calc!$T$2:$T$2001&lt;INDEX(Calc!$H:$H,$S535)),0),0)+1,"")))))</f>
        <v>0</v>
      </c>
      <c r="U535">
        <f>IF($S535="","",IF($T535&lt;&gt;"","paid","unpaid"))</f>
        <v>0</v>
      </c>
      <c r="V535">
        <f>IF(OR($S535="",$T535=""),"",IFERROR(MATCH(1,INDEX((Calc!$A$2:$A$2001=INDEX(Calc!$A:$A,$S535))*(Calc!$D$2:$D$2001&gt;0)*(Calc!$I$2:$I$2001&gt;INDEX(Calc!$J:$J,$S535))*(Calc!$T$2:$T$2001&lt;INDEX(Calc!$H:$H,$S535))*(ROW(Calc!$A$2:$A$2001)&gt;$T535),0),0)+1,""))</f>
        <v>0</v>
      </c>
      <c r="W535" s="8">
        <f>IF($S535="","",MAX(0,INDEX(Calc!$H:$H,$S535)-MAX(INDEX(Calc!$K:$K,$S535),INDEX(Calc!$J:$J,$S535))))</f>
        <v>0</v>
      </c>
      <c r="X535" s="8">
        <f>IF($S535="","",INDEX(Calc!$E:$E,$S535)-$W535)</f>
        <v>0</v>
      </c>
    </row>
    <row r="536" spans="1:24">
      <c r="A536">
        <f>IF($S536="","",INDEX(Calc!$A:$A,$S536))</f>
        <v>0</v>
      </c>
      <c r="B536">
        <f>IF($S536="","",INDEX(Calc!$U:$U,$S536))</f>
        <v>0</v>
      </c>
      <c r="C536" s="7">
        <f>IF($S536="","",INDEX(Calc!$B:$B,$S536))</f>
        <v>0</v>
      </c>
      <c r="D536">
        <f>IF($S536="","",INDEX(Calc!$C:$C,$S536))</f>
        <v>0</v>
      </c>
      <c r="E536" s="8">
        <f>IF($S536="","",INDEX(Calc!$E:$E,$S536))</f>
        <v>0</v>
      </c>
      <c r="F536" s="9">
        <f>IF($S536="","",INDEX(Calc!$G:$G,$S536))</f>
        <v>0</v>
      </c>
      <c r="G536" s="8">
        <f>IF($S536="","",INDEX(Calc!$L:$L,$S536))</f>
        <v>0</v>
      </c>
      <c r="H536" s="8">
        <f>IF($S536="","",INDEX(Calc!$M:$M,$S536))</f>
        <v>0</v>
      </c>
      <c r="I536" s="7">
        <f>IF($T536="","",INDEX(Calc!$B:$B,$T536))</f>
        <v>0</v>
      </c>
      <c r="J536" s="8">
        <f>IF($S536="","",IF($U536&lt;&gt;"paid",0,MAX(0,MIN(INDEX(Calc!$H:$H,$S536),INDEX(Calc!$I:$I,$T536))-MAX(INDEX(Calc!$J:$J,$S536),INDEX(Calc!$T:$T,$T536)))))</f>
        <v>0</v>
      </c>
      <c r="K536" s="8">
        <f>IF($S536="","",IF($U536&lt;&gt;"paid",0,$J536/(1+$F536)*$F536))</f>
        <v>0</v>
      </c>
      <c r="L536" s="8">
        <f>IF($S536="","",IF($U536="paid",MAX(0,$E536-MAX(0,MIN(INDEX(Calc!$H:$H,$S536),INDEX(Calc!$I:$I,$T536))-INDEX(Calc!$J:$J,$S536))),$W536))</f>
        <v>0</v>
      </c>
      <c r="M536" s="8">
        <f>IF($S536="","",IF($U536="paid",$L536/(1+$F536)*$F536,$Q536))</f>
        <v>0</v>
      </c>
      <c r="N536">
        <f>IF(OR($S536="",$U536&lt;&gt;"paid"),"",$I536-$C536)</f>
        <v>0</v>
      </c>
      <c r="O536" s="8">
        <f>IF($S536="","",IF(AND($U536="paid",$N536&gt;Settings!$B$4),$K536*Settings!$B$3*$N536/365,0))</f>
        <v>0</v>
      </c>
      <c r="P536" s="8">
        <f>IF($S536="","",IF($U536="unpaid",$W536,0))</f>
        <v>0</v>
      </c>
      <c r="Q536" s="8">
        <f>IF($S536="","",IF(AND($U536="unpaid",$C536&lt;=Settings!$B$2),$W536/(1+$F536)*$F536,0))</f>
        <v>0</v>
      </c>
      <c r="R536">
        <f>IF($S536="","","FY "&amp;IF(MONTH($C536)&gt;=4,YEAR($C536),YEAR($C536)-1)&amp;"-"&amp;TEXT(MOD(IF(MONTH($C536)&gt;=4,YEAR($C536)+1,YEAR($C536)),100),"00"))</f>
        <v>0</v>
      </c>
      <c r="S536">
        <f>IF($S535="","",IF($U535="paid",IF($V535&lt;&gt;"",$S535,IF(AND($W535&gt;0,OR(INDEX(Calc!$B:$B,$S535)&lt;=Settings!$B$2,$X535=0)),$S535,IFERROR(MATCH(1,INDEX((Calc!$A$2:$A$2001&lt;&gt;"")*(Calc!$E$2:$E$2001&gt;0)*(ROW(Calc!$A$2:$A$2001)&gt;$S535),0),0)+1,""))),IFERROR(MATCH(1,INDEX((Calc!$A$2:$A$2001&lt;&gt;"")*(Calc!$E$2:$E$2001&gt;0)*(ROW(Calc!$A$2:$A$2001)&gt;$S535),0),0)+1,"")))</f>
        <v>0</v>
      </c>
      <c r="T536">
        <f>IF($S536="","",IF(AND($S536=$S535,$U535="paid",$V535=""),"",IF(AND($S536=$S535,$U535="paid",$V535&lt;&gt;""),$V535,IF($S536="","",IFERROR(MATCH(1,INDEX((Calc!$A$2:$A$2001=INDEX(Calc!$A:$A,$S536))*(Calc!$D$2:$D$2001&gt;0)*(Calc!$I$2:$I$2001&gt;INDEX(Calc!$J:$J,$S536))*(Calc!$T$2:$T$2001&lt;INDEX(Calc!$H:$H,$S536)),0),0)+1,"")))))</f>
        <v>0</v>
      </c>
      <c r="U536">
        <f>IF($S536="","",IF($T536&lt;&gt;"","paid","unpaid"))</f>
        <v>0</v>
      </c>
      <c r="V536">
        <f>IF(OR($S536="",$T536=""),"",IFERROR(MATCH(1,INDEX((Calc!$A$2:$A$2001=INDEX(Calc!$A:$A,$S536))*(Calc!$D$2:$D$2001&gt;0)*(Calc!$I$2:$I$2001&gt;INDEX(Calc!$J:$J,$S536))*(Calc!$T$2:$T$2001&lt;INDEX(Calc!$H:$H,$S536))*(ROW(Calc!$A$2:$A$2001)&gt;$T536),0),0)+1,""))</f>
        <v>0</v>
      </c>
      <c r="W536" s="8">
        <f>IF($S536="","",MAX(0,INDEX(Calc!$H:$H,$S536)-MAX(INDEX(Calc!$K:$K,$S536),INDEX(Calc!$J:$J,$S536))))</f>
        <v>0</v>
      </c>
      <c r="X536" s="8">
        <f>IF($S536="","",INDEX(Calc!$E:$E,$S536)-$W536)</f>
        <v>0</v>
      </c>
    </row>
    <row r="537" spans="1:24">
      <c r="A537">
        <f>IF($S537="","",INDEX(Calc!$A:$A,$S537))</f>
        <v>0</v>
      </c>
      <c r="B537">
        <f>IF($S537="","",INDEX(Calc!$U:$U,$S537))</f>
        <v>0</v>
      </c>
      <c r="C537" s="7">
        <f>IF($S537="","",INDEX(Calc!$B:$B,$S537))</f>
        <v>0</v>
      </c>
      <c r="D537">
        <f>IF($S537="","",INDEX(Calc!$C:$C,$S537))</f>
        <v>0</v>
      </c>
      <c r="E537" s="8">
        <f>IF($S537="","",INDEX(Calc!$E:$E,$S537))</f>
        <v>0</v>
      </c>
      <c r="F537" s="9">
        <f>IF($S537="","",INDEX(Calc!$G:$G,$S537))</f>
        <v>0</v>
      </c>
      <c r="G537" s="8">
        <f>IF($S537="","",INDEX(Calc!$L:$L,$S537))</f>
        <v>0</v>
      </c>
      <c r="H537" s="8">
        <f>IF($S537="","",INDEX(Calc!$M:$M,$S537))</f>
        <v>0</v>
      </c>
      <c r="I537" s="7">
        <f>IF($T537="","",INDEX(Calc!$B:$B,$T537))</f>
        <v>0</v>
      </c>
      <c r="J537" s="8">
        <f>IF($S537="","",IF($U537&lt;&gt;"paid",0,MAX(0,MIN(INDEX(Calc!$H:$H,$S537),INDEX(Calc!$I:$I,$T537))-MAX(INDEX(Calc!$J:$J,$S537),INDEX(Calc!$T:$T,$T537)))))</f>
        <v>0</v>
      </c>
      <c r="K537" s="8">
        <f>IF($S537="","",IF($U537&lt;&gt;"paid",0,$J537/(1+$F537)*$F537))</f>
        <v>0</v>
      </c>
      <c r="L537" s="8">
        <f>IF($S537="","",IF($U537="paid",MAX(0,$E537-MAX(0,MIN(INDEX(Calc!$H:$H,$S537),INDEX(Calc!$I:$I,$T537))-INDEX(Calc!$J:$J,$S537))),$W537))</f>
        <v>0</v>
      </c>
      <c r="M537" s="8">
        <f>IF($S537="","",IF($U537="paid",$L537/(1+$F537)*$F537,$Q537))</f>
        <v>0</v>
      </c>
      <c r="N537">
        <f>IF(OR($S537="",$U537&lt;&gt;"paid"),"",$I537-$C537)</f>
        <v>0</v>
      </c>
      <c r="O537" s="8">
        <f>IF($S537="","",IF(AND($U537="paid",$N537&gt;Settings!$B$4),$K537*Settings!$B$3*$N537/365,0))</f>
        <v>0</v>
      </c>
      <c r="P537" s="8">
        <f>IF($S537="","",IF($U537="unpaid",$W537,0))</f>
        <v>0</v>
      </c>
      <c r="Q537" s="8">
        <f>IF($S537="","",IF(AND($U537="unpaid",$C537&lt;=Settings!$B$2),$W537/(1+$F537)*$F537,0))</f>
        <v>0</v>
      </c>
      <c r="R537">
        <f>IF($S537="","","FY "&amp;IF(MONTH($C537)&gt;=4,YEAR($C537),YEAR($C537)-1)&amp;"-"&amp;TEXT(MOD(IF(MONTH($C537)&gt;=4,YEAR($C537)+1,YEAR($C537)),100),"00"))</f>
        <v>0</v>
      </c>
      <c r="S537">
        <f>IF($S536="","",IF($U536="paid",IF($V536&lt;&gt;"",$S536,IF(AND($W536&gt;0,OR(INDEX(Calc!$B:$B,$S536)&lt;=Settings!$B$2,$X536=0)),$S536,IFERROR(MATCH(1,INDEX((Calc!$A$2:$A$2001&lt;&gt;"")*(Calc!$E$2:$E$2001&gt;0)*(ROW(Calc!$A$2:$A$2001)&gt;$S536),0),0)+1,""))),IFERROR(MATCH(1,INDEX((Calc!$A$2:$A$2001&lt;&gt;"")*(Calc!$E$2:$E$2001&gt;0)*(ROW(Calc!$A$2:$A$2001)&gt;$S536),0),0)+1,"")))</f>
        <v>0</v>
      </c>
      <c r="T537">
        <f>IF($S537="","",IF(AND($S537=$S536,$U536="paid",$V536=""),"",IF(AND($S537=$S536,$U536="paid",$V536&lt;&gt;""),$V536,IF($S537="","",IFERROR(MATCH(1,INDEX((Calc!$A$2:$A$2001=INDEX(Calc!$A:$A,$S537))*(Calc!$D$2:$D$2001&gt;0)*(Calc!$I$2:$I$2001&gt;INDEX(Calc!$J:$J,$S537))*(Calc!$T$2:$T$2001&lt;INDEX(Calc!$H:$H,$S537)),0),0)+1,"")))))</f>
        <v>0</v>
      </c>
      <c r="U537">
        <f>IF($S537="","",IF($T537&lt;&gt;"","paid","unpaid"))</f>
        <v>0</v>
      </c>
      <c r="V537">
        <f>IF(OR($S537="",$T537=""),"",IFERROR(MATCH(1,INDEX((Calc!$A$2:$A$2001=INDEX(Calc!$A:$A,$S537))*(Calc!$D$2:$D$2001&gt;0)*(Calc!$I$2:$I$2001&gt;INDEX(Calc!$J:$J,$S537))*(Calc!$T$2:$T$2001&lt;INDEX(Calc!$H:$H,$S537))*(ROW(Calc!$A$2:$A$2001)&gt;$T537),0),0)+1,""))</f>
        <v>0</v>
      </c>
      <c r="W537" s="8">
        <f>IF($S537="","",MAX(0,INDEX(Calc!$H:$H,$S537)-MAX(INDEX(Calc!$K:$K,$S537),INDEX(Calc!$J:$J,$S537))))</f>
        <v>0</v>
      </c>
      <c r="X537" s="8">
        <f>IF($S537="","",INDEX(Calc!$E:$E,$S537)-$W537)</f>
        <v>0</v>
      </c>
    </row>
    <row r="538" spans="1:24">
      <c r="A538">
        <f>IF($S538="","",INDEX(Calc!$A:$A,$S538))</f>
        <v>0</v>
      </c>
      <c r="B538">
        <f>IF($S538="","",INDEX(Calc!$U:$U,$S538))</f>
        <v>0</v>
      </c>
      <c r="C538" s="7">
        <f>IF($S538="","",INDEX(Calc!$B:$B,$S538))</f>
        <v>0</v>
      </c>
      <c r="D538">
        <f>IF($S538="","",INDEX(Calc!$C:$C,$S538))</f>
        <v>0</v>
      </c>
      <c r="E538" s="8">
        <f>IF($S538="","",INDEX(Calc!$E:$E,$S538))</f>
        <v>0</v>
      </c>
      <c r="F538" s="9">
        <f>IF($S538="","",INDEX(Calc!$G:$G,$S538))</f>
        <v>0</v>
      </c>
      <c r="G538" s="8">
        <f>IF($S538="","",INDEX(Calc!$L:$L,$S538))</f>
        <v>0</v>
      </c>
      <c r="H538" s="8">
        <f>IF($S538="","",INDEX(Calc!$M:$M,$S538))</f>
        <v>0</v>
      </c>
      <c r="I538" s="7">
        <f>IF($T538="","",INDEX(Calc!$B:$B,$T538))</f>
        <v>0</v>
      </c>
      <c r="J538" s="8">
        <f>IF($S538="","",IF($U538&lt;&gt;"paid",0,MAX(0,MIN(INDEX(Calc!$H:$H,$S538),INDEX(Calc!$I:$I,$T538))-MAX(INDEX(Calc!$J:$J,$S538),INDEX(Calc!$T:$T,$T538)))))</f>
        <v>0</v>
      </c>
      <c r="K538" s="8">
        <f>IF($S538="","",IF($U538&lt;&gt;"paid",0,$J538/(1+$F538)*$F538))</f>
        <v>0</v>
      </c>
      <c r="L538" s="8">
        <f>IF($S538="","",IF($U538="paid",MAX(0,$E538-MAX(0,MIN(INDEX(Calc!$H:$H,$S538),INDEX(Calc!$I:$I,$T538))-INDEX(Calc!$J:$J,$S538))),$W538))</f>
        <v>0</v>
      </c>
      <c r="M538" s="8">
        <f>IF($S538="","",IF($U538="paid",$L538/(1+$F538)*$F538,$Q538))</f>
        <v>0</v>
      </c>
      <c r="N538">
        <f>IF(OR($S538="",$U538&lt;&gt;"paid"),"",$I538-$C538)</f>
        <v>0</v>
      </c>
      <c r="O538" s="8">
        <f>IF($S538="","",IF(AND($U538="paid",$N538&gt;Settings!$B$4),$K538*Settings!$B$3*$N538/365,0))</f>
        <v>0</v>
      </c>
      <c r="P538" s="8">
        <f>IF($S538="","",IF($U538="unpaid",$W538,0))</f>
        <v>0</v>
      </c>
      <c r="Q538" s="8">
        <f>IF($S538="","",IF(AND($U538="unpaid",$C538&lt;=Settings!$B$2),$W538/(1+$F538)*$F538,0))</f>
        <v>0</v>
      </c>
      <c r="R538">
        <f>IF($S538="","","FY "&amp;IF(MONTH($C538)&gt;=4,YEAR($C538),YEAR($C538)-1)&amp;"-"&amp;TEXT(MOD(IF(MONTH($C538)&gt;=4,YEAR($C538)+1,YEAR($C538)),100),"00"))</f>
        <v>0</v>
      </c>
      <c r="S538">
        <f>IF($S537="","",IF($U537="paid",IF($V537&lt;&gt;"",$S537,IF(AND($W537&gt;0,OR(INDEX(Calc!$B:$B,$S537)&lt;=Settings!$B$2,$X537=0)),$S537,IFERROR(MATCH(1,INDEX((Calc!$A$2:$A$2001&lt;&gt;"")*(Calc!$E$2:$E$2001&gt;0)*(ROW(Calc!$A$2:$A$2001)&gt;$S537),0),0)+1,""))),IFERROR(MATCH(1,INDEX((Calc!$A$2:$A$2001&lt;&gt;"")*(Calc!$E$2:$E$2001&gt;0)*(ROW(Calc!$A$2:$A$2001)&gt;$S537),0),0)+1,"")))</f>
        <v>0</v>
      </c>
      <c r="T538">
        <f>IF($S538="","",IF(AND($S538=$S537,$U537="paid",$V537=""),"",IF(AND($S538=$S537,$U537="paid",$V537&lt;&gt;""),$V537,IF($S538="","",IFERROR(MATCH(1,INDEX((Calc!$A$2:$A$2001=INDEX(Calc!$A:$A,$S538))*(Calc!$D$2:$D$2001&gt;0)*(Calc!$I$2:$I$2001&gt;INDEX(Calc!$J:$J,$S538))*(Calc!$T$2:$T$2001&lt;INDEX(Calc!$H:$H,$S538)),0),0)+1,"")))))</f>
        <v>0</v>
      </c>
      <c r="U538">
        <f>IF($S538="","",IF($T538&lt;&gt;"","paid","unpaid"))</f>
        <v>0</v>
      </c>
      <c r="V538">
        <f>IF(OR($S538="",$T538=""),"",IFERROR(MATCH(1,INDEX((Calc!$A$2:$A$2001=INDEX(Calc!$A:$A,$S538))*(Calc!$D$2:$D$2001&gt;0)*(Calc!$I$2:$I$2001&gt;INDEX(Calc!$J:$J,$S538))*(Calc!$T$2:$T$2001&lt;INDEX(Calc!$H:$H,$S538))*(ROW(Calc!$A$2:$A$2001)&gt;$T538),0),0)+1,""))</f>
        <v>0</v>
      </c>
      <c r="W538" s="8">
        <f>IF($S538="","",MAX(0,INDEX(Calc!$H:$H,$S538)-MAX(INDEX(Calc!$K:$K,$S538),INDEX(Calc!$J:$J,$S538))))</f>
        <v>0</v>
      </c>
      <c r="X538" s="8">
        <f>IF($S538="","",INDEX(Calc!$E:$E,$S538)-$W538)</f>
        <v>0</v>
      </c>
    </row>
    <row r="539" spans="1:24">
      <c r="A539">
        <f>IF($S539="","",INDEX(Calc!$A:$A,$S539))</f>
        <v>0</v>
      </c>
      <c r="B539">
        <f>IF($S539="","",INDEX(Calc!$U:$U,$S539))</f>
        <v>0</v>
      </c>
      <c r="C539" s="7">
        <f>IF($S539="","",INDEX(Calc!$B:$B,$S539))</f>
        <v>0</v>
      </c>
      <c r="D539">
        <f>IF($S539="","",INDEX(Calc!$C:$C,$S539))</f>
        <v>0</v>
      </c>
      <c r="E539" s="8">
        <f>IF($S539="","",INDEX(Calc!$E:$E,$S539))</f>
        <v>0</v>
      </c>
      <c r="F539" s="9">
        <f>IF($S539="","",INDEX(Calc!$G:$G,$S539))</f>
        <v>0</v>
      </c>
      <c r="G539" s="8">
        <f>IF($S539="","",INDEX(Calc!$L:$L,$S539))</f>
        <v>0</v>
      </c>
      <c r="H539" s="8">
        <f>IF($S539="","",INDEX(Calc!$M:$M,$S539))</f>
        <v>0</v>
      </c>
      <c r="I539" s="7">
        <f>IF($T539="","",INDEX(Calc!$B:$B,$T539))</f>
        <v>0</v>
      </c>
      <c r="J539" s="8">
        <f>IF($S539="","",IF($U539&lt;&gt;"paid",0,MAX(0,MIN(INDEX(Calc!$H:$H,$S539),INDEX(Calc!$I:$I,$T539))-MAX(INDEX(Calc!$J:$J,$S539),INDEX(Calc!$T:$T,$T539)))))</f>
        <v>0</v>
      </c>
      <c r="K539" s="8">
        <f>IF($S539="","",IF($U539&lt;&gt;"paid",0,$J539/(1+$F539)*$F539))</f>
        <v>0</v>
      </c>
      <c r="L539" s="8">
        <f>IF($S539="","",IF($U539="paid",MAX(0,$E539-MAX(0,MIN(INDEX(Calc!$H:$H,$S539),INDEX(Calc!$I:$I,$T539))-INDEX(Calc!$J:$J,$S539))),$W539))</f>
        <v>0</v>
      </c>
      <c r="M539" s="8">
        <f>IF($S539="","",IF($U539="paid",$L539/(1+$F539)*$F539,$Q539))</f>
        <v>0</v>
      </c>
      <c r="N539">
        <f>IF(OR($S539="",$U539&lt;&gt;"paid"),"",$I539-$C539)</f>
        <v>0</v>
      </c>
      <c r="O539" s="8">
        <f>IF($S539="","",IF(AND($U539="paid",$N539&gt;Settings!$B$4),$K539*Settings!$B$3*$N539/365,0))</f>
        <v>0</v>
      </c>
      <c r="P539" s="8">
        <f>IF($S539="","",IF($U539="unpaid",$W539,0))</f>
        <v>0</v>
      </c>
      <c r="Q539" s="8">
        <f>IF($S539="","",IF(AND($U539="unpaid",$C539&lt;=Settings!$B$2),$W539/(1+$F539)*$F539,0))</f>
        <v>0</v>
      </c>
      <c r="R539">
        <f>IF($S539="","","FY "&amp;IF(MONTH($C539)&gt;=4,YEAR($C539),YEAR($C539)-1)&amp;"-"&amp;TEXT(MOD(IF(MONTH($C539)&gt;=4,YEAR($C539)+1,YEAR($C539)),100),"00"))</f>
        <v>0</v>
      </c>
      <c r="S539">
        <f>IF($S538="","",IF($U538="paid",IF($V538&lt;&gt;"",$S538,IF(AND($W538&gt;0,OR(INDEX(Calc!$B:$B,$S538)&lt;=Settings!$B$2,$X538=0)),$S538,IFERROR(MATCH(1,INDEX((Calc!$A$2:$A$2001&lt;&gt;"")*(Calc!$E$2:$E$2001&gt;0)*(ROW(Calc!$A$2:$A$2001)&gt;$S538),0),0)+1,""))),IFERROR(MATCH(1,INDEX((Calc!$A$2:$A$2001&lt;&gt;"")*(Calc!$E$2:$E$2001&gt;0)*(ROW(Calc!$A$2:$A$2001)&gt;$S538),0),0)+1,"")))</f>
        <v>0</v>
      </c>
      <c r="T539">
        <f>IF($S539="","",IF(AND($S539=$S538,$U538="paid",$V538=""),"",IF(AND($S539=$S538,$U538="paid",$V538&lt;&gt;""),$V538,IF($S539="","",IFERROR(MATCH(1,INDEX((Calc!$A$2:$A$2001=INDEX(Calc!$A:$A,$S539))*(Calc!$D$2:$D$2001&gt;0)*(Calc!$I$2:$I$2001&gt;INDEX(Calc!$J:$J,$S539))*(Calc!$T$2:$T$2001&lt;INDEX(Calc!$H:$H,$S539)),0),0)+1,"")))))</f>
        <v>0</v>
      </c>
      <c r="U539">
        <f>IF($S539="","",IF($T539&lt;&gt;"","paid","unpaid"))</f>
        <v>0</v>
      </c>
      <c r="V539">
        <f>IF(OR($S539="",$T539=""),"",IFERROR(MATCH(1,INDEX((Calc!$A$2:$A$2001=INDEX(Calc!$A:$A,$S539))*(Calc!$D$2:$D$2001&gt;0)*(Calc!$I$2:$I$2001&gt;INDEX(Calc!$J:$J,$S539))*(Calc!$T$2:$T$2001&lt;INDEX(Calc!$H:$H,$S539))*(ROW(Calc!$A$2:$A$2001)&gt;$T539),0),0)+1,""))</f>
        <v>0</v>
      </c>
      <c r="W539" s="8">
        <f>IF($S539="","",MAX(0,INDEX(Calc!$H:$H,$S539)-MAX(INDEX(Calc!$K:$K,$S539),INDEX(Calc!$J:$J,$S539))))</f>
        <v>0</v>
      </c>
      <c r="X539" s="8">
        <f>IF($S539="","",INDEX(Calc!$E:$E,$S539)-$W539)</f>
        <v>0</v>
      </c>
    </row>
    <row r="540" spans="1:24">
      <c r="A540">
        <f>IF($S540="","",INDEX(Calc!$A:$A,$S540))</f>
        <v>0</v>
      </c>
      <c r="B540">
        <f>IF($S540="","",INDEX(Calc!$U:$U,$S540))</f>
        <v>0</v>
      </c>
      <c r="C540" s="7">
        <f>IF($S540="","",INDEX(Calc!$B:$B,$S540))</f>
        <v>0</v>
      </c>
      <c r="D540">
        <f>IF($S540="","",INDEX(Calc!$C:$C,$S540))</f>
        <v>0</v>
      </c>
      <c r="E540" s="8">
        <f>IF($S540="","",INDEX(Calc!$E:$E,$S540))</f>
        <v>0</v>
      </c>
      <c r="F540" s="9">
        <f>IF($S540="","",INDEX(Calc!$G:$G,$S540))</f>
        <v>0</v>
      </c>
      <c r="G540" s="8">
        <f>IF($S540="","",INDEX(Calc!$L:$L,$S540))</f>
        <v>0</v>
      </c>
      <c r="H540" s="8">
        <f>IF($S540="","",INDEX(Calc!$M:$M,$S540))</f>
        <v>0</v>
      </c>
      <c r="I540" s="7">
        <f>IF($T540="","",INDEX(Calc!$B:$B,$T540))</f>
        <v>0</v>
      </c>
      <c r="J540" s="8">
        <f>IF($S540="","",IF($U540&lt;&gt;"paid",0,MAX(0,MIN(INDEX(Calc!$H:$H,$S540),INDEX(Calc!$I:$I,$T540))-MAX(INDEX(Calc!$J:$J,$S540),INDEX(Calc!$T:$T,$T540)))))</f>
        <v>0</v>
      </c>
      <c r="K540" s="8">
        <f>IF($S540="","",IF($U540&lt;&gt;"paid",0,$J540/(1+$F540)*$F540))</f>
        <v>0</v>
      </c>
      <c r="L540" s="8">
        <f>IF($S540="","",IF($U540="paid",MAX(0,$E540-MAX(0,MIN(INDEX(Calc!$H:$H,$S540),INDEX(Calc!$I:$I,$T540))-INDEX(Calc!$J:$J,$S540))),$W540))</f>
        <v>0</v>
      </c>
      <c r="M540" s="8">
        <f>IF($S540="","",IF($U540="paid",$L540/(1+$F540)*$F540,$Q540))</f>
        <v>0</v>
      </c>
      <c r="N540">
        <f>IF(OR($S540="",$U540&lt;&gt;"paid"),"",$I540-$C540)</f>
        <v>0</v>
      </c>
      <c r="O540" s="8">
        <f>IF($S540="","",IF(AND($U540="paid",$N540&gt;Settings!$B$4),$K540*Settings!$B$3*$N540/365,0))</f>
        <v>0</v>
      </c>
      <c r="P540" s="8">
        <f>IF($S540="","",IF($U540="unpaid",$W540,0))</f>
        <v>0</v>
      </c>
      <c r="Q540" s="8">
        <f>IF($S540="","",IF(AND($U540="unpaid",$C540&lt;=Settings!$B$2),$W540/(1+$F540)*$F540,0))</f>
        <v>0</v>
      </c>
      <c r="R540">
        <f>IF($S540="","","FY "&amp;IF(MONTH($C540)&gt;=4,YEAR($C540),YEAR($C540)-1)&amp;"-"&amp;TEXT(MOD(IF(MONTH($C540)&gt;=4,YEAR($C540)+1,YEAR($C540)),100),"00"))</f>
        <v>0</v>
      </c>
      <c r="S540">
        <f>IF($S539="","",IF($U539="paid",IF($V539&lt;&gt;"",$S539,IF(AND($W539&gt;0,OR(INDEX(Calc!$B:$B,$S539)&lt;=Settings!$B$2,$X539=0)),$S539,IFERROR(MATCH(1,INDEX((Calc!$A$2:$A$2001&lt;&gt;"")*(Calc!$E$2:$E$2001&gt;0)*(ROW(Calc!$A$2:$A$2001)&gt;$S539),0),0)+1,""))),IFERROR(MATCH(1,INDEX((Calc!$A$2:$A$2001&lt;&gt;"")*(Calc!$E$2:$E$2001&gt;0)*(ROW(Calc!$A$2:$A$2001)&gt;$S539),0),0)+1,"")))</f>
        <v>0</v>
      </c>
      <c r="T540">
        <f>IF($S540="","",IF(AND($S540=$S539,$U539="paid",$V539=""),"",IF(AND($S540=$S539,$U539="paid",$V539&lt;&gt;""),$V539,IF($S540="","",IFERROR(MATCH(1,INDEX((Calc!$A$2:$A$2001=INDEX(Calc!$A:$A,$S540))*(Calc!$D$2:$D$2001&gt;0)*(Calc!$I$2:$I$2001&gt;INDEX(Calc!$J:$J,$S540))*(Calc!$T$2:$T$2001&lt;INDEX(Calc!$H:$H,$S540)),0),0)+1,"")))))</f>
        <v>0</v>
      </c>
      <c r="U540">
        <f>IF($S540="","",IF($T540&lt;&gt;"","paid","unpaid"))</f>
        <v>0</v>
      </c>
      <c r="V540">
        <f>IF(OR($S540="",$T540=""),"",IFERROR(MATCH(1,INDEX((Calc!$A$2:$A$2001=INDEX(Calc!$A:$A,$S540))*(Calc!$D$2:$D$2001&gt;0)*(Calc!$I$2:$I$2001&gt;INDEX(Calc!$J:$J,$S540))*(Calc!$T$2:$T$2001&lt;INDEX(Calc!$H:$H,$S540))*(ROW(Calc!$A$2:$A$2001)&gt;$T540),0),0)+1,""))</f>
        <v>0</v>
      </c>
      <c r="W540" s="8">
        <f>IF($S540="","",MAX(0,INDEX(Calc!$H:$H,$S540)-MAX(INDEX(Calc!$K:$K,$S540),INDEX(Calc!$J:$J,$S540))))</f>
        <v>0</v>
      </c>
      <c r="X540" s="8">
        <f>IF($S540="","",INDEX(Calc!$E:$E,$S540)-$W540)</f>
        <v>0</v>
      </c>
    </row>
    <row r="541" spans="1:24">
      <c r="A541">
        <f>IF($S541="","",INDEX(Calc!$A:$A,$S541))</f>
        <v>0</v>
      </c>
      <c r="B541">
        <f>IF($S541="","",INDEX(Calc!$U:$U,$S541))</f>
        <v>0</v>
      </c>
      <c r="C541" s="7">
        <f>IF($S541="","",INDEX(Calc!$B:$B,$S541))</f>
        <v>0</v>
      </c>
      <c r="D541">
        <f>IF($S541="","",INDEX(Calc!$C:$C,$S541))</f>
        <v>0</v>
      </c>
      <c r="E541" s="8">
        <f>IF($S541="","",INDEX(Calc!$E:$E,$S541))</f>
        <v>0</v>
      </c>
      <c r="F541" s="9">
        <f>IF($S541="","",INDEX(Calc!$G:$G,$S541))</f>
        <v>0</v>
      </c>
      <c r="G541" s="8">
        <f>IF($S541="","",INDEX(Calc!$L:$L,$S541))</f>
        <v>0</v>
      </c>
      <c r="H541" s="8">
        <f>IF($S541="","",INDEX(Calc!$M:$M,$S541))</f>
        <v>0</v>
      </c>
      <c r="I541" s="7">
        <f>IF($T541="","",INDEX(Calc!$B:$B,$T541))</f>
        <v>0</v>
      </c>
      <c r="J541" s="8">
        <f>IF($S541="","",IF($U541&lt;&gt;"paid",0,MAX(0,MIN(INDEX(Calc!$H:$H,$S541),INDEX(Calc!$I:$I,$T541))-MAX(INDEX(Calc!$J:$J,$S541),INDEX(Calc!$T:$T,$T541)))))</f>
        <v>0</v>
      </c>
      <c r="K541" s="8">
        <f>IF($S541="","",IF($U541&lt;&gt;"paid",0,$J541/(1+$F541)*$F541))</f>
        <v>0</v>
      </c>
      <c r="L541" s="8">
        <f>IF($S541="","",IF($U541="paid",MAX(0,$E541-MAX(0,MIN(INDEX(Calc!$H:$H,$S541),INDEX(Calc!$I:$I,$T541))-INDEX(Calc!$J:$J,$S541))),$W541))</f>
        <v>0</v>
      </c>
      <c r="M541" s="8">
        <f>IF($S541="","",IF($U541="paid",$L541/(1+$F541)*$F541,$Q541))</f>
        <v>0</v>
      </c>
      <c r="N541">
        <f>IF(OR($S541="",$U541&lt;&gt;"paid"),"",$I541-$C541)</f>
        <v>0</v>
      </c>
      <c r="O541" s="8">
        <f>IF($S541="","",IF(AND($U541="paid",$N541&gt;Settings!$B$4),$K541*Settings!$B$3*$N541/365,0))</f>
        <v>0</v>
      </c>
      <c r="P541" s="8">
        <f>IF($S541="","",IF($U541="unpaid",$W541,0))</f>
        <v>0</v>
      </c>
      <c r="Q541" s="8">
        <f>IF($S541="","",IF(AND($U541="unpaid",$C541&lt;=Settings!$B$2),$W541/(1+$F541)*$F541,0))</f>
        <v>0</v>
      </c>
      <c r="R541">
        <f>IF($S541="","","FY "&amp;IF(MONTH($C541)&gt;=4,YEAR($C541),YEAR($C541)-1)&amp;"-"&amp;TEXT(MOD(IF(MONTH($C541)&gt;=4,YEAR($C541)+1,YEAR($C541)),100),"00"))</f>
        <v>0</v>
      </c>
      <c r="S541">
        <f>IF($S540="","",IF($U540="paid",IF($V540&lt;&gt;"",$S540,IF(AND($W540&gt;0,OR(INDEX(Calc!$B:$B,$S540)&lt;=Settings!$B$2,$X540=0)),$S540,IFERROR(MATCH(1,INDEX((Calc!$A$2:$A$2001&lt;&gt;"")*(Calc!$E$2:$E$2001&gt;0)*(ROW(Calc!$A$2:$A$2001)&gt;$S540),0),0)+1,""))),IFERROR(MATCH(1,INDEX((Calc!$A$2:$A$2001&lt;&gt;"")*(Calc!$E$2:$E$2001&gt;0)*(ROW(Calc!$A$2:$A$2001)&gt;$S540),0),0)+1,"")))</f>
        <v>0</v>
      </c>
      <c r="T541">
        <f>IF($S541="","",IF(AND($S541=$S540,$U540="paid",$V540=""),"",IF(AND($S541=$S540,$U540="paid",$V540&lt;&gt;""),$V540,IF($S541="","",IFERROR(MATCH(1,INDEX((Calc!$A$2:$A$2001=INDEX(Calc!$A:$A,$S541))*(Calc!$D$2:$D$2001&gt;0)*(Calc!$I$2:$I$2001&gt;INDEX(Calc!$J:$J,$S541))*(Calc!$T$2:$T$2001&lt;INDEX(Calc!$H:$H,$S541)),0),0)+1,"")))))</f>
        <v>0</v>
      </c>
      <c r="U541">
        <f>IF($S541="","",IF($T541&lt;&gt;"","paid","unpaid"))</f>
        <v>0</v>
      </c>
      <c r="V541">
        <f>IF(OR($S541="",$T541=""),"",IFERROR(MATCH(1,INDEX((Calc!$A$2:$A$2001=INDEX(Calc!$A:$A,$S541))*(Calc!$D$2:$D$2001&gt;0)*(Calc!$I$2:$I$2001&gt;INDEX(Calc!$J:$J,$S541))*(Calc!$T$2:$T$2001&lt;INDEX(Calc!$H:$H,$S541))*(ROW(Calc!$A$2:$A$2001)&gt;$T541),0),0)+1,""))</f>
        <v>0</v>
      </c>
      <c r="W541" s="8">
        <f>IF($S541="","",MAX(0,INDEX(Calc!$H:$H,$S541)-MAX(INDEX(Calc!$K:$K,$S541),INDEX(Calc!$J:$J,$S541))))</f>
        <v>0</v>
      </c>
      <c r="X541" s="8">
        <f>IF($S541="","",INDEX(Calc!$E:$E,$S541)-$W541)</f>
        <v>0</v>
      </c>
    </row>
    <row r="542" spans="1:24">
      <c r="A542">
        <f>IF($S542="","",INDEX(Calc!$A:$A,$S542))</f>
        <v>0</v>
      </c>
      <c r="B542">
        <f>IF($S542="","",INDEX(Calc!$U:$U,$S542))</f>
        <v>0</v>
      </c>
      <c r="C542" s="7">
        <f>IF($S542="","",INDEX(Calc!$B:$B,$S542))</f>
        <v>0</v>
      </c>
      <c r="D542">
        <f>IF($S542="","",INDEX(Calc!$C:$C,$S542))</f>
        <v>0</v>
      </c>
      <c r="E542" s="8">
        <f>IF($S542="","",INDEX(Calc!$E:$E,$S542))</f>
        <v>0</v>
      </c>
      <c r="F542" s="9">
        <f>IF($S542="","",INDEX(Calc!$G:$G,$S542))</f>
        <v>0</v>
      </c>
      <c r="G542" s="8">
        <f>IF($S542="","",INDEX(Calc!$L:$L,$S542))</f>
        <v>0</v>
      </c>
      <c r="H542" s="8">
        <f>IF($S542="","",INDEX(Calc!$M:$M,$S542))</f>
        <v>0</v>
      </c>
      <c r="I542" s="7">
        <f>IF($T542="","",INDEX(Calc!$B:$B,$T542))</f>
        <v>0</v>
      </c>
      <c r="J542" s="8">
        <f>IF($S542="","",IF($U542&lt;&gt;"paid",0,MAX(0,MIN(INDEX(Calc!$H:$H,$S542),INDEX(Calc!$I:$I,$T542))-MAX(INDEX(Calc!$J:$J,$S542),INDEX(Calc!$T:$T,$T542)))))</f>
        <v>0</v>
      </c>
      <c r="K542" s="8">
        <f>IF($S542="","",IF($U542&lt;&gt;"paid",0,$J542/(1+$F542)*$F542))</f>
        <v>0</v>
      </c>
      <c r="L542" s="8">
        <f>IF($S542="","",IF($U542="paid",MAX(0,$E542-MAX(0,MIN(INDEX(Calc!$H:$H,$S542),INDEX(Calc!$I:$I,$T542))-INDEX(Calc!$J:$J,$S542))),$W542))</f>
        <v>0</v>
      </c>
      <c r="M542" s="8">
        <f>IF($S542="","",IF($U542="paid",$L542/(1+$F542)*$F542,$Q542))</f>
        <v>0</v>
      </c>
      <c r="N542">
        <f>IF(OR($S542="",$U542&lt;&gt;"paid"),"",$I542-$C542)</f>
        <v>0</v>
      </c>
      <c r="O542" s="8">
        <f>IF($S542="","",IF(AND($U542="paid",$N542&gt;Settings!$B$4),$K542*Settings!$B$3*$N542/365,0))</f>
        <v>0</v>
      </c>
      <c r="P542" s="8">
        <f>IF($S542="","",IF($U542="unpaid",$W542,0))</f>
        <v>0</v>
      </c>
      <c r="Q542" s="8">
        <f>IF($S542="","",IF(AND($U542="unpaid",$C542&lt;=Settings!$B$2),$W542/(1+$F542)*$F542,0))</f>
        <v>0</v>
      </c>
      <c r="R542">
        <f>IF($S542="","","FY "&amp;IF(MONTH($C542)&gt;=4,YEAR($C542),YEAR($C542)-1)&amp;"-"&amp;TEXT(MOD(IF(MONTH($C542)&gt;=4,YEAR($C542)+1,YEAR($C542)),100),"00"))</f>
        <v>0</v>
      </c>
      <c r="S542">
        <f>IF($S541="","",IF($U541="paid",IF($V541&lt;&gt;"",$S541,IF(AND($W541&gt;0,OR(INDEX(Calc!$B:$B,$S541)&lt;=Settings!$B$2,$X541=0)),$S541,IFERROR(MATCH(1,INDEX((Calc!$A$2:$A$2001&lt;&gt;"")*(Calc!$E$2:$E$2001&gt;0)*(ROW(Calc!$A$2:$A$2001)&gt;$S541),0),0)+1,""))),IFERROR(MATCH(1,INDEX((Calc!$A$2:$A$2001&lt;&gt;"")*(Calc!$E$2:$E$2001&gt;0)*(ROW(Calc!$A$2:$A$2001)&gt;$S541),0),0)+1,"")))</f>
        <v>0</v>
      </c>
      <c r="T542">
        <f>IF($S542="","",IF(AND($S542=$S541,$U541="paid",$V541=""),"",IF(AND($S542=$S541,$U541="paid",$V541&lt;&gt;""),$V541,IF($S542="","",IFERROR(MATCH(1,INDEX((Calc!$A$2:$A$2001=INDEX(Calc!$A:$A,$S542))*(Calc!$D$2:$D$2001&gt;0)*(Calc!$I$2:$I$2001&gt;INDEX(Calc!$J:$J,$S542))*(Calc!$T$2:$T$2001&lt;INDEX(Calc!$H:$H,$S542)),0),0)+1,"")))))</f>
        <v>0</v>
      </c>
      <c r="U542">
        <f>IF($S542="","",IF($T542&lt;&gt;"","paid","unpaid"))</f>
        <v>0</v>
      </c>
      <c r="V542">
        <f>IF(OR($S542="",$T542=""),"",IFERROR(MATCH(1,INDEX((Calc!$A$2:$A$2001=INDEX(Calc!$A:$A,$S542))*(Calc!$D$2:$D$2001&gt;0)*(Calc!$I$2:$I$2001&gt;INDEX(Calc!$J:$J,$S542))*(Calc!$T$2:$T$2001&lt;INDEX(Calc!$H:$H,$S542))*(ROW(Calc!$A$2:$A$2001)&gt;$T542),0),0)+1,""))</f>
        <v>0</v>
      </c>
      <c r="W542" s="8">
        <f>IF($S542="","",MAX(0,INDEX(Calc!$H:$H,$S542)-MAX(INDEX(Calc!$K:$K,$S542),INDEX(Calc!$J:$J,$S542))))</f>
        <v>0</v>
      </c>
      <c r="X542" s="8">
        <f>IF($S542="","",INDEX(Calc!$E:$E,$S542)-$W542)</f>
        <v>0</v>
      </c>
    </row>
    <row r="543" spans="1:24">
      <c r="A543">
        <f>IF($S543="","",INDEX(Calc!$A:$A,$S543))</f>
        <v>0</v>
      </c>
      <c r="B543">
        <f>IF($S543="","",INDEX(Calc!$U:$U,$S543))</f>
        <v>0</v>
      </c>
      <c r="C543" s="7">
        <f>IF($S543="","",INDEX(Calc!$B:$B,$S543))</f>
        <v>0</v>
      </c>
      <c r="D543">
        <f>IF($S543="","",INDEX(Calc!$C:$C,$S543))</f>
        <v>0</v>
      </c>
      <c r="E543" s="8">
        <f>IF($S543="","",INDEX(Calc!$E:$E,$S543))</f>
        <v>0</v>
      </c>
      <c r="F543" s="9">
        <f>IF($S543="","",INDEX(Calc!$G:$G,$S543))</f>
        <v>0</v>
      </c>
      <c r="G543" s="8">
        <f>IF($S543="","",INDEX(Calc!$L:$L,$S543))</f>
        <v>0</v>
      </c>
      <c r="H543" s="8">
        <f>IF($S543="","",INDEX(Calc!$M:$M,$S543))</f>
        <v>0</v>
      </c>
      <c r="I543" s="7">
        <f>IF($T543="","",INDEX(Calc!$B:$B,$T543))</f>
        <v>0</v>
      </c>
      <c r="J543" s="8">
        <f>IF($S543="","",IF($U543&lt;&gt;"paid",0,MAX(0,MIN(INDEX(Calc!$H:$H,$S543),INDEX(Calc!$I:$I,$T543))-MAX(INDEX(Calc!$J:$J,$S543),INDEX(Calc!$T:$T,$T543)))))</f>
        <v>0</v>
      </c>
      <c r="K543" s="8">
        <f>IF($S543="","",IF($U543&lt;&gt;"paid",0,$J543/(1+$F543)*$F543))</f>
        <v>0</v>
      </c>
      <c r="L543" s="8">
        <f>IF($S543="","",IF($U543="paid",MAX(0,$E543-MAX(0,MIN(INDEX(Calc!$H:$H,$S543),INDEX(Calc!$I:$I,$T543))-INDEX(Calc!$J:$J,$S543))),$W543))</f>
        <v>0</v>
      </c>
      <c r="M543" s="8">
        <f>IF($S543="","",IF($U543="paid",$L543/(1+$F543)*$F543,$Q543))</f>
        <v>0</v>
      </c>
      <c r="N543">
        <f>IF(OR($S543="",$U543&lt;&gt;"paid"),"",$I543-$C543)</f>
        <v>0</v>
      </c>
      <c r="O543" s="8">
        <f>IF($S543="","",IF(AND($U543="paid",$N543&gt;Settings!$B$4),$K543*Settings!$B$3*$N543/365,0))</f>
        <v>0</v>
      </c>
      <c r="P543" s="8">
        <f>IF($S543="","",IF($U543="unpaid",$W543,0))</f>
        <v>0</v>
      </c>
      <c r="Q543" s="8">
        <f>IF($S543="","",IF(AND($U543="unpaid",$C543&lt;=Settings!$B$2),$W543/(1+$F543)*$F543,0))</f>
        <v>0</v>
      </c>
      <c r="R543">
        <f>IF($S543="","","FY "&amp;IF(MONTH($C543)&gt;=4,YEAR($C543),YEAR($C543)-1)&amp;"-"&amp;TEXT(MOD(IF(MONTH($C543)&gt;=4,YEAR($C543)+1,YEAR($C543)),100),"00"))</f>
        <v>0</v>
      </c>
      <c r="S543">
        <f>IF($S542="","",IF($U542="paid",IF($V542&lt;&gt;"",$S542,IF(AND($W542&gt;0,OR(INDEX(Calc!$B:$B,$S542)&lt;=Settings!$B$2,$X542=0)),$S542,IFERROR(MATCH(1,INDEX((Calc!$A$2:$A$2001&lt;&gt;"")*(Calc!$E$2:$E$2001&gt;0)*(ROW(Calc!$A$2:$A$2001)&gt;$S542),0),0)+1,""))),IFERROR(MATCH(1,INDEX((Calc!$A$2:$A$2001&lt;&gt;"")*(Calc!$E$2:$E$2001&gt;0)*(ROW(Calc!$A$2:$A$2001)&gt;$S542),0),0)+1,"")))</f>
        <v>0</v>
      </c>
      <c r="T543">
        <f>IF($S543="","",IF(AND($S543=$S542,$U542="paid",$V542=""),"",IF(AND($S543=$S542,$U542="paid",$V542&lt;&gt;""),$V542,IF($S543="","",IFERROR(MATCH(1,INDEX((Calc!$A$2:$A$2001=INDEX(Calc!$A:$A,$S543))*(Calc!$D$2:$D$2001&gt;0)*(Calc!$I$2:$I$2001&gt;INDEX(Calc!$J:$J,$S543))*(Calc!$T$2:$T$2001&lt;INDEX(Calc!$H:$H,$S543)),0),0)+1,"")))))</f>
        <v>0</v>
      </c>
      <c r="U543">
        <f>IF($S543="","",IF($T543&lt;&gt;"","paid","unpaid"))</f>
        <v>0</v>
      </c>
      <c r="V543">
        <f>IF(OR($S543="",$T543=""),"",IFERROR(MATCH(1,INDEX((Calc!$A$2:$A$2001=INDEX(Calc!$A:$A,$S543))*(Calc!$D$2:$D$2001&gt;0)*(Calc!$I$2:$I$2001&gt;INDEX(Calc!$J:$J,$S543))*(Calc!$T$2:$T$2001&lt;INDEX(Calc!$H:$H,$S543))*(ROW(Calc!$A$2:$A$2001)&gt;$T543),0),0)+1,""))</f>
        <v>0</v>
      </c>
      <c r="W543" s="8">
        <f>IF($S543="","",MAX(0,INDEX(Calc!$H:$H,$S543)-MAX(INDEX(Calc!$K:$K,$S543),INDEX(Calc!$J:$J,$S543))))</f>
        <v>0</v>
      </c>
      <c r="X543" s="8">
        <f>IF($S543="","",INDEX(Calc!$E:$E,$S543)-$W543)</f>
        <v>0</v>
      </c>
    </row>
    <row r="544" spans="1:24">
      <c r="A544">
        <f>IF($S544="","",INDEX(Calc!$A:$A,$S544))</f>
        <v>0</v>
      </c>
      <c r="B544">
        <f>IF($S544="","",INDEX(Calc!$U:$U,$S544))</f>
        <v>0</v>
      </c>
      <c r="C544" s="7">
        <f>IF($S544="","",INDEX(Calc!$B:$B,$S544))</f>
        <v>0</v>
      </c>
      <c r="D544">
        <f>IF($S544="","",INDEX(Calc!$C:$C,$S544))</f>
        <v>0</v>
      </c>
      <c r="E544" s="8">
        <f>IF($S544="","",INDEX(Calc!$E:$E,$S544))</f>
        <v>0</v>
      </c>
      <c r="F544" s="9">
        <f>IF($S544="","",INDEX(Calc!$G:$G,$S544))</f>
        <v>0</v>
      </c>
      <c r="G544" s="8">
        <f>IF($S544="","",INDEX(Calc!$L:$L,$S544))</f>
        <v>0</v>
      </c>
      <c r="H544" s="8">
        <f>IF($S544="","",INDEX(Calc!$M:$M,$S544))</f>
        <v>0</v>
      </c>
      <c r="I544" s="7">
        <f>IF($T544="","",INDEX(Calc!$B:$B,$T544))</f>
        <v>0</v>
      </c>
      <c r="J544" s="8">
        <f>IF($S544="","",IF($U544&lt;&gt;"paid",0,MAX(0,MIN(INDEX(Calc!$H:$H,$S544),INDEX(Calc!$I:$I,$T544))-MAX(INDEX(Calc!$J:$J,$S544),INDEX(Calc!$T:$T,$T544)))))</f>
        <v>0</v>
      </c>
      <c r="K544" s="8">
        <f>IF($S544="","",IF($U544&lt;&gt;"paid",0,$J544/(1+$F544)*$F544))</f>
        <v>0</v>
      </c>
      <c r="L544" s="8">
        <f>IF($S544="","",IF($U544="paid",MAX(0,$E544-MAX(0,MIN(INDEX(Calc!$H:$H,$S544),INDEX(Calc!$I:$I,$T544))-INDEX(Calc!$J:$J,$S544))),$W544))</f>
        <v>0</v>
      </c>
      <c r="M544" s="8">
        <f>IF($S544="","",IF($U544="paid",$L544/(1+$F544)*$F544,$Q544))</f>
        <v>0</v>
      </c>
      <c r="N544">
        <f>IF(OR($S544="",$U544&lt;&gt;"paid"),"",$I544-$C544)</f>
        <v>0</v>
      </c>
      <c r="O544" s="8">
        <f>IF($S544="","",IF(AND($U544="paid",$N544&gt;Settings!$B$4),$K544*Settings!$B$3*$N544/365,0))</f>
        <v>0</v>
      </c>
      <c r="P544" s="8">
        <f>IF($S544="","",IF($U544="unpaid",$W544,0))</f>
        <v>0</v>
      </c>
      <c r="Q544" s="8">
        <f>IF($S544="","",IF(AND($U544="unpaid",$C544&lt;=Settings!$B$2),$W544/(1+$F544)*$F544,0))</f>
        <v>0</v>
      </c>
      <c r="R544">
        <f>IF($S544="","","FY "&amp;IF(MONTH($C544)&gt;=4,YEAR($C544),YEAR($C544)-1)&amp;"-"&amp;TEXT(MOD(IF(MONTH($C544)&gt;=4,YEAR($C544)+1,YEAR($C544)),100),"00"))</f>
        <v>0</v>
      </c>
      <c r="S544">
        <f>IF($S543="","",IF($U543="paid",IF($V543&lt;&gt;"",$S543,IF(AND($W543&gt;0,OR(INDEX(Calc!$B:$B,$S543)&lt;=Settings!$B$2,$X543=0)),$S543,IFERROR(MATCH(1,INDEX((Calc!$A$2:$A$2001&lt;&gt;"")*(Calc!$E$2:$E$2001&gt;0)*(ROW(Calc!$A$2:$A$2001)&gt;$S543),0),0)+1,""))),IFERROR(MATCH(1,INDEX((Calc!$A$2:$A$2001&lt;&gt;"")*(Calc!$E$2:$E$2001&gt;0)*(ROW(Calc!$A$2:$A$2001)&gt;$S543),0),0)+1,"")))</f>
        <v>0</v>
      </c>
      <c r="T544">
        <f>IF($S544="","",IF(AND($S544=$S543,$U543="paid",$V543=""),"",IF(AND($S544=$S543,$U543="paid",$V543&lt;&gt;""),$V543,IF($S544="","",IFERROR(MATCH(1,INDEX((Calc!$A$2:$A$2001=INDEX(Calc!$A:$A,$S544))*(Calc!$D$2:$D$2001&gt;0)*(Calc!$I$2:$I$2001&gt;INDEX(Calc!$J:$J,$S544))*(Calc!$T$2:$T$2001&lt;INDEX(Calc!$H:$H,$S544)),0),0)+1,"")))))</f>
        <v>0</v>
      </c>
      <c r="U544">
        <f>IF($S544="","",IF($T544&lt;&gt;"","paid","unpaid"))</f>
        <v>0</v>
      </c>
      <c r="V544">
        <f>IF(OR($S544="",$T544=""),"",IFERROR(MATCH(1,INDEX((Calc!$A$2:$A$2001=INDEX(Calc!$A:$A,$S544))*(Calc!$D$2:$D$2001&gt;0)*(Calc!$I$2:$I$2001&gt;INDEX(Calc!$J:$J,$S544))*(Calc!$T$2:$T$2001&lt;INDEX(Calc!$H:$H,$S544))*(ROW(Calc!$A$2:$A$2001)&gt;$T544),0),0)+1,""))</f>
        <v>0</v>
      </c>
      <c r="W544" s="8">
        <f>IF($S544="","",MAX(0,INDEX(Calc!$H:$H,$S544)-MAX(INDEX(Calc!$K:$K,$S544),INDEX(Calc!$J:$J,$S544))))</f>
        <v>0</v>
      </c>
      <c r="X544" s="8">
        <f>IF($S544="","",INDEX(Calc!$E:$E,$S544)-$W544)</f>
        <v>0</v>
      </c>
    </row>
    <row r="545" spans="1:24">
      <c r="A545">
        <f>IF($S545="","",INDEX(Calc!$A:$A,$S545))</f>
        <v>0</v>
      </c>
      <c r="B545">
        <f>IF($S545="","",INDEX(Calc!$U:$U,$S545))</f>
        <v>0</v>
      </c>
      <c r="C545" s="7">
        <f>IF($S545="","",INDEX(Calc!$B:$B,$S545))</f>
        <v>0</v>
      </c>
      <c r="D545">
        <f>IF($S545="","",INDEX(Calc!$C:$C,$S545))</f>
        <v>0</v>
      </c>
      <c r="E545" s="8">
        <f>IF($S545="","",INDEX(Calc!$E:$E,$S545))</f>
        <v>0</v>
      </c>
      <c r="F545" s="9">
        <f>IF($S545="","",INDEX(Calc!$G:$G,$S545))</f>
        <v>0</v>
      </c>
      <c r="G545" s="8">
        <f>IF($S545="","",INDEX(Calc!$L:$L,$S545))</f>
        <v>0</v>
      </c>
      <c r="H545" s="8">
        <f>IF($S545="","",INDEX(Calc!$M:$M,$S545))</f>
        <v>0</v>
      </c>
      <c r="I545" s="7">
        <f>IF($T545="","",INDEX(Calc!$B:$B,$T545))</f>
        <v>0</v>
      </c>
      <c r="J545" s="8">
        <f>IF($S545="","",IF($U545&lt;&gt;"paid",0,MAX(0,MIN(INDEX(Calc!$H:$H,$S545),INDEX(Calc!$I:$I,$T545))-MAX(INDEX(Calc!$J:$J,$S545),INDEX(Calc!$T:$T,$T545)))))</f>
        <v>0</v>
      </c>
      <c r="K545" s="8">
        <f>IF($S545="","",IF($U545&lt;&gt;"paid",0,$J545/(1+$F545)*$F545))</f>
        <v>0</v>
      </c>
      <c r="L545" s="8">
        <f>IF($S545="","",IF($U545="paid",MAX(0,$E545-MAX(0,MIN(INDEX(Calc!$H:$H,$S545),INDEX(Calc!$I:$I,$T545))-INDEX(Calc!$J:$J,$S545))),$W545))</f>
        <v>0</v>
      </c>
      <c r="M545" s="8">
        <f>IF($S545="","",IF($U545="paid",$L545/(1+$F545)*$F545,$Q545))</f>
        <v>0</v>
      </c>
      <c r="N545">
        <f>IF(OR($S545="",$U545&lt;&gt;"paid"),"",$I545-$C545)</f>
        <v>0</v>
      </c>
      <c r="O545" s="8">
        <f>IF($S545="","",IF(AND($U545="paid",$N545&gt;Settings!$B$4),$K545*Settings!$B$3*$N545/365,0))</f>
        <v>0</v>
      </c>
      <c r="P545" s="8">
        <f>IF($S545="","",IF($U545="unpaid",$W545,0))</f>
        <v>0</v>
      </c>
      <c r="Q545" s="8">
        <f>IF($S545="","",IF(AND($U545="unpaid",$C545&lt;=Settings!$B$2),$W545/(1+$F545)*$F545,0))</f>
        <v>0</v>
      </c>
      <c r="R545">
        <f>IF($S545="","","FY "&amp;IF(MONTH($C545)&gt;=4,YEAR($C545),YEAR($C545)-1)&amp;"-"&amp;TEXT(MOD(IF(MONTH($C545)&gt;=4,YEAR($C545)+1,YEAR($C545)),100),"00"))</f>
        <v>0</v>
      </c>
      <c r="S545">
        <f>IF($S544="","",IF($U544="paid",IF($V544&lt;&gt;"",$S544,IF(AND($W544&gt;0,OR(INDEX(Calc!$B:$B,$S544)&lt;=Settings!$B$2,$X544=0)),$S544,IFERROR(MATCH(1,INDEX((Calc!$A$2:$A$2001&lt;&gt;"")*(Calc!$E$2:$E$2001&gt;0)*(ROW(Calc!$A$2:$A$2001)&gt;$S544),0),0)+1,""))),IFERROR(MATCH(1,INDEX((Calc!$A$2:$A$2001&lt;&gt;"")*(Calc!$E$2:$E$2001&gt;0)*(ROW(Calc!$A$2:$A$2001)&gt;$S544),0),0)+1,"")))</f>
        <v>0</v>
      </c>
      <c r="T545">
        <f>IF($S545="","",IF(AND($S545=$S544,$U544="paid",$V544=""),"",IF(AND($S545=$S544,$U544="paid",$V544&lt;&gt;""),$V544,IF($S545="","",IFERROR(MATCH(1,INDEX((Calc!$A$2:$A$2001=INDEX(Calc!$A:$A,$S545))*(Calc!$D$2:$D$2001&gt;0)*(Calc!$I$2:$I$2001&gt;INDEX(Calc!$J:$J,$S545))*(Calc!$T$2:$T$2001&lt;INDEX(Calc!$H:$H,$S545)),0),0)+1,"")))))</f>
        <v>0</v>
      </c>
      <c r="U545">
        <f>IF($S545="","",IF($T545&lt;&gt;"","paid","unpaid"))</f>
        <v>0</v>
      </c>
      <c r="V545">
        <f>IF(OR($S545="",$T545=""),"",IFERROR(MATCH(1,INDEX((Calc!$A$2:$A$2001=INDEX(Calc!$A:$A,$S545))*(Calc!$D$2:$D$2001&gt;0)*(Calc!$I$2:$I$2001&gt;INDEX(Calc!$J:$J,$S545))*(Calc!$T$2:$T$2001&lt;INDEX(Calc!$H:$H,$S545))*(ROW(Calc!$A$2:$A$2001)&gt;$T545),0),0)+1,""))</f>
        <v>0</v>
      </c>
      <c r="W545" s="8">
        <f>IF($S545="","",MAX(0,INDEX(Calc!$H:$H,$S545)-MAX(INDEX(Calc!$K:$K,$S545),INDEX(Calc!$J:$J,$S545))))</f>
        <v>0</v>
      </c>
      <c r="X545" s="8">
        <f>IF($S545="","",INDEX(Calc!$E:$E,$S545)-$W545)</f>
        <v>0</v>
      </c>
    </row>
    <row r="546" spans="1:24">
      <c r="A546">
        <f>IF($S546="","",INDEX(Calc!$A:$A,$S546))</f>
        <v>0</v>
      </c>
      <c r="B546">
        <f>IF($S546="","",INDEX(Calc!$U:$U,$S546))</f>
        <v>0</v>
      </c>
      <c r="C546" s="7">
        <f>IF($S546="","",INDEX(Calc!$B:$B,$S546))</f>
        <v>0</v>
      </c>
      <c r="D546">
        <f>IF($S546="","",INDEX(Calc!$C:$C,$S546))</f>
        <v>0</v>
      </c>
      <c r="E546" s="8">
        <f>IF($S546="","",INDEX(Calc!$E:$E,$S546))</f>
        <v>0</v>
      </c>
      <c r="F546" s="9">
        <f>IF($S546="","",INDEX(Calc!$G:$G,$S546))</f>
        <v>0</v>
      </c>
      <c r="G546" s="8">
        <f>IF($S546="","",INDEX(Calc!$L:$L,$S546))</f>
        <v>0</v>
      </c>
      <c r="H546" s="8">
        <f>IF($S546="","",INDEX(Calc!$M:$M,$S546))</f>
        <v>0</v>
      </c>
      <c r="I546" s="7">
        <f>IF($T546="","",INDEX(Calc!$B:$B,$T546))</f>
        <v>0</v>
      </c>
      <c r="J546" s="8">
        <f>IF($S546="","",IF($U546&lt;&gt;"paid",0,MAX(0,MIN(INDEX(Calc!$H:$H,$S546),INDEX(Calc!$I:$I,$T546))-MAX(INDEX(Calc!$J:$J,$S546),INDEX(Calc!$T:$T,$T546)))))</f>
        <v>0</v>
      </c>
      <c r="K546" s="8">
        <f>IF($S546="","",IF($U546&lt;&gt;"paid",0,$J546/(1+$F546)*$F546))</f>
        <v>0</v>
      </c>
      <c r="L546" s="8">
        <f>IF($S546="","",IF($U546="paid",MAX(0,$E546-MAX(0,MIN(INDEX(Calc!$H:$H,$S546),INDEX(Calc!$I:$I,$T546))-INDEX(Calc!$J:$J,$S546))),$W546))</f>
        <v>0</v>
      </c>
      <c r="M546" s="8">
        <f>IF($S546="","",IF($U546="paid",$L546/(1+$F546)*$F546,$Q546))</f>
        <v>0</v>
      </c>
      <c r="N546">
        <f>IF(OR($S546="",$U546&lt;&gt;"paid"),"",$I546-$C546)</f>
        <v>0</v>
      </c>
      <c r="O546" s="8">
        <f>IF($S546="","",IF(AND($U546="paid",$N546&gt;Settings!$B$4),$K546*Settings!$B$3*$N546/365,0))</f>
        <v>0</v>
      </c>
      <c r="P546" s="8">
        <f>IF($S546="","",IF($U546="unpaid",$W546,0))</f>
        <v>0</v>
      </c>
      <c r="Q546" s="8">
        <f>IF($S546="","",IF(AND($U546="unpaid",$C546&lt;=Settings!$B$2),$W546/(1+$F546)*$F546,0))</f>
        <v>0</v>
      </c>
      <c r="R546">
        <f>IF($S546="","","FY "&amp;IF(MONTH($C546)&gt;=4,YEAR($C546),YEAR($C546)-1)&amp;"-"&amp;TEXT(MOD(IF(MONTH($C546)&gt;=4,YEAR($C546)+1,YEAR($C546)),100),"00"))</f>
        <v>0</v>
      </c>
      <c r="S546">
        <f>IF($S545="","",IF($U545="paid",IF($V545&lt;&gt;"",$S545,IF(AND($W545&gt;0,OR(INDEX(Calc!$B:$B,$S545)&lt;=Settings!$B$2,$X545=0)),$S545,IFERROR(MATCH(1,INDEX((Calc!$A$2:$A$2001&lt;&gt;"")*(Calc!$E$2:$E$2001&gt;0)*(ROW(Calc!$A$2:$A$2001)&gt;$S545),0),0)+1,""))),IFERROR(MATCH(1,INDEX((Calc!$A$2:$A$2001&lt;&gt;"")*(Calc!$E$2:$E$2001&gt;0)*(ROW(Calc!$A$2:$A$2001)&gt;$S545),0),0)+1,"")))</f>
        <v>0</v>
      </c>
      <c r="T546">
        <f>IF($S546="","",IF(AND($S546=$S545,$U545="paid",$V545=""),"",IF(AND($S546=$S545,$U545="paid",$V545&lt;&gt;""),$V545,IF($S546="","",IFERROR(MATCH(1,INDEX((Calc!$A$2:$A$2001=INDEX(Calc!$A:$A,$S546))*(Calc!$D$2:$D$2001&gt;0)*(Calc!$I$2:$I$2001&gt;INDEX(Calc!$J:$J,$S546))*(Calc!$T$2:$T$2001&lt;INDEX(Calc!$H:$H,$S546)),0),0)+1,"")))))</f>
        <v>0</v>
      </c>
      <c r="U546">
        <f>IF($S546="","",IF($T546&lt;&gt;"","paid","unpaid"))</f>
        <v>0</v>
      </c>
      <c r="V546">
        <f>IF(OR($S546="",$T546=""),"",IFERROR(MATCH(1,INDEX((Calc!$A$2:$A$2001=INDEX(Calc!$A:$A,$S546))*(Calc!$D$2:$D$2001&gt;0)*(Calc!$I$2:$I$2001&gt;INDEX(Calc!$J:$J,$S546))*(Calc!$T$2:$T$2001&lt;INDEX(Calc!$H:$H,$S546))*(ROW(Calc!$A$2:$A$2001)&gt;$T546),0),0)+1,""))</f>
        <v>0</v>
      </c>
      <c r="W546" s="8">
        <f>IF($S546="","",MAX(0,INDEX(Calc!$H:$H,$S546)-MAX(INDEX(Calc!$K:$K,$S546),INDEX(Calc!$J:$J,$S546))))</f>
        <v>0</v>
      </c>
      <c r="X546" s="8">
        <f>IF($S546="","",INDEX(Calc!$E:$E,$S546)-$W546)</f>
        <v>0</v>
      </c>
    </row>
    <row r="547" spans="1:24">
      <c r="A547">
        <f>IF($S547="","",INDEX(Calc!$A:$A,$S547))</f>
        <v>0</v>
      </c>
      <c r="B547">
        <f>IF($S547="","",INDEX(Calc!$U:$U,$S547))</f>
        <v>0</v>
      </c>
      <c r="C547" s="7">
        <f>IF($S547="","",INDEX(Calc!$B:$B,$S547))</f>
        <v>0</v>
      </c>
      <c r="D547">
        <f>IF($S547="","",INDEX(Calc!$C:$C,$S547))</f>
        <v>0</v>
      </c>
      <c r="E547" s="8">
        <f>IF($S547="","",INDEX(Calc!$E:$E,$S547))</f>
        <v>0</v>
      </c>
      <c r="F547" s="9">
        <f>IF($S547="","",INDEX(Calc!$G:$G,$S547))</f>
        <v>0</v>
      </c>
      <c r="G547" s="8">
        <f>IF($S547="","",INDEX(Calc!$L:$L,$S547))</f>
        <v>0</v>
      </c>
      <c r="H547" s="8">
        <f>IF($S547="","",INDEX(Calc!$M:$M,$S547))</f>
        <v>0</v>
      </c>
      <c r="I547" s="7">
        <f>IF($T547="","",INDEX(Calc!$B:$B,$T547))</f>
        <v>0</v>
      </c>
      <c r="J547" s="8">
        <f>IF($S547="","",IF($U547&lt;&gt;"paid",0,MAX(0,MIN(INDEX(Calc!$H:$H,$S547),INDEX(Calc!$I:$I,$T547))-MAX(INDEX(Calc!$J:$J,$S547),INDEX(Calc!$T:$T,$T547)))))</f>
        <v>0</v>
      </c>
      <c r="K547" s="8">
        <f>IF($S547="","",IF($U547&lt;&gt;"paid",0,$J547/(1+$F547)*$F547))</f>
        <v>0</v>
      </c>
      <c r="L547" s="8">
        <f>IF($S547="","",IF($U547="paid",MAX(0,$E547-MAX(0,MIN(INDEX(Calc!$H:$H,$S547),INDEX(Calc!$I:$I,$T547))-INDEX(Calc!$J:$J,$S547))),$W547))</f>
        <v>0</v>
      </c>
      <c r="M547" s="8">
        <f>IF($S547="","",IF($U547="paid",$L547/(1+$F547)*$F547,$Q547))</f>
        <v>0</v>
      </c>
      <c r="N547">
        <f>IF(OR($S547="",$U547&lt;&gt;"paid"),"",$I547-$C547)</f>
        <v>0</v>
      </c>
      <c r="O547" s="8">
        <f>IF($S547="","",IF(AND($U547="paid",$N547&gt;Settings!$B$4),$K547*Settings!$B$3*$N547/365,0))</f>
        <v>0</v>
      </c>
      <c r="P547" s="8">
        <f>IF($S547="","",IF($U547="unpaid",$W547,0))</f>
        <v>0</v>
      </c>
      <c r="Q547" s="8">
        <f>IF($S547="","",IF(AND($U547="unpaid",$C547&lt;=Settings!$B$2),$W547/(1+$F547)*$F547,0))</f>
        <v>0</v>
      </c>
      <c r="R547">
        <f>IF($S547="","","FY "&amp;IF(MONTH($C547)&gt;=4,YEAR($C547),YEAR($C547)-1)&amp;"-"&amp;TEXT(MOD(IF(MONTH($C547)&gt;=4,YEAR($C547)+1,YEAR($C547)),100),"00"))</f>
        <v>0</v>
      </c>
      <c r="S547">
        <f>IF($S546="","",IF($U546="paid",IF($V546&lt;&gt;"",$S546,IF(AND($W546&gt;0,OR(INDEX(Calc!$B:$B,$S546)&lt;=Settings!$B$2,$X546=0)),$S546,IFERROR(MATCH(1,INDEX((Calc!$A$2:$A$2001&lt;&gt;"")*(Calc!$E$2:$E$2001&gt;0)*(ROW(Calc!$A$2:$A$2001)&gt;$S546),0),0)+1,""))),IFERROR(MATCH(1,INDEX((Calc!$A$2:$A$2001&lt;&gt;"")*(Calc!$E$2:$E$2001&gt;0)*(ROW(Calc!$A$2:$A$2001)&gt;$S546),0),0)+1,"")))</f>
        <v>0</v>
      </c>
      <c r="T547">
        <f>IF($S547="","",IF(AND($S547=$S546,$U546="paid",$V546=""),"",IF(AND($S547=$S546,$U546="paid",$V546&lt;&gt;""),$V546,IF($S547="","",IFERROR(MATCH(1,INDEX((Calc!$A$2:$A$2001=INDEX(Calc!$A:$A,$S547))*(Calc!$D$2:$D$2001&gt;0)*(Calc!$I$2:$I$2001&gt;INDEX(Calc!$J:$J,$S547))*(Calc!$T$2:$T$2001&lt;INDEX(Calc!$H:$H,$S547)),0),0)+1,"")))))</f>
        <v>0</v>
      </c>
      <c r="U547">
        <f>IF($S547="","",IF($T547&lt;&gt;"","paid","unpaid"))</f>
        <v>0</v>
      </c>
      <c r="V547">
        <f>IF(OR($S547="",$T547=""),"",IFERROR(MATCH(1,INDEX((Calc!$A$2:$A$2001=INDEX(Calc!$A:$A,$S547))*(Calc!$D$2:$D$2001&gt;0)*(Calc!$I$2:$I$2001&gt;INDEX(Calc!$J:$J,$S547))*(Calc!$T$2:$T$2001&lt;INDEX(Calc!$H:$H,$S547))*(ROW(Calc!$A$2:$A$2001)&gt;$T547),0),0)+1,""))</f>
        <v>0</v>
      </c>
      <c r="W547" s="8">
        <f>IF($S547="","",MAX(0,INDEX(Calc!$H:$H,$S547)-MAX(INDEX(Calc!$K:$K,$S547),INDEX(Calc!$J:$J,$S547))))</f>
        <v>0</v>
      </c>
      <c r="X547" s="8">
        <f>IF($S547="","",INDEX(Calc!$E:$E,$S547)-$W547)</f>
        <v>0</v>
      </c>
    </row>
    <row r="548" spans="1:24">
      <c r="A548">
        <f>IF($S548="","",INDEX(Calc!$A:$A,$S548))</f>
        <v>0</v>
      </c>
      <c r="B548">
        <f>IF($S548="","",INDEX(Calc!$U:$U,$S548))</f>
        <v>0</v>
      </c>
      <c r="C548" s="7">
        <f>IF($S548="","",INDEX(Calc!$B:$B,$S548))</f>
        <v>0</v>
      </c>
      <c r="D548">
        <f>IF($S548="","",INDEX(Calc!$C:$C,$S548))</f>
        <v>0</v>
      </c>
      <c r="E548" s="8">
        <f>IF($S548="","",INDEX(Calc!$E:$E,$S548))</f>
        <v>0</v>
      </c>
      <c r="F548" s="9">
        <f>IF($S548="","",INDEX(Calc!$G:$G,$S548))</f>
        <v>0</v>
      </c>
      <c r="G548" s="8">
        <f>IF($S548="","",INDEX(Calc!$L:$L,$S548))</f>
        <v>0</v>
      </c>
      <c r="H548" s="8">
        <f>IF($S548="","",INDEX(Calc!$M:$M,$S548))</f>
        <v>0</v>
      </c>
      <c r="I548" s="7">
        <f>IF($T548="","",INDEX(Calc!$B:$B,$T548))</f>
        <v>0</v>
      </c>
      <c r="J548" s="8">
        <f>IF($S548="","",IF($U548&lt;&gt;"paid",0,MAX(0,MIN(INDEX(Calc!$H:$H,$S548),INDEX(Calc!$I:$I,$T548))-MAX(INDEX(Calc!$J:$J,$S548),INDEX(Calc!$T:$T,$T548)))))</f>
        <v>0</v>
      </c>
      <c r="K548" s="8">
        <f>IF($S548="","",IF($U548&lt;&gt;"paid",0,$J548/(1+$F548)*$F548))</f>
        <v>0</v>
      </c>
      <c r="L548" s="8">
        <f>IF($S548="","",IF($U548="paid",MAX(0,$E548-MAX(0,MIN(INDEX(Calc!$H:$H,$S548),INDEX(Calc!$I:$I,$T548))-INDEX(Calc!$J:$J,$S548))),$W548))</f>
        <v>0</v>
      </c>
      <c r="M548" s="8">
        <f>IF($S548="","",IF($U548="paid",$L548/(1+$F548)*$F548,$Q548))</f>
        <v>0</v>
      </c>
      <c r="N548">
        <f>IF(OR($S548="",$U548&lt;&gt;"paid"),"",$I548-$C548)</f>
        <v>0</v>
      </c>
      <c r="O548" s="8">
        <f>IF($S548="","",IF(AND($U548="paid",$N548&gt;Settings!$B$4),$K548*Settings!$B$3*$N548/365,0))</f>
        <v>0</v>
      </c>
      <c r="P548" s="8">
        <f>IF($S548="","",IF($U548="unpaid",$W548,0))</f>
        <v>0</v>
      </c>
      <c r="Q548" s="8">
        <f>IF($S548="","",IF(AND($U548="unpaid",$C548&lt;=Settings!$B$2),$W548/(1+$F548)*$F548,0))</f>
        <v>0</v>
      </c>
      <c r="R548">
        <f>IF($S548="","","FY "&amp;IF(MONTH($C548)&gt;=4,YEAR($C548),YEAR($C548)-1)&amp;"-"&amp;TEXT(MOD(IF(MONTH($C548)&gt;=4,YEAR($C548)+1,YEAR($C548)),100),"00"))</f>
        <v>0</v>
      </c>
      <c r="S548">
        <f>IF($S547="","",IF($U547="paid",IF($V547&lt;&gt;"",$S547,IF(AND($W547&gt;0,OR(INDEX(Calc!$B:$B,$S547)&lt;=Settings!$B$2,$X547=0)),$S547,IFERROR(MATCH(1,INDEX((Calc!$A$2:$A$2001&lt;&gt;"")*(Calc!$E$2:$E$2001&gt;0)*(ROW(Calc!$A$2:$A$2001)&gt;$S547),0),0)+1,""))),IFERROR(MATCH(1,INDEX((Calc!$A$2:$A$2001&lt;&gt;"")*(Calc!$E$2:$E$2001&gt;0)*(ROW(Calc!$A$2:$A$2001)&gt;$S547),0),0)+1,"")))</f>
        <v>0</v>
      </c>
      <c r="T548">
        <f>IF($S548="","",IF(AND($S548=$S547,$U547="paid",$V547=""),"",IF(AND($S548=$S547,$U547="paid",$V547&lt;&gt;""),$V547,IF($S548="","",IFERROR(MATCH(1,INDEX((Calc!$A$2:$A$2001=INDEX(Calc!$A:$A,$S548))*(Calc!$D$2:$D$2001&gt;0)*(Calc!$I$2:$I$2001&gt;INDEX(Calc!$J:$J,$S548))*(Calc!$T$2:$T$2001&lt;INDEX(Calc!$H:$H,$S548)),0),0)+1,"")))))</f>
        <v>0</v>
      </c>
      <c r="U548">
        <f>IF($S548="","",IF($T548&lt;&gt;"","paid","unpaid"))</f>
        <v>0</v>
      </c>
      <c r="V548">
        <f>IF(OR($S548="",$T548=""),"",IFERROR(MATCH(1,INDEX((Calc!$A$2:$A$2001=INDEX(Calc!$A:$A,$S548))*(Calc!$D$2:$D$2001&gt;0)*(Calc!$I$2:$I$2001&gt;INDEX(Calc!$J:$J,$S548))*(Calc!$T$2:$T$2001&lt;INDEX(Calc!$H:$H,$S548))*(ROW(Calc!$A$2:$A$2001)&gt;$T548),0),0)+1,""))</f>
        <v>0</v>
      </c>
      <c r="W548" s="8">
        <f>IF($S548="","",MAX(0,INDEX(Calc!$H:$H,$S548)-MAX(INDEX(Calc!$K:$K,$S548),INDEX(Calc!$J:$J,$S548))))</f>
        <v>0</v>
      </c>
      <c r="X548" s="8">
        <f>IF($S548="","",INDEX(Calc!$E:$E,$S548)-$W548)</f>
        <v>0</v>
      </c>
    </row>
    <row r="549" spans="1:24">
      <c r="A549">
        <f>IF($S549="","",INDEX(Calc!$A:$A,$S549))</f>
        <v>0</v>
      </c>
      <c r="B549">
        <f>IF($S549="","",INDEX(Calc!$U:$U,$S549))</f>
        <v>0</v>
      </c>
      <c r="C549" s="7">
        <f>IF($S549="","",INDEX(Calc!$B:$B,$S549))</f>
        <v>0</v>
      </c>
      <c r="D549">
        <f>IF($S549="","",INDEX(Calc!$C:$C,$S549))</f>
        <v>0</v>
      </c>
      <c r="E549" s="8">
        <f>IF($S549="","",INDEX(Calc!$E:$E,$S549))</f>
        <v>0</v>
      </c>
      <c r="F549" s="9">
        <f>IF($S549="","",INDEX(Calc!$G:$G,$S549))</f>
        <v>0</v>
      </c>
      <c r="G549" s="8">
        <f>IF($S549="","",INDEX(Calc!$L:$L,$S549))</f>
        <v>0</v>
      </c>
      <c r="H549" s="8">
        <f>IF($S549="","",INDEX(Calc!$M:$M,$S549))</f>
        <v>0</v>
      </c>
      <c r="I549" s="7">
        <f>IF($T549="","",INDEX(Calc!$B:$B,$T549))</f>
        <v>0</v>
      </c>
      <c r="J549" s="8">
        <f>IF($S549="","",IF($U549&lt;&gt;"paid",0,MAX(0,MIN(INDEX(Calc!$H:$H,$S549),INDEX(Calc!$I:$I,$T549))-MAX(INDEX(Calc!$J:$J,$S549),INDEX(Calc!$T:$T,$T549)))))</f>
        <v>0</v>
      </c>
      <c r="K549" s="8">
        <f>IF($S549="","",IF($U549&lt;&gt;"paid",0,$J549/(1+$F549)*$F549))</f>
        <v>0</v>
      </c>
      <c r="L549" s="8">
        <f>IF($S549="","",IF($U549="paid",MAX(0,$E549-MAX(0,MIN(INDEX(Calc!$H:$H,$S549),INDEX(Calc!$I:$I,$T549))-INDEX(Calc!$J:$J,$S549))),$W549))</f>
        <v>0</v>
      </c>
      <c r="M549" s="8">
        <f>IF($S549="","",IF($U549="paid",$L549/(1+$F549)*$F549,$Q549))</f>
        <v>0</v>
      </c>
      <c r="N549">
        <f>IF(OR($S549="",$U549&lt;&gt;"paid"),"",$I549-$C549)</f>
        <v>0</v>
      </c>
      <c r="O549" s="8">
        <f>IF($S549="","",IF(AND($U549="paid",$N549&gt;Settings!$B$4),$K549*Settings!$B$3*$N549/365,0))</f>
        <v>0</v>
      </c>
      <c r="P549" s="8">
        <f>IF($S549="","",IF($U549="unpaid",$W549,0))</f>
        <v>0</v>
      </c>
      <c r="Q549" s="8">
        <f>IF($S549="","",IF(AND($U549="unpaid",$C549&lt;=Settings!$B$2),$W549/(1+$F549)*$F549,0))</f>
        <v>0</v>
      </c>
      <c r="R549">
        <f>IF($S549="","","FY "&amp;IF(MONTH($C549)&gt;=4,YEAR($C549),YEAR($C549)-1)&amp;"-"&amp;TEXT(MOD(IF(MONTH($C549)&gt;=4,YEAR($C549)+1,YEAR($C549)),100),"00"))</f>
        <v>0</v>
      </c>
      <c r="S549">
        <f>IF($S548="","",IF($U548="paid",IF($V548&lt;&gt;"",$S548,IF(AND($W548&gt;0,OR(INDEX(Calc!$B:$B,$S548)&lt;=Settings!$B$2,$X548=0)),$S548,IFERROR(MATCH(1,INDEX((Calc!$A$2:$A$2001&lt;&gt;"")*(Calc!$E$2:$E$2001&gt;0)*(ROW(Calc!$A$2:$A$2001)&gt;$S548),0),0)+1,""))),IFERROR(MATCH(1,INDEX((Calc!$A$2:$A$2001&lt;&gt;"")*(Calc!$E$2:$E$2001&gt;0)*(ROW(Calc!$A$2:$A$2001)&gt;$S548),0),0)+1,"")))</f>
        <v>0</v>
      </c>
      <c r="T549">
        <f>IF($S549="","",IF(AND($S549=$S548,$U548="paid",$V548=""),"",IF(AND($S549=$S548,$U548="paid",$V548&lt;&gt;""),$V548,IF($S549="","",IFERROR(MATCH(1,INDEX((Calc!$A$2:$A$2001=INDEX(Calc!$A:$A,$S549))*(Calc!$D$2:$D$2001&gt;0)*(Calc!$I$2:$I$2001&gt;INDEX(Calc!$J:$J,$S549))*(Calc!$T$2:$T$2001&lt;INDEX(Calc!$H:$H,$S549)),0),0)+1,"")))))</f>
        <v>0</v>
      </c>
      <c r="U549">
        <f>IF($S549="","",IF($T549&lt;&gt;"","paid","unpaid"))</f>
        <v>0</v>
      </c>
      <c r="V549">
        <f>IF(OR($S549="",$T549=""),"",IFERROR(MATCH(1,INDEX((Calc!$A$2:$A$2001=INDEX(Calc!$A:$A,$S549))*(Calc!$D$2:$D$2001&gt;0)*(Calc!$I$2:$I$2001&gt;INDEX(Calc!$J:$J,$S549))*(Calc!$T$2:$T$2001&lt;INDEX(Calc!$H:$H,$S549))*(ROW(Calc!$A$2:$A$2001)&gt;$T549),0),0)+1,""))</f>
        <v>0</v>
      </c>
      <c r="W549" s="8">
        <f>IF($S549="","",MAX(0,INDEX(Calc!$H:$H,$S549)-MAX(INDEX(Calc!$K:$K,$S549),INDEX(Calc!$J:$J,$S549))))</f>
        <v>0</v>
      </c>
      <c r="X549" s="8">
        <f>IF($S549="","",INDEX(Calc!$E:$E,$S549)-$W549)</f>
        <v>0</v>
      </c>
    </row>
    <row r="550" spans="1:24">
      <c r="A550">
        <f>IF($S550="","",INDEX(Calc!$A:$A,$S550))</f>
        <v>0</v>
      </c>
      <c r="B550">
        <f>IF($S550="","",INDEX(Calc!$U:$U,$S550))</f>
        <v>0</v>
      </c>
      <c r="C550" s="7">
        <f>IF($S550="","",INDEX(Calc!$B:$B,$S550))</f>
        <v>0</v>
      </c>
      <c r="D550">
        <f>IF($S550="","",INDEX(Calc!$C:$C,$S550))</f>
        <v>0</v>
      </c>
      <c r="E550" s="8">
        <f>IF($S550="","",INDEX(Calc!$E:$E,$S550))</f>
        <v>0</v>
      </c>
      <c r="F550" s="9">
        <f>IF($S550="","",INDEX(Calc!$G:$G,$S550))</f>
        <v>0</v>
      </c>
      <c r="G550" s="8">
        <f>IF($S550="","",INDEX(Calc!$L:$L,$S550))</f>
        <v>0</v>
      </c>
      <c r="H550" s="8">
        <f>IF($S550="","",INDEX(Calc!$M:$M,$S550))</f>
        <v>0</v>
      </c>
      <c r="I550" s="7">
        <f>IF($T550="","",INDEX(Calc!$B:$B,$T550))</f>
        <v>0</v>
      </c>
      <c r="J550" s="8">
        <f>IF($S550="","",IF($U550&lt;&gt;"paid",0,MAX(0,MIN(INDEX(Calc!$H:$H,$S550),INDEX(Calc!$I:$I,$T550))-MAX(INDEX(Calc!$J:$J,$S550),INDEX(Calc!$T:$T,$T550)))))</f>
        <v>0</v>
      </c>
      <c r="K550" s="8">
        <f>IF($S550="","",IF($U550&lt;&gt;"paid",0,$J550/(1+$F550)*$F550))</f>
        <v>0</v>
      </c>
      <c r="L550" s="8">
        <f>IF($S550="","",IF($U550="paid",MAX(0,$E550-MAX(0,MIN(INDEX(Calc!$H:$H,$S550),INDEX(Calc!$I:$I,$T550))-INDEX(Calc!$J:$J,$S550))),$W550))</f>
        <v>0</v>
      </c>
      <c r="M550" s="8">
        <f>IF($S550="","",IF($U550="paid",$L550/(1+$F550)*$F550,$Q550))</f>
        <v>0</v>
      </c>
      <c r="N550">
        <f>IF(OR($S550="",$U550&lt;&gt;"paid"),"",$I550-$C550)</f>
        <v>0</v>
      </c>
      <c r="O550" s="8">
        <f>IF($S550="","",IF(AND($U550="paid",$N550&gt;Settings!$B$4),$K550*Settings!$B$3*$N550/365,0))</f>
        <v>0</v>
      </c>
      <c r="P550" s="8">
        <f>IF($S550="","",IF($U550="unpaid",$W550,0))</f>
        <v>0</v>
      </c>
      <c r="Q550" s="8">
        <f>IF($S550="","",IF(AND($U550="unpaid",$C550&lt;=Settings!$B$2),$W550/(1+$F550)*$F550,0))</f>
        <v>0</v>
      </c>
      <c r="R550">
        <f>IF($S550="","","FY "&amp;IF(MONTH($C550)&gt;=4,YEAR($C550),YEAR($C550)-1)&amp;"-"&amp;TEXT(MOD(IF(MONTH($C550)&gt;=4,YEAR($C550)+1,YEAR($C550)),100),"00"))</f>
        <v>0</v>
      </c>
      <c r="S550">
        <f>IF($S549="","",IF($U549="paid",IF($V549&lt;&gt;"",$S549,IF(AND($W549&gt;0,OR(INDEX(Calc!$B:$B,$S549)&lt;=Settings!$B$2,$X549=0)),$S549,IFERROR(MATCH(1,INDEX((Calc!$A$2:$A$2001&lt;&gt;"")*(Calc!$E$2:$E$2001&gt;0)*(ROW(Calc!$A$2:$A$2001)&gt;$S549),0),0)+1,""))),IFERROR(MATCH(1,INDEX((Calc!$A$2:$A$2001&lt;&gt;"")*(Calc!$E$2:$E$2001&gt;0)*(ROW(Calc!$A$2:$A$2001)&gt;$S549),0),0)+1,"")))</f>
        <v>0</v>
      </c>
      <c r="T550">
        <f>IF($S550="","",IF(AND($S550=$S549,$U549="paid",$V549=""),"",IF(AND($S550=$S549,$U549="paid",$V549&lt;&gt;""),$V549,IF($S550="","",IFERROR(MATCH(1,INDEX((Calc!$A$2:$A$2001=INDEX(Calc!$A:$A,$S550))*(Calc!$D$2:$D$2001&gt;0)*(Calc!$I$2:$I$2001&gt;INDEX(Calc!$J:$J,$S550))*(Calc!$T$2:$T$2001&lt;INDEX(Calc!$H:$H,$S550)),0),0)+1,"")))))</f>
        <v>0</v>
      </c>
      <c r="U550">
        <f>IF($S550="","",IF($T550&lt;&gt;"","paid","unpaid"))</f>
        <v>0</v>
      </c>
      <c r="V550">
        <f>IF(OR($S550="",$T550=""),"",IFERROR(MATCH(1,INDEX((Calc!$A$2:$A$2001=INDEX(Calc!$A:$A,$S550))*(Calc!$D$2:$D$2001&gt;0)*(Calc!$I$2:$I$2001&gt;INDEX(Calc!$J:$J,$S550))*(Calc!$T$2:$T$2001&lt;INDEX(Calc!$H:$H,$S550))*(ROW(Calc!$A$2:$A$2001)&gt;$T550),0),0)+1,""))</f>
        <v>0</v>
      </c>
      <c r="W550" s="8">
        <f>IF($S550="","",MAX(0,INDEX(Calc!$H:$H,$S550)-MAX(INDEX(Calc!$K:$K,$S550),INDEX(Calc!$J:$J,$S550))))</f>
        <v>0</v>
      </c>
      <c r="X550" s="8">
        <f>IF($S550="","",INDEX(Calc!$E:$E,$S550)-$W550)</f>
        <v>0</v>
      </c>
    </row>
    <row r="551" spans="1:24">
      <c r="A551">
        <f>IF($S551="","",INDEX(Calc!$A:$A,$S551))</f>
        <v>0</v>
      </c>
      <c r="B551">
        <f>IF($S551="","",INDEX(Calc!$U:$U,$S551))</f>
        <v>0</v>
      </c>
      <c r="C551" s="7">
        <f>IF($S551="","",INDEX(Calc!$B:$B,$S551))</f>
        <v>0</v>
      </c>
      <c r="D551">
        <f>IF($S551="","",INDEX(Calc!$C:$C,$S551))</f>
        <v>0</v>
      </c>
      <c r="E551" s="8">
        <f>IF($S551="","",INDEX(Calc!$E:$E,$S551))</f>
        <v>0</v>
      </c>
      <c r="F551" s="9">
        <f>IF($S551="","",INDEX(Calc!$G:$G,$S551))</f>
        <v>0</v>
      </c>
      <c r="G551" s="8">
        <f>IF($S551="","",INDEX(Calc!$L:$L,$S551))</f>
        <v>0</v>
      </c>
      <c r="H551" s="8">
        <f>IF($S551="","",INDEX(Calc!$M:$M,$S551))</f>
        <v>0</v>
      </c>
      <c r="I551" s="7">
        <f>IF($T551="","",INDEX(Calc!$B:$B,$T551))</f>
        <v>0</v>
      </c>
      <c r="J551" s="8">
        <f>IF($S551="","",IF($U551&lt;&gt;"paid",0,MAX(0,MIN(INDEX(Calc!$H:$H,$S551),INDEX(Calc!$I:$I,$T551))-MAX(INDEX(Calc!$J:$J,$S551),INDEX(Calc!$T:$T,$T551)))))</f>
        <v>0</v>
      </c>
      <c r="K551" s="8">
        <f>IF($S551="","",IF($U551&lt;&gt;"paid",0,$J551/(1+$F551)*$F551))</f>
        <v>0</v>
      </c>
      <c r="L551" s="8">
        <f>IF($S551="","",IF($U551="paid",MAX(0,$E551-MAX(0,MIN(INDEX(Calc!$H:$H,$S551),INDEX(Calc!$I:$I,$T551))-INDEX(Calc!$J:$J,$S551))),$W551))</f>
        <v>0</v>
      </c>
      <c r="M551" s="8">
        <f>IF($S551="","",IF($U551="paid",$L551/(1+$F551)*$F551,$Q551))</f>
        <v>0</v>
      </c>
      <c r="N551">
        <f>IF(OR($S551="",$U551&lt;&gt;"paid"),"",$I551-$C551)</f>
        <v>0</v>
      </c>
      <c r="O551" s="8">
        <f>IF($S551="","",IF(AND($U551="paid",$N551&gt;Settings!$B$4),$K551*Settings!$B$3*$N551/365,0))</f>
        <v>0</v>
      </c>
      <c r="P551" s="8">
        <f>IF($S551="","",IF($U551="unpaid",$W551,0))</f>
        <v>0</v>
      </c>
      <c r="Q551" s="8">
        <f>IF($S551="","",IF(AND($U551="unpaid",$C551&lt;=Settings!$B$2),$W551/(1+$F551)*$F551,0))</f>
        <v>0</v>
      </c>
      <c r="R551">
        <f>IF($S551="","","FY "&amp;IF(MONTH($C551)&gt;=4,YEAR($C551),YEAR($C551)-1)&amp;"-"&amp;TEXT(MOD(IF(MONTH($C551)&gt;=4,YEAR($C551)+1,YEAR($C551)),100),"00"))</f>
        <v>0</v>
      </c>
      <c r="S551">
        <f>IF($S550="","",IF($U550="paid",IF($V550&lt;&gt;"",$S550,IF(AND($W550&gt;0,OR(INDEX(Calc!$B:$B,$S550)&lt;=Settings!$B$2,$X550=0)),$S550,IFERROR(MATCH(1,INDEX((Calc!$A$2:$A$2001&lt;&gt;"")*(Calc!$E$2:$E$2001&gt;0)*(ROW(Calc!$A$2:$A$2001)&gt;$S550),0),0)+1,""))),IFERROR(MATCH(1,INDEX((Calc!$A$2:$A$2001&lt;&gt;"")*(Calc!$E$2:$E$2001&gt;0)*(ROW(Calc!$A$2:$A$2001)&gt;$S550),0),0)+1,"")))</f>
        <v>0</v>
      </c>
      <c r="T551">
        <f>IF($S551="","",IF(AND($S551=$S550,$U550="paid",$V550=""),"",IF(AND($S551=$S550,$U550="paid",$V550&lt;&gt;""),$V550,IF($S551="","",IFERROR(MATCH(1,INDEX((Calc!$A$2:$A$2001=INDEX(Calc!$A:$A,$S551))*(Calc!$D$2:$D$2001&gt;0)*(Calc!$I$2:$I$2001&gt;INDEX(Calc!$J:$J,$S551))*(Calc!$T$2:$T$2001&lt;INDEX(Calc!$H:$H,$S551)),0),0)+1,"")))))</f>
        <v>0</v>
      </c>
      <c r="U551">
        <f>IF($S551="","",IF($T551&lt;&gt;"","paid","unpaid"))</f>
        <v>0</v>
      </c>
      <c r="V551">
        <f>IF(OR($S551="",$T551=""),"",IFERROR(MATCH(1,INDEX((Calc!$A$2:$A$2001=INDEX(Calc!$A:$A,$S551))*(Calc!$D$2:$D$2001&gt;0)*(Calc!$I$2:$I$2001&gt;INDEX(Calc!$J:$J,$S551))*(Calc!$T$2:$T$2001&lt;INDEX(Calc!$H:$H,$S551))*(ROW(Calc!$A$2:$A$2001)&gt;$T551),0),0)+1,""))</f>
        <v>0</v>
      </c>
      <c r="W551" s="8">
        <f>IF($S551="","",MAX(0,INDEX(Calc!$H:$H,$S551)-MAX(INDEX(Calc!$K:$K,$S551),INDEX(Calc!$J:$J,$S551))))</f>
        <v>0</v>
      </c>
      <c r="X551" s="8">
        <f>IF($S551="","",INDEX(Calc!$E:$E,$S551)-$W551)</f>
        <v>0</v>
      </c>
    </row>
    <row r="552" spans="1:24">
      <c r="A552">
        <f>IF($S552="","",INDEX(Calc!$A:$A,$S552))</f>
        <v>0</v>
      </c>
      <c r="B552">
        <f>IF($S552="","",INDEX(Calc!$U:$U,$S552))</f>
        <v>0</v>
      </c>
      <c r="C552" s="7">
        <f>IF($S552="","",INDEX(Calc!$B:$B,$S552))</f>
        <v>0</v>
      </c>
      <c r="D552">
        <f>IF($S552="","",INDEX(Calc!$C:$C,$S552))</f>
        <v>0</v>
      </c>
      <c r="E552" s="8">
        <f>IF($S552="","",INDEX(Calc!$E:$E,$S552))</f>
        <v>0</v>
      </c>
      <c r="F552" s="9">
        <f>IF($S552="","",INDEX(Calc!$G:$G,$S552))</f>
        <v>0</v>
      </c>
      <c r="G552" s="8">
        <f>IF($S552="","",INDEX(Calc!$L:$L,$S552))</f>
        <v>0</v>
      </c>
      <c r="H552" s="8">
        <f>IF($S552="","",INDEX(Calc!$M:$M,$S552))</f>
        <v>0</v>
      </c>
      <c r="I552" s="7">
        <f>IF($T552="","",INDEX(Calc!$B:$B,$T552))</f>
        <v>0</v>
      </c>
      <c r="J552" s="8">
        <f>IF($S552="","",IF($U552&lt;&gt;"paid",0,MAX(0,MIN(INDEX(Calc!$H:$H,$S552),INDEX(Calc!$I:$I,$T552))-MAX(INDEX(Calc!$J:$J,$S552),INDEX(Calc!$T:$T,$T552)))))</f>
        <v>0</v>
      </c>
      <c r="K552" s="8">
        <f>IF($S552="","",IF($U552&lt;&gt;"paid",0,$J552/(1+$F552)*$F552))</f>
        <v>0</v>
      </c>
      <c r="L552" s="8">
        <f>IF($S552="","",IF($U552="paid",MAX(0,$E552-MAX(0,MIN(INDEX(Calc!$H:$H,$S552),INDEX(Calc!$I:$I,$T552))-INDEX(Calc!$J:$J,$S552))),$W552))</f>
        <v>0</v>
      </c>
      <c r="M552" s="8">
        <f>IF($S552="","",IF($U552="paid",$L552/(1+$F552)*$F552,$Q552))</f>
        <v>0</v>
      </c>
      <c r="N552">
        <f>IF(OR($S552="",$U552&lt;&gt;"paid"),"",$I552-$C552)</f>
        <v>0</v>
      </c>
      <c r="O552" s="8">
        <f>IF($S552="","",IF(AND($U552="paid",$N552&gt;Settings!$B$4),$K552*Settings!$B$3*$N552/365,0))</f>
        <v>0</v>
      </c>
      <c r="P552" s="8">
        <f>IF($S552="","",IF($U552="unpaid",$W552,0))</f>
        <v>0</v>
      </c>
      <c r="Q552" s="8">
        <f>IF($S552="","",IF(AND($U552="unpaid",$C552&lt;=Settings!$B$2),$W552/(1+$F552)*$F552,0))</f>
        <v>0</v>
      </c>
      <c r="R552">
        <f>IF($S552="","","FY "&amp;IF(MONTH($C552)&gt;=4,YEAR($C552),YEAR($C552)-1)&amp;"-"&amp;TEXT(MOD(IF(MONTH($C552)&gt;=4,YEAR($C552)+1,YEAR($C552)),100),"00"))</f>
        <v>0</v>
      </c>
      <c r="S552">
        <f>IF($S551="","",IF($U551="paid",IF($V551&lt;&gt;"",$S551,IF(AND($W551&gt;0,OR(INDEX(Calc!$B:$B,$S551)&lt;=Settings!$B$2,$X551=0)),$S551,IFERROR(MATCH(1,INDEX((Calc!$A$2:$A$2001&lt;&gt;"")*(Calc!$E$2:$E$2001&gt;0)*(ROW(Calc!$A$2:$A$2001)&gt;$S551),0),0)+1,""))),IFERROR(MATCH(1,INDEX((Calc!$A$2:$A$2001&lt;&gt;"")*(Calc!$E$2:$E$2001&gt;0)*(ROW(Calc!$A$2:$A$2001)&gt;$S551),0),0)+1,"")))</f>
        <v>0</v>
      </c>
      <c r="T552">
        <f>IF($S552="","",IF(AND($S552=$S551,$U551="paid",$V551=""),"",IF(AND($S552=$S551,$U551="paid",$V551&lt;&gt;""),$V551,IF($S552="","",IFERROR(MATCH(1,INDEX((Calc!$A$2:$A$2001=INDEX(Calc!$A:$A,$S552))*(Calc!$D$2:$D$2001&gt;0)*(Calc!$I$2:$I$2001&gt;INDEX(Calc!$J:$J,$S552))*(Calc!$T$2:$T$2001&lt;INDEX(Calc!$H:$H,$S552)),0),0)+1,"")))))</f>
        <v>0</v>
      </c>
      <c r="U552">
        <f>IF($S552="","",IF($T552&lt;&gt;"","paid","unpaid"))</f>
        <v>0</v>
      </c>
      <c r="V552">
        <f>IF(OR($S552="",$T552=""),"",IFERROR(MATCH(1,INDEX((Calc!$A$2:$A$2001=INDEX(Calc!$A:$A,$S552))*(Calc!$D$2:$D$2001&gt;0)*(Calc!$I$2:$I$2001&gt;INDEX(Calc!$J:$J,$S552))*(Calc!$T$2:$T$2001&lt;INDEX(Calc!$H:$H,$S552))*(ROW(Calc!$A$2:$A$2001)&gt;$T552),0),0)+1,""))</f>
        <v>0</v>
      </c>
      <c r="W552" s="8">
        <f>IF($S552="","",MAX(0,INDEX(Calc!$H:$H,$S552)-MAX(INDEX(Calc!$K:$K,$S552),INDEX(Calc!$J:$J,$S552))))</f>
        <v>0</v>
      </c>
      <c r="X552" s="8">
        <f>IF($S552="","",INDEX(Calc!$E:$E,$S552)-$W552)</f>
        <v>0</v>
      </c>
    </row>
    <row r="553" spans="1:24">
      <c r="A553">
        <f>IF($S553="","",INDEX(Calc!$A:$A,$S553))</f>
        <v>0</v>
      </c>
      <c r="B553">
        <f>IF($S553="","",INDEX(Calc!$U:$U,$S553))</f>
        <v>0</v>
      </c>
      <c r="C553" s="7">
        <f>IF($S553="","",INDEX(Calc!$B:$B,$S553))</f>
        <v>0</v>
      </c>
      <c r="D553">
        <f>IF($S553="","",INDEX(Calc!$C:$C,$S553))</f>
        <v>0</v>
      </c>
      <c r="E553" s="8">
        <f>IF($S553="","",INDEX(Calc!$E:$E,$S553))</f>
        <v>0</v>
      </c>
      <c r="F553" s="9">
        <f>IF($S553="","",INDEX(Calc!$G:$G,$S553))</f>
        <v>0</v>
      </c>
      <c r="G553" s="8">
        <f>IF($S553="","",INDEX(Calc!$L:$L,$S553))</f>
        <v>0</v>
      </c>
      <c r="H553" s="8">
        <f>IF($S553="","",INDEX(Calc!$M:$M,$S553))</f>
        <v>0</v>
      </c>
      <c r="I553" s="7">
        <f>IF($T553="","",INDEX(Calc!$B:$B,$T553))</f>
        <v>0</v>
      </c>
      <c r="J553" s="8">
        <f>IF($S553="","",IF($U553&lt;&gt;"paid",0,MAX(0,MIN(INDEX(Calc!$H:$H,$S553),INDEX(Calc!$I:$I,$T553))-MAX(INDEX(Calc!$J:$J,$S553),INDEX(Calc!$T:$T,$T553)))))</f>
        <v>0</v>
      </c>
      <c r="K553" s="8">
        <f>IF($S553="","",IF($U553&lt;&gt;"paid",0,$J553/(1+$F553)*$F553))</f>
        <v>0</v>
      </c>
      <c r="L553" s="8">
        <f>IF($S553="","",IF($U553="paid",MAX(0,$E553-MAX(0,MIN(INDEX(Calc!$H:$H,$S553),INDEX(Calc!$I:$I,$T553))-INDEX(Calc!$J:$J,$S553))),$W553))</f>
        <v>0</v>
      </c>
      <c r="M553" s="8">
        <f>IF($S553="","",IF($U553="paid",$L553/(1+$F553)*$F553,$Q553))</f>
        <v>0</v>
      </c>
      <c r="N553">
        <f>IF(OR($S553="",$U553&lt;&gt;"paid"),"",$I553-$C553)</f>
        <v>0</v>
      </c>
      <c r="O553" s="8">
        <f>IF($S553="","",IF(AND($U553="paid",$N553&gt;Settings!$B$4),$K553*Settings!$B$3*$N553/365,0))</f>
        <v>0</v>
      </c>
      <c r="P553" s="8">
        <f>IF($S553="","",IF($U553="unpaid",$W553,0))</f>
        <v>0</v>
      </c>
      <c r="Q553" s="8">
        <f>IF($S553="","",IF(AND($U553="unpaid",$C553&lt;=Settings!$B$2),$W553/(1+$F553)*$F553,0))</f>
        <v>0</v>
      </c>
      <c r="R553">
        <f>IF($S553="","","FY "&amp;IF(MONTH($C553)&gt;=4,YEAR($C553),YEAR($C553)-1)&amp;"-"&amp;TEXT(MOD(IF(MONTH($C553)&gt;=4,YEAR($C553)+1,YEAR($C553)),100),"00"))</f>
        <v>0</v>
      </c>
      <c r="S553">
        <f>IF($S552="","",IF($U552="paid",IF($V552&lt;&gt;"",$S552,IF(AND($W552&gt;0,OR(INDEX(Calc!$B:$B,$S552)&lt;=Settings!$B$2,$X552=0)),$S552,IFERROR(MATCH(1,INDEX((Calc!$A$2:$A$2001&lt;&gt;"")*(Calc!$E$2:$E$2001&gt;0)*(ROW(Calc!$A$2:$A$2001)&gt;$S552),0),0)+1,""))),IFERROR(MATCH(1,INDEX((Calc!$A$2:$A$2001&lt;&gt;"")*(Calc!$E$2:$E$2001&gt;0)*(ROW(Calc!$A$2:$A$2001)&gt;$S552),0),0)+1,"")))</f>
        <v>0</v>
      </c>
      <c r="T553">
        <f>IF($S553="","",IF(AND($S553=$S552,$U552="paid",$V552=""),"",IF(AND($S553=$S552,$U552="paid",$V552&lt;&gt;""),$V552,IF($S553="","",IFERROR(MATCH(1,INDEX((Calc!$A$2:$A$2001=INDEX(Calc!$A:$A,$S553))*(Calc!$D$2:$D$2001&gt;0)*(Calc!$I$2:$I$2001&gt;INDEX(Calc!$J:$J,$S553))*(Calc!$T$2:$T$2001&lt;INDEX(Calc!$H:$H,$S553)),0),0)+1,"")))))</f>
        <v>0</v>
      </c>
      <c r="U553">
        <f>IF($S553="","",IF($T553&lt;&gt;"","paid","unpaid"))</f>
        <v>0</v>
      </c>
      <c r="V553">
        <f>IF(OR($S553="",$T553=""),"",IFERROR(MATCH(1,INDEX((Calc!$A$2:$A$2001=INDEX(Calc!$A:$A,$S553))*(Calc!$D$2:$D$2001&gt;0)*(Calc!$I$2:$I$2001&gt;INDEX(Calc!$J:$J,$S553))*(Calc!$T$2:$T$2001&lt;INDEX(Calc!$H:$H,$S553))*(ROW(Calc!$A$2:$A$2001)&gt;$T553),0),0)+1,""))</f>
        <v>0</v>
      </c>
      <c r="W553" s="8">
        <f>IF($S553="","",MAX(0,INDEX(Calc!$H:$H,$S553)-MAX(INDEX(Calc!$K:$K,$S553),INDEX(Calc!$J:$J,$S553))))</f>
        <v>0</v>
      </c>
      <c r="X553" s="8">
        <f>IF($S553="","",INDEX(Calc!$E:$E,$S553)-$W553)</f>
        <v>0</v>
      </c>
    </row>
    <row r="554" spans="1:24">
      <c r="A554">
        <f>IF($S554="","",INDEX(Calc!$A:$A,$S554))</f>
        <v>0</v>
      </c>
      <c r="B554">
        <f>IF($S554="","",INDEX(Calc!$U:$U,$S554))</f>
        <v>0</v>
      </c>
      <c r="C554" s="7">
        <f>IF($S554="","",INDEX(Calc!$B:$B,$S554))</f>
        <v>0</v>
      </c>
      <c r="D554">
        <f>IF($S554="","",INDEX(Calc!$C:$C,$S554))</f>
        <v>0</v>
      </c>
      <c r="E554" s="8">
        <f>IF($S554="","",INDEX(Calc!$E:$E,$S554))</f>
        <v>0</v>
      </c>
      <c r="F554" s="9">
        <f>IF($S554="","",INDEX(Calc!$G:$G,$S554))</f>
        <v>0</v>
      </c>
      <c r="G554" s="8">
        <f>IF($S554="","",INDEX(Calc!$L:$L,$S554))</f>
        <v>0</v>
      </c>
      <c r="H554" s="8">
        <f>IF($S554="","",INDEX(Calc!$M:$M,$S554))</f>
        <v>0</v>
      </c>
      <c r="I554" s="7">
        <f>IF($T554="","",INDEX(Calc!$B:$B,$T554))</f>
        <v>0</v>
      </c>
      <c r="J554" s="8">
        <f>IF($S554="","",IF($U554&lt;&gt;"paid",0,MAX(0,MIN(INDEX(Calc!$H:$H,$S554),INDEX(Calc!$I:$I,$T554))-MAX(INDEX(Calc!$J:$J,$S554),INDEX(Calc!$T:$T,$T554)))))</f>
        <v>0</v>
      </c>
      <c r="K554" s="8">
        <f>IF($S554="","",IF($U554&lt;&gt;"paid",0,$J554/(1+$F554)*$F554))</f>
        <v>0</v>
      </c>
      <c r="L554" s="8">
        <f>IF($S554="","",IF($U554="paid",MAX(0,$E554-MAX(0,MIN(INDEX(Calc!$H:$H,$S554),INDEX(Calc!$I:$I,$T554))-INDEX(Calc!$J:$J,$S554))),$W554))</f>
        <v>0</v>
      </c>
      <c r="M554" s="8">
        <f>IF($S554="","",IF($U554="paid",$L554/(1+$F554)*$F554,$Q554))</f>
        <v>0</v>
      </c>
      <c r="N554">
        <f>IF(OR($S554="",$U554&lt;&gt;"paid"),"",$I554-$C554)</f>
        <v>0</v>
      </c>
      <c r="O554" s="8">
        <f>IF($S554="","",IF(AND($U554="paid",$N554&gt;Settings!$B$4),$K554*Settings!$B$3*$N554/365,0))</f>
        <v>0</v>
      </c>
      <c r="P554" s="8">
        <f>IF($S554="","",IF($U554="unpaid",$W554,0))</f>
        <v>0</v>
      </c>
      <c r="Q554" s="8">
        <f>IF($S554="","",IF(AND($U554="unpaid",$C554&lt;=Settings!$B$2),$W554/(1+$F554)*$F554,0))</f>
        <v>0</v>
      </c>
      <c r="R554">
        <f>IF($S554="","","FY "&amp;IF(MONTH($C554)&gt;=4,YEAR($C554),YEAR($C554)-1)&amp;"-"&amp;TEXT(MOD(IF(MONTH($C554)&gt;=4,YEAR($C554)+1,YEAR($C554)),100),"00"))</f>
        <v>0</v>
      </c>
      <c r="S554">
        <f>IF($S553="","",IF($U553="paid",IF($V553&lt;&gt;"",$S553,IF(AND($W553&gt;0,OR(INDEX(Calc!$B:$B,$S553)&lt;=Settings!$B$2,$X553=0)),$S553,IFERROR(MATCH(1,INDEX((Calc!$A$2:$A$2001&lt;&gt;"")*(Calc!$E$2:$E$2001&gt;0)*(ROW(Calc!$A$2:$A$2001)&gt;$S553),0),0)+1,""))),IFERROR(MATCH(1,INDEX((Calc!$A$2:$A$2001&lt;&gt;"")*(Calc!$E$2:$E$2001&gt;0)*(ROW(Calc!$A$2:$A$2001)&gt;$S553),0),0)+1,"")))</f>
        <v>0</v>
      </c>
      <c r="T554">
        <f>IF($S554="","",IF(AND($S554=$S553,$U553="paid",$V553=""),"",IF(AND($S554=$S553,$U553="paid",$V553&lt;&gt;""),$V553,IF($S554="","",IFERROR(MATCH(1,INDEX((Calc!$A$2:$A$2001=INDEX(Calc!$A:$A,$S554))*(Calc!$D$2:$D$2001&gt;0)*(Calc!$I$2:$I$2001&gt;INDEX(Calc!$J:$J,$S554))*(Calc!$T$2:$T$2001&lt;INDEX(Calc!$H:$H,$S554)),0),0)+1,"")))))</f>
        <v>0</v>
      </c>
      <c r="U554">
        <f>IF($S554="","",IF($T554&lt;&gt;"","paid","unpaid"))</f>
        <v>0</v>
      </c>
      <c r="V554">
        <f>IF(OR($S554="",$T554=""),"",IFERROR(MATCH(1,INDEX((Calc!$A$2:$A$2001=INDEX(Calc!$A:$A,$S554))*(Calc!$D$2:$D$2001&gt;0)*(Calc!$I$2:$I$2001&gt;INDEX(Calc!$J:$J,$S554))*(Calc!$T$2:$T$2001&lt;INDEX(Calc!$H:$H,$S554))*(ROW(Calc!$A$2:$A$2001)&gt;$T554),0),0)+1,""))</f>
        <v>0</v>
      </c>
      <c r="W554" s="8">
        <f>IF($S554="","",MAX(0,INDEX(Calc!$H:$H,$S554)-MAX(INDEX(Calc!$K:$K,$S554),INDEX(Calc!$J:$J,$S554))))</f>
        <v>0</v>
      </c>
      <c r="X554" s="8">
        <f>IF($S554="","",INDEX(Calc!$E:$E,$S554)-$W554)</f>
        <v>0</v>
      </c>
    </row>
    <row r="555" spans="1:24">
      <c r="A555">
        <f>IF($S555="","",INDEX(Calc!$A:$A,$S555))</f>
        <v>0</v>
      </c>
      <c r="B555">
        <f>IF($S555="","",INDEX(Calc!$U:$U,$S555))</f>
        <v>0</v>
      </c>
      <c r="C555" s="7">
        <f>IF($S555="","",INDEX(Calc!$B:$B,$S555))</f>
        <v>0</v>
      </c>
      <c r="D555">
        <f>IF($S555="","",INDEX(Calc!$C:$C,$S555))</f>
        <v>0</v>
      </c>
      <c r="E555" s="8">
        <f>IF($S555="","",INDEX(Calc!$E:$E,$S555))</f>
        <v>0</v>
      </c>
      <c r="F555" s="9">
        <f>IF($S555="","",INDEX(Calc!$G:$G,$S555))</f>
        <v>0</v>
      </c>
      <c r="G555" s="8">
        <f>IF($S555="","",INDEX(Calc!$L:$L,$S555))</f>
        <v>0</v>
      </c>
      <c r="H555" s="8">
        <f>IF($S555="","",INDEX(Calc!$M:$M,$S555))</f>
        <v>0</v>
      </c>
      <c r="I555" s="7">
        <f>IF($T555="","",INDEX(Calc!$B:$B,$T555))</f>
        <v>0</v>
      </c>
      <c r="J555" s="8">
        <f>IF($S555="","",IF($U555&lt;&gt;"paid",0,MAX(0,MIN(INDEX(Calc!$H:$H,$S555),INDEX(Calc!$I:$I,$T555))-MAX(INDEX(Calc!$J:$J,$S555),INDEX(Calc!$T:$T,$T555)))))</f>
        <v>0</v>
      </c>
      <c r="K555" s="8">
        <f>IF($S555="","",IF($U555&lt;&gt;"paid",0,$J555/(1+$F555)*$F555))</f>
        <v>0</v>
      </c>
      <c r="L555" s="8">
        <f>IF($S555="","",IF($U555="paid",MAX(0,$E555-MAX(0,MIN(INDEX(Calc!$H:$H,$S555),INDEX(Calc!$I:$I,$T555))-INDEX(Calc!$J:$J,$S555))),$W555))</f>
        <v>0</v>
      </c>
      <c r="M555" s="8">
        <f>IF($S555="","",IF($U555="paid",$L555/(1+$F555)*$F555,$Q555))</f>
        <v>0</v>
      </c>
      <c r="N555">
        <f>IF(OR($S555="",$U555&lt;&gt;"paid"),"",$I555-$C555)</f>
        <v>0</v>
      </c>
      <c r="O555" s="8">
        <f>IF($S555="","",IF(AND($U555="paid",$N555&gt;Settings!$B$4),$K555*Settings!$B$3*$N555/365,0))</f>
        <v>0</v>
      </c>
      <c r="P555" s="8">
        <f>IF($S555="","",IF($U555="unpaid",$W555,0))</f>
        <v>0</v>
      </c>
      <c r="Q555" s="8">
        <f>IF($S555="","",IF(AND($U555="unpaid",$C555&lt;=Settings!$B$2),$W555/(1+$F555)*$F555,0))</f>
        <v>0</v>
      </c>
      <c r="R555">
        <f>IF($S555="","","FY "&amp;IF(MONTH($C555)&gt;=4,YEAR($C555),YEAR($C555)-1)&amp;"-"&amp;TEXT(MOD(IF(MONTH($C555)&gt;=4,YEAR($C555)+1,YEAR($C555)),100),"00"))</f>
        <v>0</v>
      </c>
      <c r="S555">
        <f>IF($S554="","",IF($U554="paid",IF($V554&lt;&gt;"",$S554,IF(AND($W554&gt;0,OR(INDEX(Calc!$B:$B,$S554)&lt;=Settings!$B$2,$X554=0)),$S554,IFERROR(MATCH(1,INDEX((Calc!$A$2:$A$2001&lt;&gt;"")*(Calc!$E$2:$E$2001&gt;0)*(ROW(Calc!$A$2:$A$2001)&gt;$S554),0),0)+1,""))),IFERROR(MATCH(1,INDEX((Calc!$A$2:$A$2001&lt;&gt;"")*(Calc!$E$2:$E$2001&gt;0)*(ROW(Calc!$A$2:$A$2001)&gt;$S554),0),0)+1,"")))</f>
        <v>0</v>
      </c>
      <c r="T555">
        <f>IF($S555="","",IF(AND($S555=$S554,$U554="paid",$V554=""),"",IF(AND($S555=$S554,$U554="paid",$V554&lt;&gt;""),$V554,IF($S555="","",IFERROR(MATCH(1,INDEX((Calc!$A$2:$A$2001=INDEX(Calc!$A:$A,$S555))*(Calc!$D$2:$D$2001&gt;0)*(Calc!$I$2:$I$2001&gt;INDEX(Calc!$J:$J,$S555))*(Calc!$T$2:$T$2001&lt;INDEX(Calc!$H:$H,$S555)),0),0)+1,"")))))</f>
        <v>0</v>
      </c>
      <c r="U555">
        <f>IF($S555="","",IF($T555&lt;&gt;"","paid","unpaid"))</f>
        <v>0</v>
      </c>
      <c r="V555">
        <f>IF(OR($S555="",$T555=""),"",IFERROR(MATCH(1,INDEX((Calc!$A$2:$A$2001=INDEX(Calc!$A:$A,$S555))*(Calc!$D$2:$D$2001&gt;0)*(Calc!$I$2:$I$2001&gt;INDEX(Calc!$J:$J,$S555))*(Calc!$T$2:$T$2001&lt;INDEX(Calc!$H:$H,$S555))*(ROW(Calc!$A$2:$A$2001)&gt;$T555),0),0)+1,""))</f>
        <v>0</v>
      </c>
      <c r="W555" s="8">
        <f>IF($S555="","",MAX(0,INDEX(Calc!$H:$H,$S555)-MAX(INDEX(Calc!$K:$K,$S555),INDEX(Calc!$J:$J,$S555))))</f>
        <v>0</v>
      </c>
      <c r="X555" s="8">
        <f>IF($S555="","",INDEX(Calc!$E:$E,$S555)-$W555)</f>
        <v>0</v>
      </c>
    </row>
    <row r="556" spans="1:24">
      <c r="A556">
        <f>IF($S556="","",INDEX(Calc!$A:$A,$S556))</f>
        <v>0</v>
      </c>
      <c r="B556">
        <f>IF($S556="","",INDEX(Calc!$U:$U,$S556))</f>
        <v>0</v>
      </c>
      <c r="C556" s="7">
        <f>IF($S556="","",INDEX(Calc!$B:$B,$S556))</f>
        <v>0</v>
      </c>
      <c r="D556">
        <f>IF($S556="","",INDEX(Calc!$C:$C,$S556))</f>
        <v>0</v>
      </c>
      <c r="E556" s="8">
        <f>IF($S556="","",INDEX(Calc!$E:$E,$S556))</f>
        <v>0</v>
      </c>
      <c r="F556" s="9">
        <f>IF($S556="","",INDEX(Calc!$G:$G,$S556))</f>
        <v>0</v>
      </c>
      <c r="G556" s="8">
        <f>IF($S556="","",INDEX(Calc!$L:$L,$S556))</f>
        <v>0</v>
      </c>
      <c r="H556" s="8">
        <f>IF($S556="","",INDEX(Calc!$M:$M,$S556))</f>
        <v>0</v>
      </c>
      <c r="I556" s="7">
        <f>IF($T556="","",INDEX(Calc!$B:$B,$T556))</f>
        <v>0</v>
      </c>
      <c r="J556" s="8">
        <f>IF($S556="","",IF($U556&lt;&gt;"paid",0,MAX(0,MIN(INDEX(Calc!$H:$H,$S556),INDEX(Calc!$I:$I,$T556))-MAX(INDEX(Calc!$J:$J,$S556),INDEX(Calc!$T:$T,$T556)))))</f>
        <v>0</v>
      </c>
      <c r="K556" s="8">
        <f>IF($S556="","",IF($U556&lt;&gt;"paid",0,$J556/(1+$F556)*$F556))</f>
        <v>0</v>
      </c>
      <c r="L556" s="8">
        <f>IF($S556="","",IF($U556="paid",MAX(0,$E556-MAX(0,MIN(INDEX(Calc!$H:$H,$S556),INDEX(Calc!$I:$I,$T556))-INDEX(Calc!$J:$J,$S556))),$W556))</f>
        <v>0</v>
      </c>
      <c r="M556" s="8">
        <f>IF($S556="","",IF($U556="paid",$L556/(1+$F556)*$F556,$Q556))</f>
        <v>0</v>
      </c>
      <c r="N556">
        <f>IF(OR($S556="",$U556&lt;&gt;"paid"),"",$I556-$C556)</f>
        <v>0</v>
      </c>
      <c r="O556" s="8">
        <f>IF($S556="","",IF(AND($U556="paid",$N556&gt;Settings!$B$4),$K556*Settings!$B$3*$N556/365,0))</f>
        <v>0</v>
      </c>
      <c r="P556" s="8">
        <f>IF($S556="","",IF($U556="unpaid",$W556,0))</f>
        <v>0</v>
      </c>
      <c r="Q556" s="8">
        <f>IF($S556="","",IF(AND($U556="unpaid",$C556&lt;=Settings!$B$2),$W556/(1+$F556)*$F556,0))</f>
        <v>0</v>
      </c>
      <c r="R556">
        <f>IF($S556="","","FY "&amp;IF(MONTH($C556)&gt;=4,YEAR($C556),YEAR($C556)-1)&amp;"-"&amp;TEXT(MOD(IF(MONTH($C556)&gt;=4,YEAR($C556)+1,YEAR($C556)),100),"00"))</f>
        <v>0</v>
      </c>
      <c r="S556">
        <f>IF($S555="","",IF($U555="paid",IF($V555&lt;&gt;"",$S555,IF(AND($W555&gt;0,OR(INDEX(Calc!$B:$B,$S555)&lt;=Settings!$B$2,$X555=0)),$S555,IFERROR(MATCH(1,INDEX((Calc!$A$2:$A$2001&lt;&gt;"")*(Calc!$E$2:$E$2001&gt;0)*(ROW(Calc!$A$2:$A$2001)&gt;$S555),0),0)+1,""))),IFERROR(MATCH(1,INDEX((Calc!$A$2:$A$2001&lt;&gt;"")*(Calc!$E$2:$E$2001&gt;0)*(ROW(Calc!$A$2:$A$2001)&gt;$S555),0),0)+1,"")))</f>
        <v>0</v>
      </c>
      <c r="T556">
        <f>IF($S556="","",IF(AND($S556=$S555,$U555="paid",$V555=""),"",IF(AND($S556=$S555,$U555="paid",$V555&lt;&gt;""),$V555,IF($S556="","",IFERROR(MATCH(1,INDEX((Calc!$A$2:$A$2001=INDEX(Calc!$A:$A,$S556))*(Calc!$D$2:$D$2001&gt;0)*(Calc!$I$2:$I$2001&gt;INDEX(Calc!$J:$J,$S556))*(Calc!$T$2:$T$2001&lt;INDEX(Calc!$H:$H,$S556)),0),0)+1,"")))))</f>
        <v>0</v>
      </c>
      <c r="U556">
        <f>IF($S556="","",IF($T556&lt;&gt;"","paid","unpaid"))</f>
        <v>0</v>
      </c>
      <c r="V556">
        <f>IF(OR($S556="",$T556=""),"",IFERROR(MATCH(1,INDEX((Calc!$A$2:$A$2001=INDEX(Calc!$A:$A,$S556))*(Calc!$D$2:$D$2001&gt;0)*(Calc!$I$2:$I$2001&gt;INDEX(Calc!$J:$J,$S556))*(Calc!$T$2:$T$2001&lt;INDEX(Calc!$H:$H,$S556))*(ROW(Calc!$A$2:$A$2001)&gt;$T556),0),0)+1,""))</f>
        <v>0</v>
      </c>
      <c r="W556" s="8">
        <f>IF($S556="","",MAX(0,INDEX(Calc!$H:$H,$S556)-MAX(INDEX(Calc!$K:$K,$S556),INDEX(Calc!$J:$J,$S556))))</f>
        <v>0</v>
      </c>
      <c r="X556" s="8">
        <f>IF($S556="","",INDEX(Calc!$E:$E,$S556)-$W556)</f>
        <v>0</v>
      </c>
    </row>
    <row r="557" spans="1:24">
      <c r="A557">
        <f>IF($S557="","",INDEX(Calc!$A:$A,$S557))</f>
        <v>0</v>
      </c>
      <c r="B557">
        <f>IF($S557="","",INDEX(Calc!$U:$U,$S557))</f>
        <v>0</v>
      </c>
      <c r="C557" s="7">
        <f>IF($S557="","",INDEX(Calc!$B:$B,$S557))</f>
        <v>0</v>
      </c>
      <c r="D557">
        <f>IF($S557="","",INDEX(Calc!$C:$C,$S557))</f>
        <v>0</v>
      </c>
      <c r="E557" s="8">
        <f>IF($S557="","",INDEX(Calc!$E:$E,$S557))</f>
        <v>0</v>
      </c>
      <c r="F557" s="9">
        <f>IF($S557="","",INDEX(Calc!$G:$G,$S557))</f>
        <v>0</v>
      </c>
      <c r="G557" s="8">
        <f>IF($S557="","",INDEX(Calc!$L:$L,$S557))</f>
        <v>0</v>
      </c>
      <c r="H557" s="8">
        <f>IF($S557="","",INDEX(Calc!$M:$M,$S557))</f>
        <v>0</v>
      </c>
      <c r="I557" s="7">
        <f>IF($T557="","",INDEX(Calc!$B:$B,$T557))</f>
        <v>0</v>
      </c>
      <c r="J557" s="8">
        <f>IF($S557="","",IF($U557&lt;&gt;"paid",0,MAX(0,MIN(INDEX(Calc!$H:$H,$S557),INDEX(Calc!$I:$I,$T557))-MAX(INDEX(Calc!$J:$J,$S557),INDEX(Calc!$T:$T,$T557)))))</f>
        <v>0</v>
      </c>
      <c r="K557" s="8">
        <f>IF($S557="","",IF($U557&lt;&gt;"paid",0,$J557/(1+$F557)*$F557))</f>
        <v>0</v>
      </c>
      <c r="L557" s="8">
        <f>IF($S557="","",IF($U557="paid",MAX(0,$E557-MAX(0,MIN(INDEX(Calc!$H:$H,$S557),INDEX(Calc!$I:$I,$T557))-INDEX(Calc!$J:$J,$S557))),$W557))</f>
        <v>0</v>
      </c>
      <c r="M557" s="8">
        <f>IF($S557="","",IF($U557="paid",$L557/(1+$F557)*$F557,$Q557))</f>
        <v>0</v>
      </c>
      <c r="N557">
        <f>IF(OR($S557="",$U557&lt;&gt;"paid"),"",$I557-$C557)</f>
        <v>0</v>
      </c>
      <c r="O557" s="8">
        <f>IF($S557="","",IF(AND($U557="paid",$N557&gt;Settings!$B$4),$K557*Settings!$B$3*$N557/365,0))</f>
        <v>0</v>
      </c>
      <c r="P557" s="8">
        <f>IF($S557="","",IF($U557="unpaid",$W557,0))</f>
        <v>0</v>
      </c>
      <c r="Q557" s="8">
        <f>IF($S557="","",IF(AND($U557="unpaid",$C557&lt;=Settings!$B$2),$W557/(1+$F557)*$F557,0))</f>
        <v>0</v>
      </c>
      <c r="R557">
        <f>IF($S557="","","FY "&amp;IF(MONTH($C557)&gt;=4,YEAR($C557),YEAR($C557)-1)&amp;"-"&amp;TEXT(MOD(IF(MONTH($C557)&gt;=4,YEAR($C557)+1,YEAR($C557)),100),"00"))</f>
        <v>0</v>
      </c>
      <c r="S557">
        <f>IF($S556="","",IF($U556="paid",IF($V556&lt;&gt;"",$S556,IF(AND($W556&gt;0,OR(INDEX(Calc!$B:$B,$S556)&lt;=Settings!$B$2,$X556=0)),$S556,IFERROR(MATCH(1,INDEX((Calc!$A$2:$A$2001&lt;&gt;"")*(Calc!$E$2:$E$2001&gt;0)*(ROW(Calc!$A$2:$A$2001)&gt;$S556),0),0)+1,""))),IFERROR(MATCH(1,INDEX((Calc!$A$2:$A$2001&lt;&gt;"")*(Calc!$E$2:$E$2001&gt;0)*(ROW(Calc!$A$2:$A$2001)&gt;$S556),0),0)+1,"")))</f>
        <v>0</v>
      </c>
      <c r="T557">
        <f>IF($S557="","",IF(AND($S557=$S556,$U556="paid",$V556=""),"",IF(AND($S557=$S556,$U556="paid",$V556&lt;&gt;""),$V556,IF($S557="","",IFERROR(MATCH(1,INDEX((Calc!$A$2:$A$2001=INDEX(Calc!$A:$A,$S557))*(Calc!$D$2:$D$2001&gt;0)*(Calc!$I$2:$I$2001&gt;INDEX(Calc!$J:$J,$S557))*(Calc!$T$2:$T$2001&lt;INDEX(Calc!$H:$H,$S557)),0),0)+1,"")))))</f>
        <v>0</v>
      </c>
      <c r="U557">
        <f>IF($S557="","",IF($T557&lt;&gt;"","paid","unpaid"))</f>
        <v>0</v>
      </c>
      <c r="V557">
        <f>IF(OR($S557="",$T557=""),"",IFERROR(MATCH(1,INDEX((Calc!$A$2:$A$2001=INDEX(Calc!$A:$A,$S557))*(Calc!$D$2:$D$2001&gt;0)*(Calc!$I$2:$I$2001&gt;INDEX(Calc!$J:$J,$S557))*(Calc!$T$2:$T$2001&lt;INDEX(Calc!$H:$H,$S557))*(ROW(Calc!$A$2:$A$2001)&gt;$T557),0),0)+1,""))</f>
        <v>0</v>
      </c>
      <c r="W557" s="8">
        <f>IF($S557="","",MAX(0,INDEX(Calc!$H:$H,$S557)-MAX(INDEX(Calc!$K:$K,$S557),INDEX(Calc!$J:$J,$S557))))</f>
        <v>0</v>
      </c>
      <c r="X557" s="8">
        <f>IF($S557="","",INDEX(Calc!$E:$E,$S557)-$W557)</f>
        <v>0</v>
      </c>
    </row>
    <row r="558" spans="1:24">
      <c r="A558">
        <f>IF($S558="","",INDEX(Calc!$A:$A,$S558))</f>
        <v>0</v>
      </c>
      <c r="B558">
        <f>IF($S558="","",INDEX(Calc!$U:$U,$S558))</f>
        <v>0</v>
      </c>
      <c r="C558" s="7">
        <f>IF($S558="","",INDEX(Calc!$B:$B,$S558))</f>
        <v>0</v>
      </c>
      <c r="D558">
        <f>IF($S558="","",INDEX(Calc!$C:$C,$S558))</f>
        <v>0</v>
      </c>
      <c r="E558" s="8">
        <f>IF($S558="","",INDEX(Calc!$E:$E,$S558))</f>
        <v>0</v>
      </c>
      <c r="F558" s="9">
        <f>IF($S558="","",INDEX(Calc!$G:$G,$S558))</f>
        <v>0</v>
      </c>
      <c r="G558" s="8">
        <f>IF($S558="","",INDEX(Calc!$L:$L,$S558))</f>
        <v>0</v>
      </c>
      <c r="H558" s="8">
        <f>IF($S558="","",INDEX(Calc!$M:$M,$S558))</f>
        <v>0</v>
      </c>
      <c r="I558" s="7">
        <f>IF($T558="","",INDEX(Calc!$B:$B,$T558))</f>
        <v>0</v>
      </c>
      <c r="J558" s="8">
        <f>IF($S558="","",IF($U558&lt;&gt;"paid",0,MAX(0,MIN(INDEX(Calc!$H:$H,$S558),INDEX(Calc!$I:$I,$T558))-MAX(INDEX(Calc!$J:$J,$S558),INDEX(Calc!$T:$T,$T558)))))</f>
        <v>0</v>
      </c>
      <c r="K558" s="8">
        <f>IF($S558="","",IF($U558&lt;&gt;"paid",0,$J558/(1+$F558)*$F558))</f>
        <v>0</v>
      </c>
      <c r="L558" s="8">
        <f>IF($S558="","",IF($U558="paid",MAX(0,$E558-MAX(0,MIN(INDEX(Calc!$H:$H,$S558),INDEX(Calc!$I:$I,$T558))-INDEX(Calc!$J:$J,$S558))),$W558))</f>
        <v>0</v>
      </c>
      <c r="M558" s="8">
        <f>IF($S558="","",IF($U558="paid",$L558/(1+$F558)*$F558,$Q558))</f>
        <v>0</v>
      </c>
      <c r="N558">
        <f>IF(OR($S558="",$U558&lt;&gt;"paid"),"",$I558-$C558)</f>
        <v>0</v>
      </c>
      <c r="O558" s="8">
        <f>IF($S558="","",IF(AND($U558="paid",$N558&gt;Settings!$B$4),$K558*Settings!$B$3*$N558/365,0))</f>
        <v>0</v>
      </c>
      <c r="P558" s="8">
        <f>IF($S558="","",IF($U558="unpaid",$W558,0))</f>
        <v>0</v>
      </c>
      <c r="Q558" s="8">
        <f>IF($S558="","",IF(AND($U558="unpaid",$C558&lt;=Settings!$B$2),$W558/(1+$F558)*$F558,0))</f>
        <v>0</v>
      </c>
      <c r="R558">
        <f>IF($S558="","","FY "&amp;IF(MONTH($C558)&gt;=4,YEAR($C558),YEAR($C558)-1)&amp;"-"&amp;TEXT(MOD(IF(MONTH($C558)&gt;=4,YEAR($C558)+1,YEAR($C558)),100),"00"))</f>
        <v>0</v>
      </c>
      <c r="S558">
        <f>IF($S557="","",IF($U557="paid",IF($V557&lt;&gt;"",$S557,IF(AND($W557&gt;0,OR(INDEX(Calc!$B:$B,$S557)&lt;=Settings!$B$2,$X557=0)),$S557,IFERROR(MATCH(1,INDEX((Calc!$A$2:$A$2001&lt;&gt;"")*(Calc!$E$2:$E$2001&gt;0)*(ROW(Calc!$A$2:$A$2001)&gt;$S557),0),0)+1,""))),IFERROR(MATCH(1,INDEX((Calc!$A$2:$A$2001&lt;&gt;"")*(Calc!$E$2:$E$2001&gt;0)*(ROW(Calc!$A$2:$A$2001)&gt;$S557),0),0)+1,"")))</f>
        <v>0</v>
      </c>
      <c r="T558">
        <f>IF($S558="","",IF(AND($S558=$S557,$U557="paid",$V557=""),"",IF(AND($S558=$S557,$U557="paid",$V557&lt;&gt;""),$V557,IF($S558="","",IFERROR(MATCH(1,INDEX((Calc!$A$2:$A$2001=INDEX(Calc!$A:$A,$S558))*(Calc!$D$2:$D$2001&gt;0)*(Calc!$I$2:$I$2001&gt;INDEX(Calc!$J:$J,$S558))*(Calc!$T$2:$T$2001&lt;INDEX(Calc!$H:$H,$S558)),0),0)+1,"")))))</f>
        <v>0</v>
      </c>
      <c r="U558">
        <f>IF($S558="","",IF($T558&lt;&gt;"","paid","unpaid"))</f>
        <v>0</v>
      </c>
      <c r="V558">
        <f>IF(OR($S558="",$T558=""),"",IFERROR(MATCH(1,INDEX((Calc!$A$2:$A$2001=INDEX(Calc!$A:$A,$S558))*(Calc!$D$2:$D$2001&gt;0)*(Calc!$I$2:$I$2001&gt;INDEX(Calc!$J:$J,$S558))*(Calc!$T$2:$T$2001&lt;INDEX(Calc!$H:$H,$S558))*(ROW(Calc!$A$2:$A$2001)&gt;$T558),0),0)+1,""))</f>
        <v>0</v>
      </c>
      <c r="W558" s="8">
        <f>IF($S558="","",MAX(0,INDEX(Calc!$H:$H,$S558)-MAX(INDEX(Calc!$K:$K,$S558),INDEX(Calc!$J:$J,$S558))))</f>
        <v>0</v>
      </c>
      <c r="X558" s="8">
        <f>IF($S558="","",INDEX(Calc!$E:$E,$S558)-$W558)</f>
        <v>0</v>
      </c>
    </row>
    <row r="559" spans="1:24">
      <c r="A559">
        <f>IF($S559="","",INDEX(Calc!$A:$A,$S559))</f>
        <v>0</v>
      </c>
      <c r="B559">
        <f>IF($S559="","",INDEX(Calc!$U:$U,$S559))</f>
        <v>0</v>
      </c>
      <c r="C559" s="7">
        <f>IF($S559="","",INDEX(Calc!$B:$B,$S559))</f>
        <v>0</v>
      </c>
      <c r="D559">
        <f>IF($S559="","",INDEX(Calc!$C:$C,$S559))</f>
        <v>0</v>
      </c>
      <c r="E559" s="8">
        <f>IF($S559="","",INDEX(Calc!$E:$E,$S559))</f>
        <v>0</v>
      </c>
      <c r="F559" s="9">
        <f>IF($S559="","",INDEX(Calc!$G:$G,$S559))</f>
        <v>0</v>
      </c>
      <c r="G559" s="8">
        <f>IF($S559="","",INDEX(Calc!$L:$L,$S559))</f>
        <v>0</v>
      </c>
      <c r="H559" s="8">
        <f>IF($S559="","",INDEX(Calc!$M:$M,$S559))</f>
        <v>0</v>
      </c>
      <c r="I559" s="7">
        <f>IF($T559="","",INDEX(Calc!$B:$B,$T559))</f>
        <v>0</v>
      </c>
      <c r="J559" s="8">
        <f>IF($S559="","",IF($U559&lt;&gt;"paid",0,MAX(0,MIN(INDEX(Calc!$H:$H,$S559),INDEX(Calc!$I:$I,$T559))-MAX(INDEX(Calc!$J:$J,$S559),INDEX(Calc!$T:$T,$T559)))))</f>
        <v>0</v>
      </c>
      <c r="K559" s="8">
        <f>IF($S559="","",IF($U559&lt;&gt;"paid",0,$J559/(1+$F559)*$F559))</f>
        <v>0</v>
      </c>
      <c r="L559" s="8">
        <f>IF($S559="","",IF($U559="paid",MAX(0,$E559-MAX(0,MIN(INDEX(Calc!$H:$H,$S559),INDEX(Calc!$I:$I,$T559))-INDEX(Calc!$J:$J,$S559))),$W559))</f>
        <v>0</v>
      </c>
      <c r="M559" s="8">
        <f>IF($S559="","",IF($U559="paid",$L559/(1+$F559)*$F559,$Q559))</f>
        <v>0</v>
      </c>
      <c r="N559">
        <f>IF(OR($S559="",$U559&lt;&gt;"paid"),"",$I559-$C559)</f>
        <v>0</v>
      </c>
      <c r="O559" s="8">
        <f>IF($S559="","",IF(AND($U559="paid",$N559&gt;Settings!$B$4),$K559*Settings!$B$3*$N559/365,0))</f>
        <v>0</v>
      </c>
      <c r="P559" s="8">
        <f>IF($S559="","",IF($U559="unpaid",$W559,0))</f>
        <v>0</v>
      </c>
      <c r="Q559" s="8">
        <f>IF($S559="","",IF(AND($U559="unpaid",$C559&lt;=Settings!$B$2),$W559/(1+$F559)*$F559,0))</f>
        <v>0</v>
      </c>
      <c r="R559">
        <f>IF($S559="","","FY "&amp;IF(MONTH($C559)&gt;=4,YEAR($C559),YEAR($C559)-1)&amp;"-"&amp;TEXT(MOD(IF(MONTH($C559)&gt;=4,YEAR($C559)+1,YEAR($C559)),100),"00"))</f>
        <v>0</v>
      </c>
      <c r="S559">
        <f>IF($S558="","",IF($U558="paid",IF($V558&lt;&gt;"",$S558,IF(AND($W558&gt;0,OR(INDEX(Calc!$B:$B,$S558)&lt;=Settings!$B$2,$X558=0)),$S558,IFERROR(MATCH(1,INDEX((Calc!$A$2:$A$2001&lt;&gt;"")*(Calc!$E$2:$E$2001&gt;0)*(ROW(Calc!$A$2:$A$2001)&gt;$S558),0),0)+1,""))),IFERROR(MATCH(1,INDEX((Calc!$A$2:$A$2001&lt;&gt;"")*(Calc!$E$2:$E$2001&gt;0)*(ROW(Calc!$A$2:$A$2001)&gt;$S558),0),0)+1,"")))</f>
        <v>0</v>
      </c>
      <c r="T559">
        <f>IF($S559="","",IF(AND($S559=$S558,$U558="paid",$V558=""),"",IF(AND($S559=$S558,$U558="paid",$V558&lt;&gt;""),$V558,IF($S559="","",IFERROR(MATCH(1,INDEX((Calc!$A$2:$A$2001=INDEX(Calc!$A:$A,$S559))*(Calc!$D$2:$D$2001&gt;0)*(Calc!$I$2:$I$2001&gt;INDEX(Calc!$J:$J,$S559))*(Calc!$T$2:$T$2001&lt;INDEX(Calc!$H:$H,$S559)),0),0)+1,"")))))</f>
        <v>0</v>
      </c>
      <c r="U559">
        <f>IF($S559="","",IF($T559&lt;&gt;"","paid","unpaid"))</f>
        <v>0</v>
      </c>
      <c r="V559">
        <f>IF(OR($S559="",$T559=""),"",IFERROR(MATCH(1,INDEX((Calc!$A$2:$A$2001=INDEX(Calc!$A:$A,$S559))*(Calc!$D$2:$D$2001&gt;0)*(Calc!$I$2:$I$2001&gt;INDEX(Calc!$J:$J,$S559))*(Calc!$T$2:$T$2001&lt;INDEX(Calc!$H:$H,$S559))*(ROW(Calc!$A$2:$A$2001)&gt;$T559),0),0)+1,""))</f>
        <v>0</v>
      </c>
      <c r="W559" s="8">
        <f>IF($S559="","",MAX(0,INDEX(Calc!$H:$H,$S559)-MAX(INDEX(Calc!$K:$K,$S559),INDEX(Calc!$J:$J,$S559))))</f>
        <v>0</v>
      </c>
      <c r="X559" s="8">
        <f>IF($S559="","",INDEX(Calc!$E:$E,$S559)-$W559)</f>
        <v>0</v>
      </c>
    </row>
    <row r="560" spans="1:24">
      <c r="A560">
        <f>IF($S560="","",INDEX(Calc!$A:$A,$S560))</f>
        <v>0</v>
      </c>
      <c r="B560">
        <f>IF($S560="","",INDEX(Calc!$U:$U,$S560))</f>
        <v>0</v>
      </c>
      <c r="C560" s="7">
        <f>IF($S560="","",INDEX(Calc!$B:$B,$S560))</f>
        <v>0</v>
      </c>
      <c r="D560">
        <f>IF($S560="","",INDEX(Calc!$C:$C,$S560))</f>
        <v>0</v>
      </c>
      <c r="E560" s="8">
        <f>IF($S560="","",INDEX(Calc!$E:$E,$S560))</f>
        <v>0</v>
      </c>
      <c r="F560" s="9">
        <f>IF($S560="","",INDEX(Calc!$G:$G,$S560))</f>
        <v>0</v>
      </c>
      <c r="G560" s="8">
        <f>IF($S560="","",INDEX(Calc!$L:$L,$S560))</f>
        <v>0</v>
      </c>
      <c r="H560" s="8">
        <f>IF($S560="","",INDEX(Calc!$M:$M,$S560))</f>
        <v>0</v>
      </c>
      <c r="I560" s="7">
        <f>IF($T560="","",INDEX(Calc!$B:$B,$T560))</f>
        <v>0</v>
      </c>
      <c r="J560" s="8">
        <f>IF($S560="","",IF($U560&lt;&gt;"paid",0,MAX(0,MIN(INDEX(Calc!$H:$H,$S560),INDEX(Calc!$I:$I,$T560))-MAX(INDEX(Calc!$J:$J,$S560),INDEX(Calc!$T:$T,$T560)))))</f>
        <v>0</v>
      </c>
      <c r="K560" s="8">
        <f>IF($S560="","",IF($U560&lt;&gt;"paid",0,$J560/(1+$F560)*$F560))</f>
        <v>0</v>
      </c>
      <c r="L560" s="8">
        <f>IF($S560="","",IF($U560="paid",MAX(0,$E560-MAX(0,MIN(INDEX(Calc!$H:$H,$S560),INDEX(Calc!$I:$I,$T560))-INDEX(Calc!$J:$J,$S560))),$W560))</f>
        <v>0</v>
      </c>
      <c r="M560" s="8">
        <f>IF($S560="","",IF($U560="paid",$L560/(1+$F560)*$F560,$Q560))</f>
        <v>0</v>
      </c>
      <c r="N560">
        <f>IF(OR($S560="",$U560&lt;&gt;"paid"),"",$I560-$C560)</f>
        <v>0</v>
      </c>
      <c r="O560" s="8">
        <f>IF($S560="","",IF(AND($U560="paid",$N560&gt;Settings!$B$4),$K560*Settings!$B$3*$N560/365,0))</f>
        <v>0</v>
      </c>
      <c r="P560" s="8">
        <f>IF($S560="","",IF($U560="unpaid",$W560,0))</f>
        <v>0</v>
      </c>
      <c r="Q560" s="8">
        <f>IF($S560="","",IF(AND($U560="unpaid",$C560&lt;=Settings!$B$2),$W560/(1+$F560)*$F560,0))</f>
        <v>0</v>
      </c>
      <c r="R560">
        <f>IF($S560="","","FY "&amp;IF(MONTH($C560)&gt;=4,YEAR($C560),YEAR($C560)-1)&amp;"-"&amp;TEXT(MOD(IF(MONTH($C560)&gt;=4,YEAR($C560)+1,YEAR($C560)),100),"00"))</f>
        <v>0</v>
      </c>
      <c r="S560">
        <f>IF($S559="","",IF($U559="paid",IF($V559&lt;&gt;"",$S559,IF(AND($W559&gt;0,OR(INDEX(Calc!$B:$B,$S559)&lt;=Settings!$B$2,$X559=0)),$S559,IFERROR(MATCH(1,INDEX((Calc!$A$2:$A$2001&lt;&gt;"")*(Calc!$E$2:$E$2001&gt;0)*(ROW(Calc!$A$2:$A$2001)&gt;$S559),0),0)+1,""))),IFERROR(MATCH(1,INDEX((Calc!$A$2:$A$2001&lt;&gt;"")*(Calc!$E$2:$E$2001&gt;0)*(ROW(Calc!$A$2:$A$2001)&gt;$S559),0),0)+1,"")))</f>
        <v>0</v>
      </c>
      <c r="T560">
        <f>IF($S560="","",IF(AND($S560=$S559,$U559="paid",$V559=""),"",IF(AND($S560=$S559,$U559="paid",$V559&lt;&gt;""),$V559,IF($S560="","",IFERROR(MATCH(1,INDEX((Calc!$A$2:$A$2001=INDEX(Calc!$A:$A,$S560))*(Calc!$D$2:$D$2001&gt;0)*(Calc!$I$2:$I$2001&gt;INDEX(Calc!$J:$J,$S560))*(Calc!$T$2:$T$2001&lt;INDEX(Calc!$H:$H,$S560)),0),0)+1,"")))))</f>
        <v>0</v>
      </c>
      <c r="U560">
        <f>IF($S560="","",IF($T560&lt;&gt;"","paid","unpaid"))</f>
        <v>0</v>
      </c>
      <c r="V560">
        <f>IF(OR($S560="",$T560=""),"",IFERROR(MATCH(1,INDEX((Calc!$A$2:$A$2001=INDEX(Calc!$A:$A,$S560))*(Calc!$D$2:$D$2001&gt;0)*(Calc!$I$2:$I$2001&gt;INDEX(Calc!$J:$J,$S560))*(Calc!$T$2:$T$2001&lt;INDEX(Calc!$H:$H,$S560))*(ROW(Calc!$A$2:$A$2001)&gt;$T560),0),0)+1,""))</f>
        <v>0</v>
      </c>
      <c r="W560" s="8">
        <f>IF($S560="","",MAX(0,INDEX(Calc!$H:$H,$S560)-MAX(INDEX(Calc!$K:$K,$S560),INDEX(Calc!$J:$J,$S560))))</f>
        <v>0</v>
      </c>
      <c r="X560" s="8">
        <f>IF($S560="","",INDEX(Calc!$E:$E,$S560)-$W560)</f>
        <v>0</v>
      </c>
    </row>
    <row r="561" spans="1:24">
      <c r="A561">
        <f>IF($S561="","",INDEX(Calc!$A:$A,$S561))</f>
        <v>0</v>
      </c>
      <c r="B561">
        <f>IF($S561="","",INDEX(Calc!$U:$U,$S561))</f>
        <v>0</v>
      </c>
      <c r="C561" s="7">
        <f>IF($S561="","",INDEX(Calc!$B:$B,$S561))</f>
        <v>0</v>
      </c>
      <c r="D561">
        <f>IF($S561="","",INDEX(Calc!$C:$C,$S561))</f>
        <v>0</v>
      </c>
      <c r="E561" s="8">
        <f>IF($S561="","",INDEX(Calc!$E:$E,$S561))</f>
        <v>0</v>
      </c>
      <c r="F561" s="9">
        <f>IF($S561="","",INDEX(Calc!$G:$G,$S561))</f>
        <v>0</v>
      </c>
      <c r="G561" s="8">
        <f>IF($S561="","",INDEX(Calc!$L:$L,$S561))</f>
        <v>0</v>
      </c>
      <c r="H561" s="8">
        <f>IF($S561="","",INDEX(Calc!$M:$M,$S561))</f>
        <v>0</v>
      </c>
      <c r="I561" s="7">
        <f>IF($T561="","",INDEX(Calc!$B:$B,$T561))</f>
        <v>0</v>
      </c>
      <c r="J561" s="8">
        <f>IF($S561="","",IF($U561&lt;&gt;"paid",0,MAX(0,MIN(INDEX(Calc!$H:$H,$S561),INDEX(Calc!$I:$I,$T561))-MAX(INDEX(Calc!$J:$J,$S561),INDEX(Calc!$T:$T,$T561)))))</f>
        <v>0</v>
      </c>
      <c r="K561" s="8">
        <f>IF($S561="","",IF($U561&lt;&gt;"paid",0,$J561/(1+$F561)*$F561))</f>
        <v>0</v>
      </c>
      <c r="L561" s="8">
        <f>IF($S561="","",IF($U561="paid",MAX(0,$E561-MAX(0,MIN(INDEX(Calc!$H:$H,$S561),INDEX(Calc!$I:$I,$T561))-INDEX(Calc!$J:$J,$S561))),$W561))</f>
        <v>0</v>
      </c>
      <c r="M561" s="8">
        <f>IF($S561="","",IF($U561="paid",$L561/(1+$F561)*$F561,$Q561))</f>
        <v>0</v>
      </c>
      <c r="N561">
        <f>IF(OR($S561="",$U561&lt;&gt;"paid"),"",$I561-$C561)</f>
        <v>0</v>
      </c>
      <c r="O561" s="8">
        <f>IF($S561="","",IF(AND($U561="paid",$N561&gt;Settings!$B$4),$K561*Settings!$B$3*$N561/365,0))</f>
        <v>0</v>
      </c>
      <c r="P561" s="8">
        <f>IF($S561="","",IF($U561="unpaid",$W561,0))</f>
        <v>0</v>
      </c>
      <c r="Q561" s="8">
        <f>IF($S561="","",IF(AND($U561="unpaid",$C561&lt;=Settings!$B$2),$W561/(1+$F561)*$F561,0))</f>
        <v>0</v>
      </c>
      <c r="R561">
        <f>IF($S561="","","FY "&amp;IF(MONTH($C561)&gt;=4,YEAR($C561),YEAR($C561)-1)&amp;"-"&amp;TEXT(MOD(IF(MONTH($C561)&gt;=4,YEAR($C561)+1,YEAR($C561)),100),"00"))</f>
        <v>0</v>
      </c>
      <c r="S561">
        <f>IF($S560="","",IF($U560="paid",IF($V560&lt;&gt;"",$S560,IF(AND($W560&gt;0,OR(INDEX(Calc!$B:$B,$S560)&lt;=Settings!$B$2,$X560=0)),$S560,IFERROR(MATCH(1,INDEX((Calc!$A$2:$A$2001&lt;&gt;"")*(Calc!$E$2:$E$2001&gt;0)*(ROW(Calc!$A$2:$A$2001)&gt;$S560),0),0)+1,""))),IFERROR(MATCH(1,INDEX((Calc!$A$2:$A$2001&lt;&gt;"")*(Calc!$E$2:$E$2001&gt;0)*(ROW(Calc!$A$2:$A$2001)&gt;$S560),0),0)+1,"")))</f>
        <v>0</v>
      </c>
      <c r="T561">
        <f>IF($S561="","",IF(AND($S561=$S560,$U560="paid",$V560=""),"",IF(AND($S561=$S560,$U560="paid",$V560&lt;&gt;""),$V560,IF($S561="","",IFERROR(MATCH(1,INDEX((Calc!$A$2:$A$2001=INDEX(Calc!$A:$A,$S561))*(Calc!$D$2:$D$2001&gt;0)*(Calc!$I$2:$I$2001&gt;INDEX(Calc!$J:$J,$S561))*(Calc!$T$2:$T$2001&lt;INDEX(Calc!$H:$H,$S561)),0),0)+1,"")))))</f>
        <v>0</v>
      </c>
      <c r="U561">
        <f>IF($S561="","",IF($T561&lt;&gt;"","paid","unpaid"))</f>
        <v>0</v>
      </c>
      <c r="V561">
        <f>IF(OR($S561="",$T561=""),"",IFERROR(MATCH(1,INDEX((Calc!$A$2:$A$2001=INDEX(Calc!$A:$A,$S561))*(Calc!$D$2:$D$2001&gt;0)*(Calc!$I$2:$I$2001&gt;INDEX(Calc!$J:$J,$S561))*(Calc!$T$2:$T$2001&lt;INDEX(Calc!$H:$H,$S561))*(ROW(Calc!$A$2:$A$2001)&gt;$T561),0),0)+1,""))</f>
        <v>0</v>
      </c>
      <c r="W561" s="8">
        <f>IF($S561="","",MAX(0,INDEX(Calc!$H:$H,$S561)-MAX(INDEX(Calc!$K:$K,$S561),INDEX(Calc!$J:$J,$S561))))</f>
        <v>0</v>
      </c>
      <c r="X561" s="8">
        <f>IF($S561="","",INDEX(Calc!$E:$E,$S561)-$W561)</f>
        <v>0</v>
      </c>
    </row>
    <row r="562" spans="1:24">
      <c r="A562">
        <f>IF($S562="","",INDEX(Calc!$A:$A,$S562))</f>
        <v>0</v>
      </c>
      <c r="B562">
        <f>IF($S562="","",INDEX(Calc!$U:$U,$S562))</f>
        <v>0</v>
      </c>
      <c r="C562" s="7">
        <f>IF($S562="","",INDEX(Calc!$B:$B,$S562))</f>
        <v>0</v>
      </c>
      <c r="D562">
        <f>IF($S562="","",INDEX(Calc!$C:$C,$S562))</f>
        <v>0</v>
      </c>
      <c r="E562" s="8">
        <f>IF($S562="","",INDEX(Calc!$E:$E,$S562))</f>
        <v>0</v>
      </c>
      <c r="F562" s="9">
        <f>IF($S562="","",INDEX(Calc!$G:$G,$S562))</f>
        <v>0</v>
      </c>
      <c r="G562" s="8">
        <f>IF($S562="","",INDEX(Calc!$L:$L,$S562))</f>
        <v>0</v>
      </c>
      <c r="H562" s="8">
        <f>IF($S562="","",INDEX(Calc!$M:$M,$S562))</f>
        <v>0</v>
      </c>
      <c r="I562" s="7">
        <f>IF($T562="","",INDEX(Calc!$B:$B,$T562))</f>
        <v>0</v>
      </c>
      <c r="J562" s="8">
        <f>IF($S562="","",IF($U562&lt;&gt;"paid",0,MAX(0,MIN(INDEX(Calc!$H:$H,$S562),INDEX(Calc!$I:$I,$T562))-MAX(INDEX(Calc!$J:$J,$S562),INDEX(Calc!$T:$T,$T562)))))</f>
        <v>0</v>
      </c>
      <c r="K562" s="8">
        <f>IF($S562="","",IF($U562&lt;&gt;"paid",0,$J562/(1+$F562)*$F562))</f>
        <v>0</v>
      </c>
      <c r="L562" s="8">
        <f>IF($S562="","",IF($U562="paid",MAX(0,$E562-MAX(0,MIN(INDEX(Calc!$H:$H,$S562),INDEX(Calc!$I:$I,$T562))-INDEX(Calc!$J:$J,$S562))),$W562))</f>
        <v>0</v>
      </c>
      <c r="M562" s="8">
        <f>IF($S562="","",IF($U562="paid",$L562/(1+$F562)*$F562,$Q562))</f>
        <v>0</v>
      </c>
      <c r="N562">
        <f>IF(OR($S562="",$U562&lt;&gt;"paid"),"",$I562-$C562)</f>
        <v>0</v>
      </c>
      <c r="O562" s="8">
        <f>IF($S562="","",IF(AND($U562="paid",$N562&gt;Settings!$B$4),$K562*Settings!$B$3*$N562/365,0))</f>
        <v>0</v>
      </c>
      <c r="P562" s="8">
        <f>IF($S562="","",IF($U562="unpaid",$W562,0))</f>
        <v>0</v>
      </c>
      <c r="Q562" s="8">
        <f>IF($S562="","",IF(AND($U562="unpaid",$C562&lt;=Settings!$B$2),$W562/(1+$F562)*$F562,0))</f>
        <v>0</v>
      </c>
      <c r="R562">
        <f>IF($S562="","","FY "&amp;IF(MONTH($C562)&gt;=4,YEAR($C562),YEAR($C562)-1)&amp;"-"&amp;TEXT(MOD(IF(MONTH($C562)&gt;=4,YEAR($C562)+1,YEAR($C562)),100),"00"))</f>
        <v>0</v>
      </c>
      <c r="S562">
        <f>IF($S561="","",IF($U561="paid",IF($V561&lt;&gt;"",$S561,IF(AND($W561&gt;0,OR(INDEX(Calc!$B:$B,$S561)&lt;=Settings!$B$2,$X561=0)),$S561,IFERROR(MATCH(1,INDEX((Calc!$A$2:$A$2001&lt;&gt;"")*(Calc!$E$2:$E$2001&gt;0)*(ROW(Calc!$A$2:$A$2001)&gt;$S561),0),0)+1,""))),IFERROR(MATCH(1,INDEX((Calc!$A$2:$A$2001&lt;&gt;"")*(Calc!$E$2:$E$2001&gt;0)*(ROW(Calc!$A$2:$A$2001)&gt;$S561),0),0)+1,"")))</f>
        <v>0</v>
      </c>
      <c r="T562">
        <f>IF($S562="","",IF(AND($S562=$S561,$U561="paid",$V561=""),"",IF(AND($S562=$S561,$U561="paid",$V561&lt;&gt;""),$V561,IF($S562="","",IFERROR(MATCH(1,INDEX((Calc!$A$2:$A$2001=INDEX(Calc!$A:$A,$S562))*(Calc!$D$2:$D$2001&gt;0)*(Calc!$I$2:$I$2001&gt;INDEX(Calc!$J:$J,$S562))*(Calc!$T$2:$T$2001&lt;INDEX(Calc!$H:$H,$S562)),0),0)+1,"")))))</f>
        <v>0</v>
      </c>
      <c r="U562">
        <f>IF($S562="","",IF($T562&lt;&gt;"","paid","unpaid"))</f>
        <v>0</v>
      </c>
      <c r="V562">
        <f>IF(OR($S562="",$T562=""),"",IFERROR(MATCH(1,INDEX((Calc!$A$2:$A$2001=INDEX(Calc!$A:$A,$S562))*(Calc!$D$2:$D$2001&gt;0)*(Calc!$I$2:$I$2001&gt;INDEX(Calc!$J:$J,$S562))*(Calc!$T$2:$T$2001&lt;INDEX(Calc!$H:$H,$S562))*(ROW(Calc!$A$2:$A$2001)&gt;$T562),0),0)+1,""))</f>
        <v>0</v>
      </c>
      <c r="W562" s="8">
        <f>IF($S562="","",MAX(0,INDEX(Calc!$H:$H,$S562)-MAX(INDEX(Calc!$K:$K,$S562),INDEX(Calc!$J:$J,$S562))))</f>
        <v>0</v>
      </c>
      <c r="X562" s="8">
        <f>IF($S562="","",INDEX(Calc!$E:$E,$S562)-$W562)</f>
        <v>0</v>
      </c>
    </row>
    <row r="563" spans="1:24">
      <c r="A563">
        <f>IF($S563="","",INDEX(Calc!$A:$A,$S563))</f>
        <v>0</v>
      </c>
      <c r="B563">
        <f>IF($S563="","",INDEX(Calc!$U:$U,$S563))</f>
        <v>0</v>
      </c>
      <c r="C563" s="7">
        <f>IF($S563="","",INDEX(Calc!$B:$B,$S563))</f>
        <v>0</v>
      </c>
      <c r="D563">
        <f>IF($S563="","",INDEX(Calc!$C:$C,$S563))</f>
        <v>0</v>
      </c>
      <c r="E563" s="8">
        <f>IF($S563="","",INDEX(Calc!$E:$E,$S563))</f>
        <v>0</v>
      </c>
      <c r="F563" s="9">
        <f>IF($S563="","",INDEX(Calc!$G:$G,$S563))</f>
        <v>0</v>
      </c>
      <c r="G563" s="8">
        <f>IF($S563="","",INDEX(Calc!$L:$L,$S563))</f>
        <v>0</v>
      </c>
      <c r="H563" s="8">
        <f>IF($S563="","",INDEX(Calc!$M:$M,$S563))</f>
        <v>0</v>
      </c>
      <c r="I563" s="7">
        <f>IF($T563="","",INDEX(Calc!$B:$B,$T563))</f>
        <v>0</v>
      </c>
      <c r="J563" s="8">
        <f>IF($S563="","",IF($U563&lt;&gt;"paid",0,MAX(0,MIN(INDEX(Calc!$H:$H,$S563),INDEX(Calc!$I:$I,$T563))-MAX(INDEX(Calc!$J:$J,$S563),INDEX(Calc!$T:$T,$T563)))))</f>
        <v>0</v>
      </c>
      <c r="K563" s="8">
        <f>IF($S563="","",IF($U563&lt;&gt;"paid",0,$J563/(1+$F563)*$F563))</f>
        <v>0</v>
      </c>
      <c r="L563" s="8">
        <f>IF($S563="","",IF($U563="paid",MAX(0,$E563-MAX(0,MIN(INDEX(Calc!$H:$H,$S563),INDEX(Calc!$I:$I,$T563))-INDEX(Calc!$J:$J,$S563))),$W563))</f>
        <v>0</v>
      </c>
      <c r="M563" s="8">
        <f>IF($S563="","",IF($U563="paid",$L563/(1+$F563)*$F563,$Q563))</f>
        <v>0</v>
      </c>
      <c r="N563">
        <f>IF(OR($S563="",$U563&lt;&gt;"paid"),"",$I563-$C563)</f>
        <v>0</v>
      </c>
      <c r="O563" s="8">
        <f>IF($S563="","",IF(AND($U563="paid",$N563&gt;Settings!$B$4),$K563*Settings!$B$3*$N563/365,0))</f>
        <v>0</v>
      </c>
      <c r="P563" s="8">
        <f>IF($S563="","",IF($U563="unpaid",$W563,0))</f>
        <v>0</v>
      </c>
      <c r="Q563" s="8">
        <f>IF($S563="","",IF(AND($U563="unpaid",$C563&lt;=Settings!$B$2),$W563/(1+$F563)*$F563,0))</f>
        <v>0</v>
      </c>
      <c r="R563">
        <f>IF($S563="","","FY "&amp;IF(MONTH($C563)&gt;=4,YEAR($C563),YEAR($C563)-1)&amp;"-"&amp;TEXT(MOD(IF(MONTH($C563)&gt;=4,YEAR($C563)+1,YEAR($C563)),100),"00"))</f>
        <v>0</v>
      </c>
      <c r="S563">
        <f>IF($S562="","",IF($U562="paid",IF($V562&lt;&gt;"",$S562,IF(AND($W562&gt;0,OR(INDEX(Calc!$B:$B,$S562)&lt;=Settings!$B$2,$X562=0)),$S562,IFERROR(MATCH(1,INDEX((Calc!$A$2:$A$2001&lt;&gt;"")*(Calc!$E$2:$E$2001&gt;0)*(ROW(Calc!$A$2:$A$2001)&gt;$S562),0),0)+1,""))),IFERROR(MATCH(1,INDEX((Calc!$A$2:$A$2001&lt;&gt;"")*(Calc!$E$2:$E$2001&gt;0)*(ROW(Calc!$A$2:$A$2001)&gt;$S562),0),0)+1,"")))</f>
        <v>0</v>
      </c>
      <c r="T563">
        <f>IF($S563="","",IF(AND($S563=$S562,$U562="paid",$V562=""),"",IF(AND($S563=$S562,$U562="paid",$V562&lt;&gt;""),$V562,IF($S563="","",IFERROR(MATCH(1,INDEX((Calc!$A$2:$A$2001=INDEX(Calc!$A:$A,$S563))*(Calc!$D$2:$D$2001&gt;0)*(Calc!$I$2:$I$2001&gt;INDEX(Calc!$J:$J,$S563))*(Calc!$T$2:$T$2001&lt;INDEX(Calc!$H:$H,$S563)),0),0)+1,"")))))</f>
        <v>0</v>
      </c>
      <c r="U563">
        <f>IF($S563="","",IF($T563&lt;&gt;"","paid","unpaid"))</f>
        <v>0</v>
      </c>
      <c r="V563">
        <f>IF(OR($S563="",$T563=""),"",IFERROR(MATCH(1,INDEX((Calc!$A$2:$A$2001=INDEX(Calc!$A:$A,$S563))*(Calc!$D$2:$D$2001&gt;0)*(Calc!$I$2:$I$2001&gt;INDEX(Calc!$J:$J,$S563))*(Calc!$T$2:$T$2001&lt;INDEX(Calc!$H:$H,$S563))*(ROW(Calc!$A$2:$A$2001)&gt;$T563),0),0)+1,""))</f>
        <v>0</v>
      </c>
      <c r="W563" s="8">
        <f>IF($S563="","",MAX(0,INDEX(Calc!$H:$H,$S563)-MAX(INDEX(Calc!$K:$K,$S563),INDEX(Calc!$J:$J,$S563))))</f>
        <v>0</v>
      </c>
      <c r="X563" s="8">
        <f>IF($S563="","",INDEX(Calc!$E:$E,$S563)-$W563)</f>
        <v>0</v>
      </c>
    </row>
    <row r="564" spans="1:24">
      <c r="A564">
        <f>IF($S564="","",INDEX(Calc!$A:$A,$S564))</f>
        <v>0</v>
      </c>
      <c r="B564">
        <f>IF($S564="","",INDEX(Calc!$U:$U,$S564))</f>
        <v>0</v>
      </c>
      <c r="C564" s="7">
        <f>IF($S564="","",INDEX(Calc!$B:$B,$S564))</f>
        <v>0</v>
      </c>
      <c r="D564">
        <f>IF($S564="","",INDEX(Calc!$C:$C,$S564))</f>
        <v>0</v>
      </c>
      <c r="E564" s="8">
        <f>IF($S564="","",INDEX(Calc!$E:$E,$S564))</f>
        <v>0</v>
      </c>
      <c r="F564" s="9">
        <f>IF($S564="","",INDEX(Calc!$G:$G,$S564))</f>
        <v>0</v>
      </c>
      <c r="G564" s="8">
        <f>IF($S564="","",INDEX(Calc!$L:$L,$S564))</f>
        <v>0</v>
      </c>
      <c r="H564" s="8">
        <f>IF($S564="","",INDEX(Calc!$M:$M,$S564))</f>
        <v>0</v>
      </c>
      <c r="I564" s="7">
        <f>IF($T564="","",INDEX(Calc!$B:$B,$T564))</f>
        <v>0</v>
      </c>
      <c r="J564" s="8">
        <f>IF($S564="","",IF($U564&lt;&gt;"paid",0,MAX(0,MIN(INDEX(Calc!$H:$H,$S564),INDEX(Calc!$I:$I,$T564))-MAX(INDEX(Calc!$J:$J,$S564),INDEX(Calc!$T:$T,$T564)))))</f>
        <v>0</v>
      </c>
      <c r="K564" s="8">
        <f>IF($S564="","",IF($U564&lt;&gt;"paid",0,$J564/(1+$F564)*$F564))</f>
        <v>0</v>
      </c>
      <c r="L564" s="8">
        <f>IF($S564="","",IF($U564="paid",MAX(0,$E564-MAX(0,MIN(INDEX(Calc!$H:$H,$S564),INDEX(Calc!$I:$I,$T564))-INDEX(Calc!$J:$J,$S564))),$W564))</f>
        <v>0</v>
      </c>
      <c r="M564" s="8">
        <f>IF($S564="","",IF($U564="paid",$L564/(1+$F564)*$F564,$Q564))</f>
        <v>0</v>
      </c>
      <c r="N564">
        <f>IF(OR($S564="",$U564&lt;&gt;"paid"),"",$I564-$C564)</f>
        <v>0</v>
      </c>
      <c r="O564" s="8">
        <f>IF($S564="","",IF(AND($U564="paid",$N564&gt;Settings!$B$4),$K564*Settings!$B$3*$N564/365,0))</f>
        <v>0</v>
      </c>
      <c r="P564" s="8">
        <f>IF($S564="","",IF($U564="unpaid",$W564,0))</f>
        <v>0</v>
      </c>
      <c r="Q564" s="8">
        <f>IF($S564="","",IF(AND($U564="unpaid",$C564&lt;=Settings!$B$2),$W564/(1+$F564)*$F564,0))</f>
        <v>0</v>
      </c>
      <c r="R564">
        <f>IF($S564="","","FY "&amp;IF(MONTH($C564)&gt;=4,YEAR($C564),YEAR($C564)-1)&amp;"-"&amp;TEXT(MOD(IF(MONTH($C564)&gt;=4,YEAR($C564)+1,YEAR($C564)),100),"00"))</f>
        <v>0</v>
      </c>
      <c r="S564">
        <f>IF($S563="","",IF($U563="paid",IF($V563&lt;&gt;"",$S563,IF(AND($W563&gt;0,OR(INDEX(Calc!$B:$B,$S563)&lt;=Settings!$B$2,$X563=0)),$S563,IFERROR(MATCH(1,INDEX((Calc!$A$2:$A$2001&lt;&gt;"")*(Calc!$E$2:$E$2001&gt;0)*(ROW(Calc!$A$2:$A$2001)&gt;$S563),0),0)+1,""))),IFERROR(MATCH(1,INDEX((Calc!$A$2:$A$2001&lt;&gt;"")*(Calc!$E$2:$E$2001&gt;0)*(ROW(Calc!$A$2:$A$2001)&gt;$S563),0),0)+1,"")))</f>
        <v>0</v>
      </c>
      <c r="T564">
        <f>IF($S564="","",IF(AND($S564=$S563,$U563="paid",$V563=""),"",IF(AND($S564=$S563,$U563="paid",$V563&lt;&gt;""),$V563,IF($S564="","",IFERROR(MATCH(1,INDEX((Calc!$A$2:$A$2001=INDEX(Calc!$A:$A,$S564))*(Calc!$D$2:$D$2001&gt;0)*(Calc!$I$2:$I$2001&gt;INDEX(Calc!$J:$J,$S564))*(Calc!$T$2:$T$2001&lt;INDEX(Calc!$H:$H,$S564)),0),0)+1,"")))))</f>
        <v>0</v>
      </c>
      <c r="U564">
        <f>IF($S564="","",IF($T564&lt;&gt;"","paid","unpaid"))</f>
        <v>0</v>
      </c>
      <c r="V564">
        <f>IF(OR($S564="",$T564=""),"",IFERROR(MATCH(1,INDEX((Calc!$A$2:$A$2001=INDEX(Calc!$A:$A,$S564))*(Calc!$D$2:$D$2001&gt;0)*(Calc!$I$2:$I$2001&gt;INDEX(Calc!$J:$J,$S564))*(Calc!$T$2:$T$2001&lt;INDEX(Calc!$H:$H,$S564))*(ROW(Calc!$A$2:$A$2001)&gt;$T564),0),0)+1,""))</f>
        <v>0</v>
      </c>
      <c r="W564" s="8">
        <f>IF($S564="","",MAX(0,INDEX(Calc!$H:$H,$S564)-MAX(INDEX(Calc!$K:$K,$S564),INDEX(Calc!$J:$J,$S564))))</f>
        <v>0</v>
      </c>
      <c r="X564" s="8">
        <f>IF($S564="","",INDEX(Calc!$E:$E,$S564)-$W564)</f>
        <v>0</v>
      </c>
    </row>
    <row r="565" spans="1:24">
      <c r="A565">
        <f>IF($S565="","",INDEX(Calc!$A:$A,$S565))</f>
        <v>0</v>
      </c>
      <c r="B565">
        <f>IF($S565="","",INDEX(Calc!$U:$U,$S565))</f>
        <v>0</v>
      </c>
      <c r="C565" s="7">
        <f>IF($S565="","",INDEX(Calc!$B:$B,$S565))</f>
        <v>0</v>
      </c>
      <c r="D565">
        <f>IF($S565="","",INDEX(Calc!$C:$C,$S565))</f>
        <v>0</v>
      </c>
      <c r="E565" s="8">
        <f>IF($S565="","",INDEX(Calc!$E:$E,$S565))</f>
        <v>0</v>
      </c>
      <c r="F565" s="9">
        <f>IF($S565="","",INDEX(Calc!$G:$G,$S565))</f>
        <v>0</v>
      </c>
      <c r="G565" s="8">
        <f>IF($S565="","",INDEX(Calc!$L:$L,$S565))</f>
        <v>0</v>
      </c>
      <c r="H565" s="8">
        <f>IF($S565="","",INDEX(Calc!$M:$M,$S565))</f>
        <v>0</v>
      </c>
      <c r="I565" s="7">
        <f>IF($T565="","",INDEX(Calc!$B:$B,$T565))</f>
        <v>0</v>
      </c>
      <c r="J565" s="8">
        <f>IF($S565="","",IF($U565&lt;&gt;"paid",0,MAX(0,MIN(INDEX(Calc!$H:$H,$S565),INDEX(Calc!$I:$I,$T565))-MAX(INDEX(Calc!$J:$J,$S565),INDEX(Calc!$T:$T,$T565)))))</f>
        <v>0</v>
      </c>
      <c r="K565" s="8">
        <f>IF($S565="","",IF($U565&lt;&gt;"paid",0,$J565/(1+$F565)*$F565))</f>
        <v>0</v>
      </c>
      <c r="L565" s="8">
        <f>IF($S565="","",IF($U565="paid",MAX(0,$E565-MAX(0,MIN(INDEX(Calc!$H:$H,$S565),INDEX(Calc!$I:$I,$T565))-INDEX(Calc!$J:$J,$S565))),$W565))</f>
        <v>0</v>
      </c>
      <c r="M565" s="8">
        <f>IF($S565="","",IF($U565="paid",$L565/(1+$F565)*$F565,$Q565))</f>
        <v>0</v>
      </c>
      <c r="N565">
        <f>IF(OR($S565="",$U565&lt;&gt;"paid"),"",$I565-$C565)</f>
        <v>0</v>
      </c>
      <c r="O565" s="8">
        <f>IF($S565="","",IF(AND($U565="paid",$N565&gt;Settings!$B$4),$K565*Settings!$B$3*$N565/365,0))</f>
        <v>0</v>
      </c>
      <c r="P565" s="8">
        <f>IF($S565="","",IF($U565="unpaid",$W565,0))</f>
        <v>0</v>
      </c>
      <c r="Q565" s="8">
        <f>IF($S565="","",IF(AND($U565="unpaid",$C565&lt;=Settings!$B$2),$W565/(1+$F565)*$F565,0))</f>
        <v>0</v>
      </c>
      <c r="R565">
        <f>IF($S565="","","FY "&amp;IF(MONTH($C565)&gt;=4,YEAR($C565),YEAR($C565)-1)&amp;"-"&amp;TEXT(MOD(IF(MONTH($C565)&gt;=4,YEAR($C565)+1,YEAR($C565)),100),"00"))</f>
        <v>0</v>
      </c>
      <c r="S565">
        <f>IF($S564="","",IF($U564="paid",IF($V564&lt;&gt;"",$S564,IF(AND($W564&gt;0,OR(INDEX(Calc!$B:$B,$S564)&lt;=Settings!$B$2,$X564=0)),$S564,IFERROR(MATCH(1,INDEX((Calc!$A$2:$A$2001&lt;&gt;"")*(Calc!$E$2:$E$2001&gt;0)*(ROW(Calc!$A$2:$A$2001)&gt;$S564),0),0)+1,""))),IFERROR(MATCH(1,INDEX((Calc!$A$2:$A$2001&lt;&gt;"")*(Calc!$E$2:$E$2001&gt;0)*(ROW(Calc!$A$2:$A$2001)&gt;$S564),0),0)+1,"")))</f>
        <v>0</v>
      </c>
      <c r="T565">
        <f>IF($S565="","",IF(AND($S565=$S564,$U564="paid",$V564=""),"",IF(AND($S565=$S564,$U564="paid",$V564&lt;&gt;""),$V564,IF($S565="","",IFERROR(MATCH(1,INDEX((Calc!$A$2:$A$2001=INDEX(Calc!$A:$A,$S565))*(Calc!$D$2:$D$2001&gt;0)*(Calc!$I$2:$I$2001&gt;INDEX(Calc!$J:$J,$S565))*(Calc!$T$2:$T$2001&lt;INDEX(Calc!$H:$H,$S565)),0),0)+1,"")))))</f>
        <v>0</v>
      </c>
      <c r="U565">
        <f>IF($S565="","",IF($T565&lt;&gt;"","paid","unpaid"))</f>
        <v>0</v>
      </c>
      <c r="V565">
        <f>IF(OR($S565="",$T565=""),"",IFERROR(MATCH(1,INDEX((Calc!$A$2:$A$2001=INDEX(Calc!$A:$A,$S565))*(Calc!$D$2:$D$2001&gt;0)*(Calc!$I$2:$I$2001&gt;INDEX(Calc!$J:$J,$S565))*(Calc!$T$2:$T$2001&lt;INDEX(Calc!$H:$H,$S565))*(ROW(Calc!$A$2:$A$2001)&gt;$T565),0),0)+1,""))</f>
        <v>0</v>
      </c>
      <c r="W565" s="8">
        <f>IF($S565="","",MAX(0,INDEX(Calc!$H:$H,$S565)-MAX(INDEX(Calc!$K:$K,$S565),INDEX(Calc!$J:$J,$S565))))</f>
        <v>0</v>
      </c>
      <c r="X565" s="8">
        <f>IF($S565="","",INDEX(Calc!$E:$E,$S565)-$W565)</f>
        <v>0</v>
      </c>
    </row>
    <row r="566" spans="1:24">
      <c r="A566">
        <f>IF($S566="","",INDEX(Calc!$A:$A,$S566))</f>
        <v>0</v>
      </c>
      <c r="B566">
        <f>IF($S566="","",INDEX(Calc!$U:$U,$S566))</f>
        <v>0</v>
      </c>
      <c r="C566" s="7">
        <f>IF($S566="","",INDEX(Calc!$B:$B,$S566))</f>
        <v>0</v>
      </c>
      <c r="D566">
        <f>IF($S566="","",INDEX(Calc!$C:$C,$S566))</f>
        <v>0</v>
      </c>
      <c r="E566" s="8">
        <f>IF($S566="","",INDEX(Calc!$E:$E,$S566))</f>
        <v>0</v>
      </c>
      <c r="F566" s="9">
        <f>IF($S566="","",INDEX(Calc!$G:$G,$S566))</f>
        <v>0</v>
      </c>
      <c r="G566" s="8">
        <f>IF($S566="","",INDEX(Calc!$L:$L,$S566))</f>
        <v>0</v>
      </c>
      <c r="H566" s="8">
        <f>IF($S566="","",INDEX(Calc!$M:$M,$S566))</f>
        <v>0</v>
      </c>
      <c r="I566" s="7">
        <f>IF($T566="","",INDEX(Calc!$B:$B,$T566))</f>
        <v>0</v>
      </c>
      <c r="J566" s="8">
        <f>IF($S566="","",IF($U566&lt;&gt;"paid",0,MAX(0,MIN(INDEX(Calc!$H:$H,$S566),INDEX(Calc!$I:$I,$T566))-MAX(INDEX(Calc!$J:$J,$S566),INDEX(Calc!$T:$T,$T566)))))</f>
        <v>0</v>
      </c>
      <c r="K566" s="8">
        <f>IF($S566="","",IF($U566&lt;&gt;"paid",0,$J566/(1+$F566)*$F566))</f>
        <v>0</v>
      </c>
      <c r="L566" s="8">
        <f>IF($S566="","",IF($U566="paid",MAX(0,$E566-MAX(0,MIN(INDEX(Calc!$H:$H,$S566),INDEX(Calc!$I:$I,$T566))-INDEX(Calc!$J:$J,$S566))),$W566))</f>
        <v>0</v>
      </c>
      <c r="M566" s="8">
        <f>IF($S566="","",IF($U566="paid",$L566/(1+$F566)*$F566,$Q566))</f>
        <v>0</v>
      </c>
      <c r="N566">
        <f>IF(OR($S566="",$U566&lt;&gt;"paid"),"",$I566-$C566)</f>
        <v>0</v>
      </c>
      <c r="O566" s="8">
        <f>IF($S566="","",IF(AND($U566="paid",$N566&gt;Settings!$B$4),$K566*Settings!$B$3*$N566/365,0))</f>
        <v>0</v>
      </c>
      <c r="P566" s="8">
        <f>IF($S566="","",IF($U566="unpaid",$W566,0))</f>
        <v>0</v>
      </c>
      <c r="Q566" s="8">
        <f>IF($S566="","",IF(AND($U566="unpaid",$C566&lt;=Settings!$B$2),$W566/(1+$F566)*$F566,0))</f>
        <v>0</v>
      </c>
      <c r="R566">
        <f>IF($S566="","","FY "&amp;IF(MONTH($C566)&gt;=4,YEAR($C566),YEAR($C566)-1)&amp;"-"&amp;TEXT(MOD(IF(MONTH($C566)&gt;=4,YEAR($C566)+1,YEAR($C566)),100),"00"))</f>
        <v>0</v>
      </c>
      <c r="S566">
        <f>IF($S565="","",IF($U565="paid",IF($V565&lt;&gt;"",$S565,IF(AND($W565&gt;0,OR(INDEX(Calc!$B:$B,$S565)&lt;=Settings!$B$2,$X565=0)),$S565,IFERROR(MATCH(1,INDEX((Calc!$A$2:$A$2001&lt;&gt;"")*(Calc!$E$2:$E$2001&gt;0)*(ROW(Calc!$A$2:$A$2001)&gt;$S565),0),0)+1,""))),IFERROR(MATCH(1,INDEX((Calc!$A$2:$A$2001&lt;&gt;"")*(Calc!$E$2:$E$2001&gt;0)*(ROW(Calc!$A$2:$A$2001)&gt;$S565),0),0)+1,"")))</f>
        <v>0</v>
      </c>
      <c r="T566">
        <f>IF($S566="","",IF(AND($S566=$S565,$U565="paid",$V565=""),"",IF(AND($S566=$S565,$U565="paid",$V565&lt;&gt;""),$V565,IF($S566="","",IFERROR(MATCH(1,INDEX((Calc!$A$2:$A$2001=INDEX(Calc!$A:$A,$S566))*(Calc!$D$2:$D$2001&gt;0)*(Calc!$I$2:$I$2001&gt;INDEX(Calc!$J:$J,$S566))*(Calc!$T$2:$T$2001&lt;INDEX(Calc!$H:$H,$S566)),0),0)+1,"")))))</f>
        <v>0</v>
      </c>
      <c r="U566">
        <f>IF($S566="","",IF($T566&lt;&gt;"","paid","unpaid"))</f>
        <v>0</v>
      </c>
      <c r="V566">
        <f>IF(OR($S566="",$T566=""),"",IFERROR(MATCH(1,INDEX((Calc!$A$2:$A$2001=INDEX(Calc!$A:$A,$S566))*(Calc!$D$2:$D$2001&gt;0)*(Calc!$I$2:$I$2001&gt;INDEX(Calc!$J:$J,$S566))*(Calc!$T$2:$T$2001&lt;INDEX(Calc!$H:$H,$S566))*(ROW(Calc!$A$2:$A$2001)&gt;$T566),0),0)+1,""))</f>
        <v>0</v>
      </c>
      <c r="W566" s="8">
        <f>IF($S566="","",MAX(0,INDEX(Calc!$H:$H,$S566)-MAX(INDEX(Calc!$K:$K,$S566),INDEX(Calc!$J:$J,$S566))))</f>
        <v>0</v>
      </c>
      <c r="X566" s="8">
        <f>IF($S566="","",INDEX(Calc!$E:$E,$S566)-$W566)</f>
        <v>0</v>
      </c>
    </row>
    <row r="567" spans="1:24">
      <c r="A567">
        <f>IF($S567="","",INDEX(Calc!$A:$A,$S567))</f>
        <v>0</v>
      </c>
      <c r="B567">
        <f>IF($S567="","",INDEX(Calc!$U:$U,$S567))</f>
        <v>0</v>
      </c>
      <c r="C567" s="7">
        <f>IF($S567="","",INDEX(Calc!$B:$B,$S567))</f>
        <v>0</v>
      </c>
      <c r="D567">
        <f>IF($S567="","",INDEX(Calc!$C:$C,$S567))</f>
        <v>0</v>
      </c>
      <c r="E567" s="8">
        <f>IF($S567="","",INDEX(Calc!$E:$E,$S567))</f>
        <v>0</v>
      </c>
      <c r="F567" s="9">
        <f>IF($S567="","",INDEX(Calc!$G:$G,$S567))</f>
        <v>0</v>
      </c>
      <c r="G567" s="8">
        <f>IF($S567="","",INDEX(Calc!$L:$L,$S567))</f>
        <v>0</v>
      </c>
      <c r="H567" s="8">
        <f>IF($S567="","",INDEX(Calc!$M:$M,$S567))</f>
        <v>0</v>
      </c>
      <c r="I567" s="7">
        <f>IF($T567="","",INDEX(Calc!$B:$B,$T567))</f>
        <v>0</v>
      </c>
      <c r="J567" s="8">
        <f>IF($S567="","",IF($U567&lt;&gt;"paid",0,MAX(0,MIN(INDEX(Calc!$H:$H,$S567),INDEX(Calc!$I:$I,$T567))-MAX(INDEX(Calc!$J:$J,$S567),INDEX(Calc!$T:$T,$T567)))))</f>
        <v>0</v>
      </c>
      <c r="K567" s="8">
        <f>IF($S567="","",IF($U567&lt;&gt;"paid",0,$J567/(1+$F567)*$F567))</f>
        <v>0</v>
      </c>
      <c r="L567" s="8">
        <f>IF($S567="","",IF($U567="paid",MAX(0,$E567-MAX(0,MIN(INDEX(Calc!$H:$H,$S567),INDEX(Calc!$I:$I,$T567))-INDEX(Calc!$J:$J,$S567))),$W567))</f>
        <v>0</v>
      </c>
      <c r="M567" s="8">
        <f>IF($S567="","",IF($U567="paid",$L567/(1+$F567)*$F567,$Q567))</f>
        <v>0</v>
      </c>
      <c r="N567">
        <f>IF(OR($S567="",$U567&lt;&gt;"paid"),"",$I567-$C567)</f>
        <v>0</v>
      </c>
      <c r="O567" s="8">
        <f>IF($S567="","",IF(AND($U567="paid",$N567&gt;Settings!$B$4),$K567*Settings!$B$3*$N567/365,0))</f>
        <v>0</v>
      </c>
      <c r="P567" s="8">
        <f>IF($S567="","",IF($U567="unpaid",$W567,0))</f>
        <v>0</v>
      </c>
      <c r="Q567" s="8">
        <f>IF($S567="","",IF(AND($U567="unpaid",$C567&lt;=Settings!$B$2),$W567/(1+$F567)*$F567,0))</f>
        <v>0</v>
      </c>
      <c r="R567">
        <f>IF($S567="","","FY "&amp;IF(MONTH($C567)&gt;=4,YEAR($C567),YEAR($C567)-1)&amp;"-"&amp;TEXT(MOD(IF(MONTH($C567)&gt;=4,YEAR($C567)+1,YEAR($C567)),100),"00"))</f>
        <v>0</v>
      </c>
      <c r="S567">
        <f>IF($S566="","",IF($U566="paid",IF($V566&lt;&gt;"",$S566,IF(AND($W566&gt;0,OR(INDEX(Calc!$B:$B,$S566)&lt;=Settings!$B$2,$X566=0)),$S566,IFERROR(MATCH(1,INDEX((Calc!$A$2:$A$2001&lt;&gt;"")*(Calc!$E$2:$E$2001&gt;0)*(ROW(Calc!$A$2:$A$2001)&gt;$S566),0),0)+1,""))),IFERROR(MATCH(1,INDEX((Calc!$A$2:$A$2001&lt;&gt;"")*(Calc!$E$2:$E$2001&gt;0)*(ROW(Calc!$A$2:$A$2001)&gt;$S566),0),0)+1,"")))</f>
        <v>0</v>
      </c>
      <c r="T567">
        <f>IF($S567="","",IF(AND($S567=$S566,$U566="paid",$V566=""),"",IF(AND($S567=$S566,$U566="paid",$V566&lt;&gt;""),$V566,IF($S567="","",IFERROR(MATCH(1,INDEX((Calc!$A$2:$A$2001=INDEX(Calc!$A:$A,$S567))*(Calc!$D$2:$D$2001&gt;0)*(Calc!$I$2:$I$2001&gt;INDEX(Calc!$J:$J,$S567))*(Calc!$T$2:$T$2001&lt;INDEX(Calc!$H:$H,$S567)),0),0)+1,"")))))</f>
        <v>0</v>
      </c>
      <c r="U567">
        <f>IF($S567="","",IF($T567&lt;&gt;"","paid","unpaid"))</f>
        <v>0</v>
      </c>
      <c r="V567">
        <f>IF(OR($S567="",$T567=""),"",IFERROR(MATCH(1,INDEX((Calc!$A$2:$A$2001=INDEX(Calc!$A:$A,$S567))*(Calc!$D$2:$D$2001&gt;0)*(Calc!$I$2:$I$2001&gt;INDEX(Calc!$J:$J,$S567))*(Calc!$T$2:$T$2001&lt;INDEX(Calc!$H:$H,$S567))*(ROW(Calc!$A$2:$A$2001)&gt;$T567),0),0)+1,""))</f>
        <v>0</v>
      </c>
      <c r="W567" s="8">
        <f>IF($S567="","",MAX(0,INDEX(Calc!$H:$H,$S567)-MAX(INDEX(Calc!$K:$K,$S567),INDEX(Calc!$J:$J,$S567))))</f>
        <v>0</v>
      </c>
      <c r="X567" s="8">
        <f>IF($S567="","",INDEX(Calc!$E:$E,$S567)-$W567)</f>
        <v>0</v>
      </c>
    </row>
    <row r="568" spans="1:24">
      <c r="A568">
        <f>IF($S568="","",INDEX(Calc!$A:$A,$S568))</f>
        <v>0</v>
      </c>
      <c r="B568">
        <f>IF($S568="","",INDEX(Calc!$U:$U,$S568))</f>
        <v>0</v>
      </c>
      <c r="C568" s="7">
        <f>IF($S568="","",INDEX(Calc!$B:$B,$S568))</f>
        <v>0</v>
      </c>
      <c r="D568">
        <f>IF($S568="","",INDEX(Calc!$C:$C,$S568))</f>
        <v>0</v>
      </c>
      <c r="E568" s="8">
        <f>IF($S568="","",INDEX(Calc!$E:$E,$S568))</f>
        <v>0</v>
      </c>
      <c r="F568" s="9">
        <f>IF($S568="","",INDEX(Calc!$G:$G,$S568))</f>
        <v>0</v>
      </c>
      <c r="G568" s="8">
        <f>IF($S568="","",INDEX(Calc!$L:$L,$S568))</f>
        <v>0</v>
      </c>
      <c r="H568" s="8">
        <f>IF($S568="","",INDEX(Calc!$M:$M,$S568))</f>
        <v>0</v>
      </c>
      <c r="I568" s="7">
        <f>IF($T568="","",INDEX(Calc!$B:$B,$T568))</f>
        <v>0</v>
      </c>
      <c r="J568" s="8">
        <f>IF($S568="","",IF($U568&lt;&gt;"paid",0,MAX(0,MIN(INDEX(Calc!$H:$H,$S568),INDEX(Calc!$I:$I,$T568))-MAX(INDEX(Calc!$J:$J,$S568),INDEX(Calc!$T:$T,$T568)))))</f>
        <v>0</v>
      </c>
      <c r="K568" s="8">
        <f>IF($S568="","",IF($U568&lt;&gt;"paid",0,$J568/(1+$F568)*$F568))</f>
        <v>0</v>
      </c>
      <c r="L568" s="8">
        <f>IF($S568="","",IF($U568="paid",MAX(0,$E568-MAX(0,MIN(INDEX(Calc!$H:$H,$S568),INDEX(Calc!$I:$I,$T568))-INDEX(Calc!$J:$J,$S568))),$W568))</f>
        <v>0</v>
      </c>
      <c r="M568" s="8">
        <f>IF($S568="","",IF($U568="paid",$L568/(1+$F568)*$F568,$Q568))</f>
        <v>0</v>
      </c>
      <c r="N568">
        <f>IF(OR($S568="",$U568&lt;&gt;"paid"),"",$I568-$C568)</f>
        <v>0</v>
      </c>
      <c r="O568" s="8">
        <f>IF($S568="","",IF(AND($U568="paid",$N568&gt;Settings!$B$4),$K568*Settings!$B$3*$N568/365,0))</f>
        <v>0</v>
      </c>
      <c r="P568" s="8">
        <f>IF($S568="","",IF($U568="unpaid",$W568,0))</f>
        <v>0</v>
      </c>
      <c r="Q568" s="8">
        <f>IF($S568="","",IF(AND($U568="unpaid",$C568&lt;=Settings!$B$2),$W568/(1+$F568)*$F568,0))</f>
        <v>0</v>
      </c>
      <c r="R568">
        <f>IF($S568="","","FY "&amp;IF(MONTH($C568)&gt;=4,YEAR($C568),YEAR($C568)-1)&amp;"-"&amp;TEXT(MOD(IF(MONTH($C568)&gt;=4,YEAR($C568)+1,YEAR($C568)),100),"00"))</f>
        <v>0</v>
      </c>
      <c r="S568">
        <f>IF($S567="","",IF($U567="paid",IF($V567&lt;&gt;"",$S567,IF(AND($W567&gt;0,OR(INDEX(Calc!$B:$B,$S567)&lt;=Settings!$B$2,$X567=0)),$S567,IFERROR(MATCH(1,INDEX((Calc!$A$2:$A$2001&lt;&gt;"")*(Calc!$E$2:$E$2001&gt;0)*(ROW(Calc!$A$2:$A$2001)&gt;$S567),0),0)+1,""))),IFERROR(MATCH(1,INDEX((Calc!$A$2:$A$2001&lt;&gt;"")*(Calc!$E$2:$E$2001&gt;0)*(ROW(Calc!$A$2:$A$2001)&gt;$S567),0),0)+1,"")))</f>
        <v>0</v>
      </c>
      <c r="T568">
        <f>IF($S568="","",IF(AND($S568=$S567,$U567="paid",$V567=""),"",IF(AND($S568=$S567,$U567="paid",$V567&lt;&gt;""),$V567,IF($S568="","",IFERROR(MATCH(1,INDEX((Calc!$A$2:$A$2001=INDEX(Calc!$A:$A,$S568))*(Calc!$D$2:$D$2001&gt;0)*(Calc!$I$2:$I$2001&gt;INDEX(Calc!$J:$J,$S568))*(Calc!$T$2:$T$2001&lt;INDEX(Calc!$H:$H,$S568)),0),0)+1,"")))))</f>
        <v>0</v>
      </c>
      <c r="U568">
        <f>IF($S568="","",IF($T568&lt;&gt;"","paid","unpaid"))</f>
        <v>0</v>
      </c>
      <c r="V568">
        <f>IF(OR($S568="",$T568=""),"",IFERROR(MATCH(1,INDEX((Calc!$A$2:$A$2001=INDEX(Calc!$A:$A,$S568))*(Calc!$D$2:$D$2001&gt;0)*(Calc!$I$2:$I$2001&gt;INDEX(Calc!$J:$J,$S568))*(Calc!$T$2:$T$2001&lt;INDEX(Calc!$H:$H,$S568))*(ROW(Calc!$A$2:$A$2001)&gt;$T568),0),0)+1,""))</f>
        <v>0</v>
      </c>
      <c r="W568" s="8">
        <f>IF($S568="","",MAX(0,INDEX(Calc!$H:$H,$S568)-MAX(INDEX(Calc!$K:$K,$S568),INDEX(Calc!$J:$J,$S568))))</f>
        <v>0</v>
      </c>
      <c r="X568" s="8">
        <f>IF($S568="","",INDEX(Calc!$E:$E,$S568)-$W568)</f>
        <v>0</v>
      </c>
    </row>
    <row r="569" spans="1:24">
      <c r="A569">
        <f>IF($S569="","",INDEX(Calc!$A:$A,$S569))</f>
        <v>0</v>
      </c>
      <c r="B569">
        <f>IF($S569="","",INDEX(Calc!$U:$U,$S569))</f>
        <v>0</v>
      </c>
      <c r="C569" s="7">
        <f>IF($S569="","",INDEX(Calc!$B:$B,$S569))</f>
        <v>0</v>
      </c>
      <c r="D569">
        <f>IF($S569="","",INDEX(Calc!$C:$C,$S569))</f>
        <v>0</v>
      </c>
      <c r="E569" s="8">
        <f>IF($S569="","",INDEX(Calc!$E:$E,$S569))</f>
        <v>0</v>
      </c>
      <c r="F569" s="9">
        <f>IF($S569="","",INDEX(Calc!$G:$G,$S569))</f>
        <v>0</v>
      </c>
      <c r="G569" s="8">
        <f>IF($S569="","",INDEX(Calc!$L:$L,$S569))</f>
        <v>0</v>
      </c>
      <c r="H569" s="8">
        <f>IF($S569="","",INDEX(Calc!$M:$M,$S569))</f>
        <v>0</v>
      </c>
      <c r="I569" s="7">
        <f>IF($T569="","",INDEX(Calc!$B:$B,$T569))</f>
        <v>0</v>
      </c>
      <c r="J569" s="8">
        <f>IF($S569="","",IF($U569&lt;&gt;"paid",0,MAX(0,MIN(INDEX(Calc!$H:$H,$S569),INDEX(Calc!$I:$I,$T569))-MAX(INDEX(Calc!$J:$J,$S569),INDEX(Calc!$T:$T,$T569)))))</f>
        <v>0</v>
      </c>
      <c r="K569" s="8">
        <f>IF($S569="","",IF($U569&lt;&gt;"paid",0,$J569/(1+$F569)*$F569))</f>
        <v>0</v>
      </c>
      <c r="L569" s="8">
        <f>IF($S569="","",IF($U569="paid",MAX(0,$E569-MAX(0,MIN(INDEX(Calc!$H:$H,$S569),INDEX(Calc!$I:$I,$T569))-INDEX(Calc!$J:$J,$S569))),$W569))</f>
        <v>0</v>
      </c>
      <c r="M569" s="8">
        <f>IF($S569="","",IF($U569="paid",$L569/(1+$F569)*$F569,$Q569))</f>
        <v>0</v>
      </c>
      <c r="N569">
        <f>IF(OR($S569="",$U569&lt;&gt;"paid"),"",$I569-$C569)</f>
        <v>0</v>
      </c>
      <c r="O569" s="8">
        <f>IF($S569="","",IF(AND($U569="paid",$N569&gt;Settings!$B$4),$K569*Settings!$B$3*$N569/365,0))</f>
        <v>0</v>
      </c>
      <c r="P569" s="8">
        <f>IF($S569="","",IF($U569="unpaid",$W569,0))</f>
        <v>0</v>
      </c>
      <c r="Q569" s="8">
        <f>IF($S569="","",IF(AND($U569="unpaid",$C569&lt;=Settings!$B$2),$W569/(1+$F569)*$F569,0))</f>
        <v>0</v>
      </c>
      <c r="R569">
        <f>IF($S569="","","FY "&amp;IF(MONTH($C569)&gt;=4,YEAR($C569),YEAR($C569)-1)&amp;"-"&amp;TEXT(MOD(IF(MONTH($C569)&gt;=4,YEAR($C569)+1,YEAR($C569)),100),"00"))</f>
        <v>0</v>
      </c>
      <c r="S569">
        <f>IF($S568="","",IF($U568="paid",IF($V568&lt;&gt;"",$S568,IF(AND($W568&gt;0,OR(INDEX(Calc!$B:$B,$S568)&lt;=Settings!$B$2,$X568=0)),$S568,IFERROR(MATCH(1,INDEX((Calc!$A$2:$A$2001&lt;&gt;"")*(Calc!$E$2:$E$2001&gt;0)*(ROW(Calc!$A$2:$A$2001)&gt;$S568),0),0)+1,""))),IFERROR(MATCH(1,INDEX((Calc!$A$2:$A$2001&lt;&gt;"")*(Calc!$E$2:$E$2001&gt;0)*(ROW(Calc!$A$2:$A$2001)&gt;$S568),0),0)+1,"")))</f>
        <v>0</v>
      </c>
      <c r="T569">
        <f>IF($S569="","",IF(AND($S569=$S568,$U568="paid",$V568=""),"",IF(AND($S569=$S568,$U568="paid",$V568&lt;&gt;""),$V568,IF($S569="","",IFERROR(MATCH(1,INDEX((Calc!$A$2:$A$2001=INDEX(Calc!$A:$A,$S569))*(Calc!$D$2:$D$2001&gt;0)*(Calc!$I$2:$I$2001&gt;INDEX(Calc!$J:$J,$S569))*(Calc!$T$2:$T$2001&lt;INDEX(Calc!$H:$H,$S569)),0),0)+1,"")))))</f>
        <v>0</v>
      </c>
      <c r="U569">
        <f>IF($S569="","",IF($T569&lt;&gt;"","paid","unpaid"))</f>
        <v>0</v>
      </c>
      <c r="V569">
        <f>IF(OR($S569="",$T569=""),"",IFERROR(MATCH(1,INDEX((Calc!$A$2:$A$2001=INDEX(Calc!$A:$A,$S569))*(Calc!$D$2:$D$2001&gt;0)*(Calc!$I$2:$I$2001&gt;INDEX(Calc!$J:$J,$S569))*(Calc!$T$2:$T$2001&lt;INDEX(Calc!$H:$H,$S569))*(ROW(Calc!$A$2:$A$2001)&gt;$T569),0),0)+1,""))</f>
        <v>0</v>
      </c>
      <c r="W569" s="8">
        <f>IF($S569="","",MAX(0,INDEX(Calc!$H:$H,$S569)-MAX(INDEX(Calc!$K:$K,$S569),INDEX(Calc!$J:$J,$S569))))</f>
        <v>0</v>
      </c>
      <c r="X569" s="8">
        <f>IF($S569="","",INDEX(Calc!$E:$E,$S569)-$W569)</f>
        <v>0</v>
      </c>
    </row>
    <row r="570" spans="1:24">
      <c r="A570">
        <f>IF($S570="","",INDEX(Calc!$A:$A,$S570))</f>
        <v>0</v>
      </c>
      <c r="B570">
        <f>IF($S570="","",INDEX(Calc!$U:$U,$S570))</f>
        <v>0</v>
      </c>
      <c r="C570" s="7">
        <f>IF($S570="","",INDEX(Calc!$B:$B,$S570))</f>
        <v>0</v>
      </c>
      <c r="D570">
        <f>IF($S570="","",INDEX(Calc!$C:$C,$S570))</f>
        <v>0</v>
      </c>
      <c r="E570" s="8">
        <f>IF($S570="","",INDEX(Calc!$E:$E,$S570))</f>
        <v>0</v>
      </c>
      <c r="F570" s="9">
        <f>IF($S570="","",INDEX(Calc!$G:$G,$S570))</f>
        <v>0</v>
      </c>
      <c r="G570" s="8">
        <f>IF($S570="","",INDEX(Calc!$L:$L,$S570))</f>
        <v>0</v>
      </c>
      <c r="H570" s="8">
        <f>IF($S570="","",INDEX(Calc!$M:$M,$S570))</f>
        <v>0</v>
      </c>
      <c r="I570" s="7">
        <f>IF($T570="","",INDEX(Calc!$B:$B,$T570))</f>
        <v>0</v>
      </c>
      <c r="J570" s="8">
        <f>IF($S570="","",IF($U570&lt;&gt;"paid",0,MAX(0,MIN(INDEX(Calc!$H:$H,$S570),INDEX(Calc!$I:$I,$T570))-MAX(INDEX(Calc!$J:$J,$S570),INDEX(Calc!$T:$T,$T570)))))</f>
        <v>0</v>
      </c>
      <c r="K570" s="8">
        <f>IF($S570="","",IF($U570&lt;&gt;"paid",0,$J570/(1+$F570)*$F570))</f>
        <v>0</v>
      </c>
      <c r="L570" s="8">
        <f>IF($S570="","",IF($U570="paid",MAX(0,$E570-MAX(0,MIN(INDEX(Calc!$H:$H,$S570),INDEX(Calc!$I:$I,$T570))-INDEX(Calc!$J:$J,$S570))),$W570))</f>
        <v>0</v>
      </c>
      <c r="M570" s="8">
        <f>IF($S570="","",IF($U570="paid",$L570/(1+$F570)*$F570,$Q570))</f>
        <v>0</v>
      </c>
      <c r="N570">
        <f>IF(OR($S570="",$U570&lt;&gt;"paid"),"",$I570-$C570)</f>
        <v>0</v>
      </c>
      <c r="O570" s="8">
        <f>IF($S570="","",IF(AND($U570="paid",$N570&gt;Settings!$B$4),$K570*Settings!$B$3*$N570/365,0))</f>
        <v>0</v>
      </c>
      <c r="P570" s="8">
        <f>IF($S570="","",IF($U570="unpaid",$W570,0))</f>
        <v>0</v>
      </c>
      <c r="Q570" s="8">
        <f>IF($S570="","",IF(AND($U570="unpaid",$C570&lt;=Settings!$B$2),$W570/(1+$F570)*$F570,0))</f>
        <v>0</v>
      </c>
      <c r="R570">
        <f>IF($S570="","","FY "&amp;IF(MONTH($C570)&gt;=4,YEAR($C570),YEAR($C570)-1)&amp;"-"&amp;TEXT(MOD(IF(MONTH($C570)&gt;=4,YEAR($C570)+1,YEAR($C570)),100),"00"))</f>
        <v>0</v>
      </c>
      <c r="S570">
        <f>IF($S569="","",IF($U569="paid",IF($V569&lt;&gt;"",$S569,IF(AND($W569&gt;0,OR(INDEX(Calc!$B:$B,$S569)&lt;=Settings!$B$2,$X569=0)),$S569,IFERROR(MATCH(1,INDEX((Calc!$A$2:$A$2001&lt;&gt;"")*(Calc!$E$2:$E$2001&gt;0)*(ROW(Calc!$A$2:$A$2001)&gt;$S569),0),0)+1,""))),IFERROR(MATCH(1,INDEX((Calc!$A$2:$A$2001&lt;&gt;"")*(Calc!$E$2:$E$2001&gt;0)*(ROW(Calc!$A$2:$A$2001)&gt;$S569),0),0)+1,"")))</f>
        <v>0</v>
      </c>
      <c r="T570">
        <f>IF($S570="","",IF(AND($S570=$S569,$U569="paid",$V569=""),"",IF(AND($S570=$S569,$U569="paid",$V569&lt;&gt;""),$V569,IF($S570="","",IFERROR(MATCH(1,INDEX((Calc!$A$2:$A$2001=INDEX(Calc!$A:$A,$S570))*(Calc!$D$2:$D$2001&gt;0)*(Calc!$I$2:$I$2001&gt;INDEX(Calc!$J:$J,$S570))*(Calc!$T$2:$T$2001&lt;INDEX(Calc!$H:$H,$S570)),0),0)+1,"")))))</f>
        <v>0</v>
      </c>
      <c r="U570">
        <f>IF($S570="","",IF($T570&lt;&gt;"","paid","unpaid"))</f>
        <v>0</v>
      </c>
      <c r="V570">
        <f>IF(OR($S570="",$T570=""),"",IFERROR(MATCH(1,INDEX((Calc!$A$2:$A$2001=INDEX(Calc!$A:$A,$S570))*(Calc!$D$2:$D$2001&gt;0)*(Calc!$I$2:$I$2001&gt;INDEX(Calc!$J:$J,$S570))*(Calc!$T$2:$T$2001&lt;INDEX(Calc!$H:$H,$S570))*(ROW(Calc!$A$2:$A$2001)&gt;$T570),0),0)+1,""))</f>
        <v>0</v>
      </c>
      <c r="W570" s="8">
        <f>IF($S570="","",MAX(0,INDEX(Calc!$H:$H,$S570)-MAX(INDEX(Calc!$K:$K,$S570),INDEX(Calc!$J:$J,$S570))))</f>
        <v>0</v>
      </c>
      <c r="X570" s="8">
        <f>IF($S570="","",INDEX(Calc!$E:$E,$S570)-$W570)</f>
        <v>0</v>
      </c>
    </row>
    <row r="571" spans="1:24">
      <c r="A571">
        <f>IF($S571="","",INDEX(Calc!$A:$A,$S571))</f>
        <v>0</v>
      </c>
      <c r="B571">
        <f>IF($S571="","",INDEX(Calc!$U:$U,$S571))</f>
        <v>0</v>
      </c>
      <c r="C571" s="7">
        <f>IF($S571="","",INDEX(Calc!$B:$B,$S571))</f>
        <v>0</v>
      </c>
      <c r="D571">
        <f>IF($S571="","",INDEX(Calc!$C:$C,$S571))</f>
        <v>0</v>
      </c>
      <c r="E571" s="8">
        <f>IF($S571="","",INDEX(Calc!$E:$E,$S571))</f>
        <v>0</v>
      </c>
      <c r="F571" s="9">
        <f>IF($S571="","",INDEX(Calc!$G:$G,$S571))</f>
        <v>0</v>
      </c>
      <c r="G571" s="8">
        <f>IF($S571="","",INDEX(Calc!$L:$L,$S571))</f>
        <v>0</v>
      </c>
      <c r="H571" s="8">
        <f>IF($S571="","",INDEX(Calc!$M:$M,$S571))</f>
        <v>0</v>
      </c>
      <c r="I571" s="7">
        <f>IF($T571="","",INDEX(Calc!$B:$B,$T571))</f>
        <v>0</v>
      </c>
      <c r="J571" s="8">
        <f>IF($S571="","",IF($U571&lt;&gt;"paid",0,MAX(0,MIN(INDEX(Calc!$H:$H,$S571),INDEX(Calc!$I:$I,$T571))-MAX(INDEX(Calc!$J:$J,$S571),INDEX(Calc!$T:$T,$T571)))))</f>
        <v>0</v>
      </c>
      <c r="K571" s="8">
        <f>IF($S571="","",IF($U571&lt;&gt;"paid",0,$J571/(1+$F571)*$F571))</f>
        <v>0</v>
      </c>
      <c r="L571" s="8">
        <f>IF($S571="","",IF($U571="paid",MAX(0,$E571-MAX(0,MIN(INDEX(Calc!$H:$H,$S571),INDEX(Calc!$I:$I,$T571))-INDEX(Calc!$J:$J,$S571))),$W571))</f>
        <v>0</v>
      </c>
      <c r="M571" s="8">
        <f>IF($S571="","",IF($U571="paid",$L571/(1+$F571)*$F571,$Q571))</f>
        <v>0</v>
      </c>
      <c r="N571">
        <f>IF(OR($S571="",$U571&lt;&gt;"paid"),"",$I571-$C571)</f>
        <v>0</v>
      </c>
      <c r="O571" s="8">
        <f>IF($S571="","",IF(AND($U571="paid",$N571&gt;Settings!$B$4),$K571*Settings!$B$3*$N571/365,0))</f>
        <v>0</v>
      </c>
      <c r="P571" s="8">
        <f>IF($S571="","",IF($U571="unpaid",$W571,0))</f>
        <v>0</v>
      </c>
      <c r="Q571" s="8">
        <f>IF($S571="","",IF(AND($U571="unpaid",$C571&lt;=Settings!$B$2),$W571/(1+$F571)*$F571,0))</f>
        <v>0</v>
      </c>
      <c r="R571">
        <f>IF($S571="","","FY "&amp;IF(MONTH($C571)&gt;=4,YEAR($C571),YEAR($C571)-1)&amp;"-"&amp;TEXT(MOD(IF(MONTH($C571)&gt;=4,YEAR($C571)+1,YEAR($C571)),100),"00"))</f>
        <v>0</v>
      </c>
      <c r="S571">
        <f>IF($S570="","",IF($U570="paid",IF($V570&lt;&gt;"",$S570,IF(AND($W570&gt;0,OR(INDEX(Calc!$B:$B,$S570)&lt;=Settings!$B$2,$X570=0)),$S570,IFERROR(MATCH(1,INDEX((Calc!$A$2:$A$2001&lt;&gt;"")*(Calc!$E$2:$E$2001&gt;0)*(ROW(Calc!$A$2:$A$2001)&gt;$S570),0),0)+1,""))),IFERROR(MATCH(1,INDEX((Calc!$A$2:$A$2001&lt;&gt;"")*(Calc!$E$2:$E$2001&gt;0)*(ROW(Calc!$A$2:$A$2001)&gt;$S570),0),0)+1,"")))</f>
        <v>0</v>
      </c>
      <c r="T571">
        <f>IF($S571="","",IF(AND($S571=$S570,$U570="paid",$V570=""),"",IF(AND($S571=$S570,$U570="paid",$V570&lt;&gt;""),$V570,IF($S571="","",IFERROR(MATCH(1,INDEX((Calc!$A$2:$A$2001=INDEX(Calc!$A:$A,$S571))*(Calc!$D$2:$D$2001&gt;0)*(Calc!$I$2:$I$2001&gt;INDEX(Calc!$J:$J,$S571))*(Calc!$T$2:$T$2001&lt;INDEX(Calc!$H:$H,$S571)),0),0)+1,"")))))</f>
        <v>0</v>
      </c>
      <c r="U571">
        <f>IF($S571="","",IF($T571&lt;&gt;"","paid","unpaid"))</f>
        <v>0</v>
      </c>
      <c r="V571">
        <f>IF(OR($S571="",$T571=""),"",IFERROR(MATCH(1,INDEX((Calc!$A$2:$A$2001=INDEX(Calc!$A:$A,$S571))*(Calc!$D$2:$D$2001&gt;0)*(Calc!$I$2:$I$2001&gt;INDEX(Calc!$J:$J,$S571))*(Calc!$T$2:$T$2001&lt;INDEX(Calc!$H:$H,$S571))*(ROW(Calc!$A$2:$A$2001)&gt;$T571),0),0)+1,""))</f>
        <v>0</v>
      </c>
      <c r="W571" s="8">
        <f>IF($S571="","",MAX(0,INDEX(Calc!$H:$H,$S571)-MAX(INDEX(Calc!$K:$K,$S571),INDEX(Calc!$J:$J,$S571))))</f>
        <v>0</v>
      </c>
      <c r="X571" s="8">
        <f>IF($S571="","",INDEX(Calc!$E:$E,$S571)-$W571)</f>
        <v>0</v>
      </c>
    </row>
    <row r="572" spans="1:24">
      <c r="A572">
        <f>IF($S572="","",INDEX(Calc!$A:$A,$S572))</f>
        <v>0</v>
      </c>
      <c r="B572">
        <f>IF($S572="","",INDEX(Calc!$U:$U,$S572))</f>
        <v>0</v>
      </c>
      <c r="C572" s="7">
        <f>IF($S572="","",INDEX(Calc!$B:$B,$S572))</f>
        <v>0</v>
      </c>
      <c r="D572">
        <f>IF($S572="","",INDEX(Calc!$C:$C,$S572))</f>
        <v>0</v>
      </c>
      <c r="E572" s="8">
        <f>IF($S572="","",INDEX(Calc!$E:$E,$S572))</f>
        <v>0</v>
      </c>
      <c r="F572" s="9">
        <f>IF($S572="","",INDEX(Calc!$G:$G,$S572))</f>
        <v>0</v>
      </c>
      <c r="G572" s="8">
        <f>IF($S572="","",INDEX(Calc!$L:$L,$S572))</f>
        <v>0</v>
      </c>
      <c r="H572" s="8">
        <f>IF($S572="","",INDEX(Calc!$M:$M,$S572))</f>
        <v>0</v>
      </c>
      <c r="I572" s="7">
        <f>IF($T572="","",INDEX(Calc!$B:$B,$T572))</f>
        <v>0</v>
      </c>
      <c r="J572" s="8">
        <f>IF($S572="","",IF($U572&lt;&gt;"paid",0,MAX(0,MIN(INDEX(Calc!$H:$H,$S572),INDEX(Calc!$I:$I,$T572))-MAX(INDEX(Calc!$J:$J,$S572),INDEX(Calc!$T:$T,$T572)))))</f>
        <v>0</v>
      </c>
      <c r="K572" s="8">
        <f>IF($S572="","",IF($U572&lt;&gt;"paid",0,$J572/(1+$F572)*$F572))</f>
        <v>0</v>
      </c>
      <c r="L572" s="8">
        <f>IF($S572="","",IF($U572="paid",MAX(0,$E572-MAX(0,MIN(INDEX(Calc!$H:$H,$S572),INDEX(Calc!$I:$I,$T572))-INDEX(Calc!$J:$J,$S572))),$W572))</f>
        <v>0</v>
      </c>
      <c r="M572" s="8">
        <f>IF($S572="","",IF($U572="paid",$L572/(1+$F572)*$F572,$Q572))</f>
        <v>0</v>
      </c>
      <c r="N572">
        <f>IF(OR($S572="",$U572&lt;&gt;"paid"),"",$I572-$C572)</f>
        <v>0</v>
      </c>
      <c r="O572" s="8">
        <f>IF($S572="","",IF(AND($U572="paid",$N572&gt;Settings!$B$4),$K572*Settings!$B$3*$N572/365,0))</f>
        <v>0</v>
      </c>
      <c r="P572" s="8">
        <f>IF($S572="","",IF($U572="unpaid",$W572,0))</f>
        <v>0</v>
      </c>
      <c r="Q572" s="8">
        <f>IF($S572="","",IF(AND($U572="unpaid",$C572&lt;=Settings!$B$2),$W572/(1+$F572)*$F572,0))</f>
        <v>0</v>
      </c>
      <c r="R572">
        <f>IF($S572="","","FY "&amp;IF(MONTH($C572)&gt;=4,YEAR($C572),YEAR($C572)-1)&amp;"-"&amp;TEXT(MOD(IF(MONTH($C572)&gt;=4,YEAR($C572)+1,YEAR($C572)),100),"00"))</f>
        <v>0</v>
      </c>
      <c r="S572">
        <f>IF($S571="","",IF($U571="paid",IF($V571&lt;&gt;"",$S571,IF(AND($W571&gt;0,OR(INDEX(Calc!$B:$B,$S571)&lt;=Settings!$B$2,$X571=0)),$S571,IFERROR(MATCH(1,INDEX((Calc!$A$2:$A$2001&lt;&gt;"")*(Calc!$E$2:$E$2001&gt;0)*(ROW(Calc!$A$2:$A$2001)&gt;$S571),0),0)+1,""))),IFERROR(MATCH(1,INDEX((Calc!$A$2:$A$2001&lt;&gt;"")*(Calc!$E$2:$E$2001&gt;0)*(ROW(Calc!$A$2:$A$2001)&gt;$S571),0),0)+1,"")))</f>
        <v>0</v>
      </c>
      <c r="T572">
        <f>IF($S572="","",IF(AND($S572=$S571,$U571="paid",$V571=""),"",IF(AND($S572=$S571,$U571="paid",$V571&lt;&gt;""),$V571,IF($S572="","",IFERROR(MATCH(1,INDEX((Calc!$A$2:$A$2001=INDEX(Calc!$A:$A,$S572))*(Calc!$D$2:$D$2001&gt;0)*(Calc!$I$2:$I$2001&gt;INDEX(Calc!$J:$J,$S572))*(Calc!$T$2:$T$2001&lt;INDEX(Calc!$H:$H,$S572)),0),0)+1,"")))))</f>
        <v>0</v>
      </c>
      <c r="U572">
        <f>IF($S572="","",IF($T572&lt;&gt;"","paid","unpaid"))</f>
        <v>0</v>
      </c>
      <c r="V572">
        <f>IF(OR($S572="",$T572=""),"",IFERROR(MATCH(1,INDEX((Calc!$A$2:$A$2001=INDEX(Calc!$A:$A,$S572))*(Calc!$D$2:$D$2001&gt;0)*(Calc!$I$2:$I$2001&gt;INDEX(Calc!$J:$J,$S572))*(Calc!$T$2:$T$2001&lt;INDEX(Calc!$H:$H,$S572))*(ROW(Calc!$A$2:$A$2001)&gt;$T572),0),0)+1,""))</f>
        <v>0</v>
      </c>
      <c r="W572" s="8">
        <f>IF($S572="","",MAX(0,INDEX(Calc!$H:$H,$S572)-MAX(INDEX(Calc!$K:$K,$S572),INDEX(Calc!$J:$J,$S572))))</f>
        <v>0</v>
      </c>
      <c r="X572" s="8">
        <f>IF($S572="","",INDEX(Calc!$E:$E,$S572)-$W572)</f>
        <v>0</v>
      </c>
    </row>
    <row r="573" spans="1:24">
      <c r="A573">
        <f>IF($S573="","",INDEX(Calc!$A:$A,$S573))</f>
        <v>0</v>
      </c>
      <c r="B573">
        <f>IF($S573="","",INDEX(Calc!$U:$U,$S573))</f>
        <v>0</v>
      </c>
      <c r="C573" s="7">
        <f>IF($S573="","",INDEX(Calc!$B:$B,$S573))</f>
        <v>0</v>
      </c>
      <c r="D573">
        <f>IF($S573="","",INDEX(Calc!$C:$C,$S573))</f>
        <v>0</v>
      </c>
      <c r="E573" s="8">
        <f>IF($S573="","",INDEX(Calc!$E:$E,$S573))</f>
        <v>0</v>
      </c>
      <c r="F573" s="9">
        <f>IF($S573="","",INDEX(Calc!$G:$G,$S573))</f>
        <v>0</v>
      </c>
      <c r="G573" s="8">
        <f>IF($S573="","",INDEX(Calc!$L:$L,$S573))</f>
        <v>0</v>
      </c>
      <c r="H573" s="8">
        <f>IF($S573="","",INDEX(Calc!$M:$M,$S573))</f>
        <v>0</v>
      </c>
      <c r="I573" s="7">
        <f>IF($T573="","",INDEX(Calc!$B:$B,$T573))</f>
        <v>0</v>
      </c>
      <c r="J573" s="8">
        <f>IF($S573="","",IF($U573&lt;&gt;"paid",0,MAX(0,MIN(INDEX(Calc!$H:$H,$S573),INDEX(Calc!$I:$I,$T573))-MAX(INDEX(Calc!$J:$J,$S573),INDEX(Calc!$T:$T,$T573)))))</f>
        <v>0</v>
      </c>
      <c r="K573" s="8">
        <f>IF($S573="","",IF($U573&lt;&gt;"paid",0,$J573/(1+$F573)*$F573))</f>
        <v>0</v>
      </c>
      <c r="L573" s="8">
        <f>IF($S573="","",IF($U573="paid",MAX(0,$E573-MAX(0,MIN(INDEX(Calc!$H:$H,$S573),INDEX(Calc!$I:$I,$T573))-INDEX(Calc!$J:$J,$S573))),$W573))</f>
        <v>0</v>
      </c>
      <c r="M573" s="8">
        <f>IF($S573="","",IF($U573="paid",$L573/(1+$F573)*$F573,$Q573))</f>
        <v>0</v>
      </c>
      <c r="N573">
        <f>IF(OR($S573="",$U573&lt;&gt;"paid"),"",$I573-$C573)</f>
        <v>0</v>
      </c>
      <c r="O573" s="8">
        <f>IF($S573="","",IF(AND($U573="paid",$N573&gt;Settings!$B$4),$K573*Settings!$B$3*$N573/365,0))</f>
        <v>0</v>
      </c>
      <c r="P573" s="8">
        <f>IF($S573="","",IF($U573="unpaid",$W573,0))</f>
        <v>0</v>
      </c>
      <c r="Q573" s="8">
        <f>IF($S573="","",IF(AND($U573="unpaid",$C573&lt;=Settings!$B$2),$W573/(1+$F573)*$F573,0))</f>
        <v>0</v>
      </c>
      <c r="R573">
        <f>IF($S573="","","FY "&amp;IF(MONTH($C573)&gt;=4,YEAR($C573),YEAR($C573)-1)&amp;"-"&amp;TEXT(MOD(IF(MONTH($C573)&gt;=4,YEAR($C573)+1,YEAR($C573)),100),"00"))</f>
        <v>0</v>
      </c>
      <c r="S573">
        <f>IF($S572="","",IF($U572="paid",IF($V572&lt;&gt;"",$S572,IF(AND($W572&gt;0,OR(INDEX(Calc!$B:$B,$S572)&lt;=Settings!$B$2,$X572=0)),$S572,IFERROR(MATCH(1,INDEX((Calc!$A$2:$A$2001&lt;&gt;"")*(Calc!$E$2:$E$2001&gt;0)*(ROW(Calc!$A$2:$A$2001)&gt;$S572),0),0)+1,""))),IFERROR(MATCH(1,INDEX((Calc!$A$2:$A$2001&lt;&gt;"")*(Calc!$E$2:$E$2001&gt;0)*(ROW(Calc!$A$2:$A$2001)&gt;$S572),0),0)+1,"")))</f>
        <v>0</v>
      </c>
      <c r="T573">
        <f>IF($S573="","",IF(AND($S573=$S572,$U572="paid",$V572=""),"",IF(AND($S573=$S572,$U572="paid",$V572&lt;&gt;""),$V572,IF($S573="","",IFERROR(MATCH(1,INDEX((Calc!$A$2:$A$2001=INDEX(Calc!$A:$A,$S573))*(Calc!$D$2:$D$2001&gt;0)*(Calc!$I$2:$I$2001&gt;INDEX(Calc!$J:$J,$S573))*(Calc!$T$2:$T$2001&lt;INDEX(Calc!$H:$H,$S573)),0),0)+1,"")))))</f>
        <v>0</v>
      </c>
      <c r="U573">
        <f>IF($S573="","",IF($T573&lt;&gt;"","paid","unpaid"))</f>
        <v>0</v>
      </c>
      <c r="V573">
        <f>IF(OR($S573="",$T573=""),"",IFERROR(MATCH(1,INDEX((Calc!$A$2:$A$2001=INDEX(Calc!$A:$A,$S573))*(Calc!$D$2:$D$2001&gt;0)*(Calc!$I$2:$I$2001&gt;INDEX(Calc!$J:$J,$S573))*(Calc!$T$2:$T$2001&lt;INDEX(Calc!$H:$H,$S573))*(ROW(Calc!$A$2:$A$2001)&gt;$T573),0),0)+1,""))</f>
        <v>0</v>
      </c>
      <c r="W573" s="8">
        <f>IF($S573="","",MAX(0,INDEX(Calc!$H:$H,$S573)-MAX(INDEX(Calc!$K:$K,$S573),INDEX(Calc!$J:$J,$S573))))</f>
        <v>0</v>
      </c>
      <c r="X573" s="8">
        <f>IF($S573="","",INDEX(Calc!$E:$E,$S573)-$W573)</f>
        <v>0</v>
      </c>
    </row>
    <row r="574" spans="1:24">
      <c r="A574">
        <f>IF($S574="","",INDEX(Calc!$A:$A,$S574))</f>
        <v>0</v>
      </c>
      <c r="B574">
        <f>IF($S574="","",INDEX(Calc!$U:$U,$S574))</f>
        <v>0</v>
      </c>
      <c r="C574" s="7">
        <f>IF($S574="","",INDEX(Calc!$B:$B,$S574))</f>
        <v>0</v>
      </c>
      <c r="D574">
        <f>IF($S574="","",INDEX(Calc!$C:$C,$S574))</f>
        <v>0</v>
      </c>
      <c r="E574" s="8">
        <f>IF($S574="","",INDEX(Calc!$E:$E,$S574))</f>
        <v>0</v>
      </c>
      <c r="F574" s="9">
        <f>IF($S574="","",INDEX(Calc!$G:$G,$S574))</f>
        <v>0</v>
      </c>
      <c r="G574" s="8">
        <f>IF($S574="","",INDEX(Calc!$L:$L,$S574))</f>
        <v>0</v>
      </c>
      <c r="H574" s="8">
        <f>IF($S574="","",INDEX(Calc!$M:$M,$S574))</f>
        <v>0</v>
      </c>
      <c r="I574" s="7">
        <f>IF($T574="","",INDEX(Calc!$B:$B,$T574))</f>
        <v>0</v>
      </c>
      <c r="J574" s="8">
        <f>IF($S574="","",IF($U574&lt;&gt;"paid",0,MAX(0,MIN(INDEX(Calc!$H:$H,$S574),INDEX(Calc!$I:$I,$T574))-MAX(INDEX(Calc!$J:$J,$S574),INDEX(Calc!$T:$T,$T574)))))</f>
        <v>0</v>
      </c>
      <c r="K574" s="8">
        <f>IF($S574="","",IF($U574&lt;&gt;"paid",0,$J574/(1+$F574)*$F574))</f>
        <v>0</v>
      </c>
      <c r="L574" s="8">
        <f>IF($S574="","",IF($U574="paid",MAX(0,$E574-MAX(0,MIN(INDEX(Calc!$H:$H,$S574),INDEX(Calc!$I:$I,$T574))-INDEX(Calc!$J:$J,$S574))),$W574))</f>
        <v>0</v>
      </c>
      <c r="M574" s="8">
        <f>IF($S574="","",IF($U574="paid",$L574/(1+$F574)*$F574,$Q574))</f>
        <v>0</v>
      </c>
      <c r="N574">
        <f>IF(OR($S574="",$U574&lt;&gt;"paid"),"",$I574-$C574)</f>
        <v>0</v>
      </c>
      <c r="O574" s="8">
        <f>IF($S574="","",IF(AND($U574="paid",$N574&gt;Settings!$B$4),$K574*Settings!$B$3*$N574/365,0))</f>
        <v>0</v>
      </c>
      <c r="P574" s="8">
        <f>IF($S574="","",IF($U574="unpaid",$W574,0))</f>
        <v>0</v>
      </c>
      <c r="Q574" s="8">
        <f>IF($S574="","",IF(AND($U574="unpaid",$C574&lt;=Settings!$B$2),$W574/(1+$F574)*$F574,0))</f>
        <v>0</v>
      </c>
      <c r="R574">
        <f>IF($S574="","","FY "&amp;IF(MONTH($C574)&gt;=4,YEAR($C574),YEAR($C574)-1)&amp;"-"&amp;TEXT(MOD(IF(MONTH($C574)&gt;=4,YEAR($C574)+1,YEAR($C574)),100),"00"))</f>
        <v>0</v>
      </c>
      <c r="S574">
        <f>IF($S573="","",IF($U573="paid",IF($V573&lt;&gt;"",$S573,IF(AND($W573&gt;0,OR(INDEX(Calc!$B:$B,$S573)&lt;=Settings!$B$2,$X573=0)),$S573,IFERROR(MATCH(1,INDEX((Calc!$A$2:$A$2001&lt;&gt;"")*(Calc!$E$2:$E$2001&gt;0)*(ROW(Calc!$A$2:$A$2001)&gt;$S573),0),0)+1,""))),IFERROR(MATCH(1,INDEX((Calc!$A$2:$A$2001&lt;&gt;"")*(Calc!$E$2:$E$2001&gt;0)*(ROW(Calc!$A$2:$A$2001)&gt;$S573),0),0)+1,"")))</f>
        <v>0</v>
      </c>
      <c r="T574">
        <f>IF($S574="","",IF(AND($S574=$S573,$U573="paid",$V573=""),"",IF(AND($S574=$S573,$U573="paid",$V573&lt;&gt;""),$V573,IF($S574="","",IFERROR(MATCH(1,INDEX((Calc!$A$2:$A$2001=INDEX(Calc!$A:$A,$S574))*(Calc!$D$2:$D$2001&gt;0)*(Calc!$I$2:$I$2001&gt;INDEX(Calc!$J:$J,$S574))*(Calc!$T$2:$T$2001&lt;INDEX(Calc!$H:$H,$S574)),0),0)+1,"")))))</f>
        <v>0</v>
      </c>
      <c r="U574">
        <f>IF($S574="","",IF($T574&lt;&gt;"","paid","unpaid"))</f>
        <v>0</v>
      </c>
      <c r="V574">
        <f>IF(OR($S574="",$T574=""),"",IFERROR(MATCH(1,INDEX((Calc!$A$2:$A$2001=INDEX(Calc!$A:$A,$S574))*(Calc!$D$2:$D$2001&gt;0)*(Calc!$I$2:$I$2001&gt;INDEX(Calc!$J:$J,$S574))*(Calc!$T$2:$T$2001&lt;INDEX(Calc!$H:$H,$S574))*(ROW(Calc!$A$2:$A$2001)&gt;$T574),0),0)+1,""))</f>
        <v>0</v>
      </c>
      <c r="W574" s="8">
        <f>IF($S574="","",MAX(0,INDEX(Calc!$H:$H,$S574)-MAX(INDEX(Calc!$K:$K,$S574),INDEX(Calc!$J:$J,$S574))))</f>
        <v>0</v>
      </c>
      <c r="X574" s="8">
        <f>IF($S574="","",INDEX(Calc!$E:$E,$S574)-$W574)</f>
        <v>0</v>
      </c>
    </row>
    <row r="575" spans="1:24">
      <c r="A575">
        <f>IF($S575="","",INDEX(Calc!$A:$A,$S575))</f>
        <v>0</v>
      </c>
      <c r="B575">
        <f>IF($S575="","",INDEX(Calc!$U:$U,$S575))</f>
        <v>0</v>
      </c>
      <c r="C575" s="7">
        <f>IF($S575="","",INDEX(Calc!$B:$B,$S575))</f>
        <v>0</v>
      </c>
      <c r="D575">
        <f>IF($S575="","",INDEX(Calc!$C:$C,$S575))</f>
        <v>0</v>
      </c>
      <c r="E575" s="8">
        <f>IF($S575="","",INDEX(Calc!$E:$E,$S575))</f>
        <v>0</v>
      </c>
      <c r="F575" s="9">
        <f>IF($S575="","",INDEX(Calc!$G:$G,$S575))</f>
        <v>0</v>
      </c>
      <c r="G575" s="8">
        <f>IF($S575="","",INDEX(Calc!$L:$L,$S575))</f>
        <v>0</v>
      </c>
      <c r="H575" s="8">
        <f>IF($S575="","",INDEX(Calc!$M:$M,$S575))</f>
        <v>0</v>
      </c>
      <c r="I575" s="7">
        <f>IF($T575="","",INDEX(Calc!$B:$B,$T575))</f>
        <v>0</v>
      </c>
      <c r="J575" s="8">
        <f>IF($S575="","",IF($U575&lt;&gt;"paid",0,MAX(0,MIN(INDEX(Calc!$H:$H,$S575),INDEX(Calc!$I:$I,$T575))-MAX(INDEX(Calc!$J:$J,$S575),INDEX(Calc!$T:$T,$T575)))))</f>
        <v>0</v>
      </c>
      <c r="K575" s="8">
        <f>IF($S575="","",IF($U575&lt;&gt;"paid",0,$J575/(1+$F575)*$F575))</f>
        <v>0</v>
      </c>
      <c r="L575" s="8">
        <f>IF($S575="","",IF($U575="paid",MAX(0,$E575-MAX(0,MIN(INDEX(Calc!$H:$H,$S575),INDEX(Calc!$I:$I,$T575))-INDEX(Calc!$J:$J,$S575))),$W575))</f>
        <v>0</v>
      </c>
      <c r="M575" s="8">
        <f>IF($S575="","",IF($U575="paid",$L575/(1+$F575)*$F575,$Q575))</f>
        <v>0</v>
      </c>
      <c r="N575">
        <f>IF(OR($S575="",$U575&lt;&gt;"paid"),"",$I575-$C575)</f>
        <v>0</v>
      </c>
      <c r="O575" s="8">
        <f>IF($S575="","",IF(AND($U575="paid",$N575&gt;Settings!$B$4),$K575*Settings!$B$3*$N575/365,0))</f>
        <v>0</v>
      </c>
      <c r="P575" s="8">
        <f>IF($S575="","",IF($U575="unpaid",$W575,0))</f>
        <v>0</v>
      </c>
      <c r="Q575" s="8">
        <f>IF($S575="","",IF(AND($U575="unpaid",$C575&lt;=Settings!$B$2),$W575/(1+$F575)*$F575,0))</f>
        <v>0</v>
      </c>
      <c r="R575">
        <f>IF($S575="","","FY "&amp;IF(MONTH($C575)&gt;=4,YEAR($C575),YEAR($C575)-1)&amp;"-"&amp;TEXT(MOD(IF(MONTH($C575)&gt;=4,YEAR($C575)+1,YEAR($C575)),100),"00"))</f>
        <v>0</v>
      </c>
      <c r="S575">
        <f>IF($S574="","",IF($U574="paid",IF($V574&lt;&gt;"",$S574,IF(AND($W574&gt;0,OR(INDEX(Calc!$B:$B,$S574)&lt;=Settings!$B$2,$X574=0)),$S574,IFERROR(MATCH(1,INDEX((Calc!$A$2:$A$2001&lt;&gt;"")*(Calc!$E$2:$E$2001&gt;0)*(ROW(Calc!$A$2:$A$2001)&gt;$S574),0),0)+1,""))),IFERROR(MATCH(1,INDEX((Calc!$A$2:$A$2001&lt;&gt;"")*(Calc!$E$2:$E$2001&gt;0)*(ROW(Calc!$A$2:$A$2001)&gt;$S574),0),0)+1,"")))</f>
        <v>0</v>
      </c>
      <c r="T575">
        <f>IF($S575="","",IF(AND($S575=$S574,$U574="paid",$V574=""),"",IF(AND($S575=$S574,$U574="paid",$V574&lt;&gt;""),$V574,IF($S575="","",IFERROR(MATCH(1,INDEX((Calc!$A$2:$A$2001=INDEX(Calc!$A:$A,$S575))*(Calc!$D$2:$D$2001&gt;0)*(Calc!$I$2:$I$2001&gt;INDEX(Calc!$J:$J,$S575))*(Calc!$T$2:$T$2001&lt;INDEX(Calc!$H:$H,$S575)),0),0)+1,"")))))</f>
        <v>0</v>
      </c>
      <c r="U575">
        <f>IF($S575="","",IF($T575&lt;&gt;"","paid","unpaid"))</f>
        <v>0</v>
      </c>
      <c r="V575">
        <f>IF(OR($S575="",$T575=""),"",IFERROR(MATCH(1,INDEX((Calc!$A$2:$A$2001=INDEX(Calc!$A:$A,$S575))*(Calc!$D$2:$D$2001&gt;0)*(Calc!$I$2:$I$2001&gt;INDEX(Calc!$J:$J,$S575))*(Calc!$T$2:$T$2001&lt;INDEX(Calc!$H:$H,$S575))*(ROW(Calc!$A$2:$A$2001)&gt;$T575),0),0)+1,""))</f>
        <v>0</v>
      </c>
      <c r="W575" s="8">
        <f>IF($S575="","",MAX(0,INDEX(Calc!$H:$H,$S575)-MAX(INDEX(Calc!$K:$K,$S575),INDEX(Calc!$J:$J,$S575))))</f>
        <v>0</v>
      </c>
      <c r="X575" s="8">
        <f>IF($S575="","",INDEX(Calc!$E:$E,$S575)-$W575)</f>
        <v>0</v>
      </c>
    </row>
    <row r="576" spans="1:24">
      <c r="A576">
        <f>IF($S576="","",INDEX(Calc!$A:$A,$S576))</f>
        <v>0</v>
      </c>
      <c r="B576">
        <f>IF($S576="","",INDEX(Calc!$U:$U,$S576))</f>
        <v>0</v>
      </c>
      <c r="C576" s="7">
        <f>IF($S576="","",INDEX(Calc!$B:$B,$S576))</f>
        <v>0</v>
      </c>
      <c r="D576">
        <f>IF($S576="","",INDEX(Calc!$C:$C,$S576))</f>
        <v>0</v>
      </c>
      <c r="E576" s="8">
        <f>IF($S576="","",INDEX(Calc!$E:$E,$S576))</f>
        <v>0</v>
      </c>
      <c r="F576" s="9">
        <f>IF($S576="","",INDEX(Calc!$G:$G,$S576))</f>
        <v>0</v>
      </c>
      <c r="G576" s="8">
        <f>IF($S576="","",INDEX(Calc!$L:$L,$S576))</f>
        <v>0</v>
      </c>
      <c r="H576" s="8">
        <f>IF($S576="","",INDEX(Calc!$M:$M,$S576))</f>
        <v>0</v>
      </c>
      <c r="I576" s="7">
        <f>IF($T576="","",INDEX(Calc!$B:$B,$T576))</f>
        <v>0</v>
      </c>
      <c r="J576" s="8">
        <f>IF($S576="","",IF($U576&lt;&gt;"paid",0,MAX(0,MIN(INDEX(Calc!$H:$H,$S576),INDEX(Calc!$I:$I,$T576))-MAX(INDEX(Calc!$J:$J,$S576),INDEX(Calc!$T:$T,$T576)))))</f>
        <v>0</v>
      </c>
      <c r="K576" s="8">
        <f>IF($S576="","",IF($U576&lt;&gt;"paid",0,$J576/(1+$F576)*$F576))</f>
        <v>0</v>
      </c>
      <c r="L576" s="8">
        <f>IF($S576="","",IF($U576="paid",MAX(0,$E576-MAX(0,MIN(INDEX(Calc!$H:$H,$S576),INDEX(Calc!$I:$I,$T576))-INDEX(Calc!$J:$J,$S576))),$W576))</f>
        <v>0</v>
      </c>
      <c r="M576" s="8">
        <f>IF($S576="","",IF($U576="paid",$L576/(1+$F576)*$F576,$Q576))</f>
        <v>0</v>
      </c>
      <c r="N576">
        <f>IF(OR($S576="",$U576&lt;&gt;"paid"),"",$I576-$C576)</f>
        <v>0</v>
      </c>
      <c r="O576" s="8">
        <f>IF($S576="","",IF(AND($U576="paid",$N576&gt;Settings!$B$4),$K576*Settings!$B$3*$N576/365,0))</f>
        <v>0</v>
      </c>
      <c r="P576" s="8">
        <f>IF($S576="","",IF($U576="unpaid",$W576,0))</f>
        <v>0</v>
      </c>
      <c r="Q576" s="8">
        <f>IF($S576="","",IF(AND($U576="unpaid",$C576&lt;=Settings!$B$2),$W576/(1+$F576)*$F576,0))</f>
        <v>0</v>
      </c>
      <c r="R576">
        <f>IF($S576="","","FY "&amp;IF(MONTH($C576)&gt;=4,YEAR($C576),YEAR($C576)-1)&amp;"-"&amp;TEXT(MOD(IF(MONTH($C576)&gt;=4,YEAR($C576)+1,YEAR($C576)),100),"00"))</f>
        <v>0</v>
      </c>
      <c r="S576">
        <f>IF($S575="","",IF($U575="paid",IF($V575&lt;&gt;"",$S575,IF(AND($W575&gt;0,OR(INDEX(Calc!$B:$B,$S575)&lt;=Settings!$B$2,$X575=0)),$S575,IFERROR(MATCH(1,INDEX((Calc!$A$2:$A$2001&lt;&gt;"")*(Calc!$E$2:$E$2001&gt;0)*(ROW(Calc!$A$2:$A$2001)&gt;$S575),0),0)+1,""))),IFERROR(MATCH(1,INDEX((Calc!$A$2:$A$2001&lt;&gt;"")*(Calc!$E$2:$E$2001&gt;0)*(ROW(Calc!$A$2:$A$2001)&gt;$S575),0),0)+1,"")))</f>
        <v>0</v>
      </c>
      <c r="T576">
        <f>IF($S576="","",IF(AND($S576=$S575,$U575="paid",$V575=""),"",IF(AND($S576=$S575,$U575="paid",$V575&lt;&gt;""),$V575,IF($S576="","",IFERROR(MATCH(1,INDEX((Calc!$A$2:$A$2001=INDEX(Calc!$A:$A,$S576))*(Calc!$D$2:$D$2001&gt;0)*(Calc!$I$2:$I$2001&gt;INDEX(Calc!$J:$J,$S576))*(Calc!$T$2:$T$2001&lt;INDEX(Calc!$H:$H,$S576)),0),0)+1,"")))))</f>
        <v>0</v>
      </c>
      <c r="U576">
        <f>IF($S576="","",IF($T576&lt;&gt;"","paid","unpaid"))</f>
        <v>0</v>
      </c>
      <c r="V576">
        <f>IF(OR($S576="",$T576=""),"",IFERROR(MATCH(1,INDEX((Calc!$A$2:$A$2001=INDEX(Calc!$A:$A,$S576))*(Calc!$D$2:$D$2001&gt;0)*(Calc!$I$2:$I$2001&gt;INDEX(Calc!$J:$J,$S576))*(Calc!$T$2:$T$2001&lt;INDEX(Calc!$H:$H,$S576))*(ROW(Calc!$A$2:$A$2001)&gt;$T576),0),0)+1,""))</f>
        <v>0</v>
      </c>
      <c r="W576" s="8">
        <f>IF($S576="","",MAX(0,INDEX(Calc!$H:$H,$S576)-MAX(INDEX(Calc!$K:$K,$S576),INDEX(Calc!$J:$J,$S576))))</f>
        <v>0</v>
      </c>
      <c r="X576" s="8">
        <f>IF($S576="","",INDEX(Calc!$E:$E,$S576)-$W576)</f>
        <v>0</v>
      </c>
    </row>
    <row r="577" spans="1:24">
      <c r="A577">
        <f>IF($S577="","",INDEX(Calc!$A:$A,$S577))</f>
        <v>0</v>
      </c>
      <c r="B577">
        <f>IF($S577="","",INDEX(Calc!$U:$U,$S577))</f>
        <v>0</v>
      </c>
      <c r="C577" s="7">
        <f>IF($S577="","",INDEX(Calc!$B:$B,$S577))</f>
        <v>0</v>
      </c>
      <c r="D577">
        <f>IF($S577="","",INDEX(Calc!$C:$C,$S577))</f>
        <v>0</v>
      </c>
      <c r="E577" s="8">
        <f>IF($S577="","",INDEX(Calc!$E:$E,$S577))</f>
        <v>0</v>
      </c>
      <c r="F577" s="9">
        <f>IF($S577="","",INDEX(Calc!$G:$G,$S577))</f>
        <v>0</v>
      </c>
      <c r="G577" s="8">
        <f>IF($S577="","",INDEX(Calc!$L:$L,$S577))</f>
        <v>0</v>
      </c>
      <c r="H577" s="8">
        <f>IF($S577="","",INDEX(Calc!$M:$M,$S577))</f>
        <v>0</v>
      </c>
      <c r="I577" s="7">
        <f>IF($T577="","",INDEX(Calc!$B:$B,$T577))</f>
        <v>0</v>
      </c>
      <c r="J577" s="8">
        <f>IF($S577="","",IF($U577&lt;&gt;"paid",0,MAX(0,MIN(INDEX(Calc!$H:$H,$S577),INDEX(Calc!$I:$I,$T577))-MAX(INDEX(Calc!$J:$J,$S577),INDEX(Calc!$T:$T,$T577)))))</f>
        <v>0</v>
      </c>
      <c r="K577" s="8">
        <f>IF($S577="","",IF($U577&lt;&gt;"paid",0,$J577/(1+$F577)*$F577))</f>
        <v>0</v>
      </c>
      <c r="L577" s="8">
        <f>IF($S577="","",IF($U577="paid",MAX(0,$E577-MAX(0,MIN(INDEX(Calc!$H:$H,$S577),INDEX(Calc!$I:$I,$T577))-INDEX(Calc!$J:$J,$S577))),$W577))</f>
        <v>0</v>
      </c>
      <c r="M577" s="8">
        <f>IF($S577="","",IF($U577="paid",$L577/(1+$F577)*$F577,$Q577))</f>
        <v>0</v>
      </c>
      <c r="N577">
        <f>IF(OR($S577="",$U577&lt;&gt;"paid"),"",$I577-$C577)</f>
        <v>0</v>
      </c>
      <c r="O577" s="8">
        <f>IF($S577="","",IF(AND($U577="paid",$N577&gt;Settings!$B$4),$K577*Settings!$B$3*$N577/365,0))</f>
        <v>0</v>
      </c>
      <c r="P577" s="8">
        <f>IF($S577="","",IF($U577="unpaid",$W577,0))</f>
        <v>0</v>
      </c>
      <c r="Q577" s="8">
        <f>IF($S577="","",IF(AND($U577="unpaid",$C577&lt;=Settings!$B$2),$W577/(1+$F577)*$F577,0))</f>
        <v>0</v>
      </c>
      <c r="R577">
        <f>IF($S577="","","FY "&amp;IF(MONTH($C577)&gt;=4,YEAR($C577),YEAR($C577)-1)&amp;"-"&amp;TEXT(MOD(IF(MONTH($C577)&gt;=4,YEAR($C577)+1,YEAR($C577)),100),"00"))</f>
        <v>0</v>
      </c>
      <c r="S577">
        <f>IF($S576="","",IF($U576="paid",IF($V576&lt;&gt;"",$S576,IF(AND($W576&gt;0,OR(INDEX(Calc!$B:$B,$S576)&lt;=Settings!$B$2,$X576=0)),$S576,IFERROR(MATCH(1,INDEX((Calc!$A$2:$A$2001&lt;&gt;"")*(Calc!$E$2:$E$2001&gt;0)*(ROW(Calc!$A$2:$A$2001)&gt;$S576),0),0)+1,""))),IFERROR(MATCH(1,INDEX((Calc!$A$2:$A$2001&lt;&gt;"")*(Calc!$E$2:$E$2001&gt;0)*(ROW(Calc!$A$2:$A$2001)&gt;$S576),0),0)+1,"")))</f>
        <v>0</v>
      </c>
      <c r="T577">
        <f>IF($S577="","",IF(AND($S577=$S576,$U576="paid",$V576=""),"",IF(AND($S577=$S576,$U576="paid",$V576&lt;&gt;""),$V576,IF($S577="","",IFERROR(MATCH(1,INDEX((Calc!$A$2:$A$2001=INDEX(Calc!$A:$A,$S577))*(Calc!$D$2:$D$2001&gt;0)*(Calc!$I$2:$I$2001&gt;INDEX(Calc!$J:$J,$S577))*(Calc!$T$2:$T$2001&lt;INDEX(Calc!$H:$H,$S577)),0),0)+1,"")))))</f>
        <v>0</v>
      </c>
      <c r="U577">
        <f>IF($S577="","",IF($T577&lt;&gt;"","paid","unpaid"))</f>
        <v>0</v>
      </c>
      <c r="V577">
        <f>IF(OR($S577="",$T577=""),"",IFERROR(MATCH(1,INDEX((Calc!$A$2:$A$2001=INDEX(Calc!$A:$A,$S577))*(Calc!$D$2:$D$2001&gt;0)*(Calc!$I$2:$I$2001&gt;INDEX(Calc!$J:$J,$S577))*(Calc!$T$2:$T$2001&lt;INDEX(Calc!$H:$H,$S577))*(ROW(Calc!$A$2:$A$2001)&gt;$T577),0),0)+1,""))</f>
        <v>0</v>
      </c>
      <c r="W577" s="8">
        <f>IF($S577="","",MAX(0,INDEX(Calc!$H:$H,$S577)-MAX(INDEX(Calc!$K:$K,$S577),INDEX(Calc!$J:$J,$S577))))</f>
        <v>0</v>
      </c>
      <c r="X577" s="8">
        <f>IF($S577="","",INDEX(Calc!$E:$E,$S577)-$W577)</f>
        <v>0</v>
      </c>
    </row>
    <row r="578" spans="1:24">
      <c r="A578">
        <f>IF($S578="","",INDEX(Calc!$A:$A,$S578))</f>
        <v>0</v>
      </c>
      <c r="B578">
        <f>IF($S578="","",INDEX(Calc!$U:$U,$S578))</f>
        <v>0</v>
      </c>
      <c r="C578" s="7">
        <f>IF($S578="","",INDEX(Calc!$B:$B,$S578))</f>
        <v>0</v>
      </c>
      <c r="D578">
        <f>IF($S578="","",INDEX(Calc!$C:$C,$S578))</f>
        <v>0</v>
      </c>
      <c r="E578" s="8">
        <f>IF($S578="","",INDEX(Calc!$E:$E,$S578))</f>
        <v>0</v>
      </c>
      <c r="F578" s="9">
        <f>IF($S578="","",INDEX(Calc!$G:$G,$S578))</f>
        <v>0</v>
      </c>
      <c r="G578" s="8">
        <f>IF($S578="","",INDEX(Calc!$L:$L,$S578))</f>
        <v>0</v>
      </c>
      <c r="H578" s="8">
        <f>IF($S578="","",INDEX(Calc!$M:$M,$S578))</f>
        <v>0</v>
      </c>
      <c r="I578" s="7">
        <f>IF($T578="","",INDEX(Calc!$B:$B,$T578))</f>
        <v>0</v>
      </c>
      <c r="J578" s="8">
        <f>IF($S578="","",IF($U578&lt;&gt;"paid",0,MAX(0,MIN(INDEX(Calc!$H:$H,$S578),INDEX(Calc!$I:$I,$T578))-MAX(INDEX(Calc!$J:$J,$S578),INDEX(Calc!$T:$T,$T578)))))</f>
        <v>0</v>
      </c>
      <c r="K578" s="8">
        <f>IF($S578="","",IF($U578&lt;&gt;"paid",0,$J578/(1+$F578)*$F578))</f>
        <v>0</v>
      </c>
      <c r="L578" s="8">
        <f>IF($S578="","",IF($U578="paid",MAX(0,$E578-MAX(0,MIN(INDEX(Calc!$H:$H,$S578),INDEX(Calc!$I:$I,$T578))-INDEX(Calc!$J:$J,$S578))),$W578))</f>
        <v>0</v>
      </c>
      <c r="M578" s="8">
        <f>IF($S578="","",IF($U578="paid",$L578/(1+$F578)*$F578,$Q578))</f>
        <v>0</v>
      </c>
      <c r="N578">
        <f>IF(OR($S578="",$U578&lt;&gt;"paid"),"",$I578-$C578)</f>
        <v>0</v>
      </c>
      <c r="O578" s="8">
        <f>IF($S578="","",IF(AND($U578="paid",$N578&gt;Settings!$B$4),$K578*Settings!$B$3*$N578/365,0))</f>
        <v>0</v>
      </c>
      <c r="P578" s="8">
        <f>IF($S578="","",IF($U578="unpaid",$W578,0))</f>
        <v>0</v>
      </c>
      <c r="Q578" s="8">
        <f>IF($S578="","",IF(AND($U578="unpaid",$C578&lt;=Settings!$B$2),$W578/(1+$F578)*$F578,0))</f>
        <v>0</v>
      </c>
      <c r="R578">
        <f>IF($S578="","","FY "&amp;IF(MONTH($C578)&gt;=4,YEAR($C578),YEAR($C578)-1)&amp;"-"&amp;TEXT(MOD(IF(MONTH($C578)&gt;=4,YEAR($C578)+1,YEAR($C578)),100),"00"))</f>
        <v>0</v>
      </c>
      <c r="S578">
        <f>IF($S577="","",IF($U577="paid",IF($V577&lt;&gt;"",$S577,IF(AND($W577&gt;0,OR(INDEX(Calc!$B:$B,$S577)&lt;=Settings!$B$2,$X577=0)),$S577,IFERROR(MATCH(1,INDEX((Calc!$A$2:$A$2001&lt;&gt;"")*(Calc!$E$2:$E$2001&gt;0)*(ROW(Calc!$A$2:$A$2001)&gt;$S577),0),0)+1,""))),IFERROR(MATCH(1,INDEX((Calc!$A$2:$A$2001&lt;&gt;"")*(Calc!$E$2:$E$2001&gt;0)*(ROW(Calc!$A$2:$A$2001)&gt;$S577),0),0)+1,"")))</f>
        <v>0</v>
      </c>
      <c r="T578">
        <f>IF($S578="","",IF(AND($S578=$S577,$U577="paid",$V577=""),"",IF(AND($S578=$S577,$U577="paid",$V577&lt;&gt;""),$V577,IF($S578="","",IFERROR(MATCH(1,INDEX((Calc!$A$2:$A$2001=INDEX(Calc!$A:$A,$S578))*(Calc!$D$2:$D$2001&gt;0)*(Calc!$I$2:$I$2001&gt;INDEX(Calc!$J:$J,$S578))*(Calc!$T$2:$T$2001&lt;INDEX(Calc!$H:$H,$S578)),0),0)+1,"")))))</f>
        <v>0</v>
      </c>
      <c r="U578">
        <f>IF($S578="","",IF($T578&lt;&gt;"","paid","unpaid"))</f>
        <v>0</v>
      </c>
      <c r="V578">
        <f>IF(OR($S578="",$T578=""),"",IFERROR(MATCH(1,INDEX((Calc!$A$2:$A$2001=INDEX(Calc!$A:$A,$S578))*(Calc!$D$2:$D$2001&gt;0)*(Calc!$I$2:$I$2001&gt;INDEX(Calc!$J:$J,$S578))*(Calc!$T$2:$T$2001&lt;INDEX(Calc!$H:$H,$S578))*(ROW(Calc!$A$2:$A$2001)&gt;$T578),0),0)+1,""))</f>
        <v>0</v>
      </c>
      <c r="W578" s="8">
        <f>IF($S578="","",MAX(0,INDEX(Calc!$H:$H,$S578)-MAX(INDEX(Calc!$K:$K,$S578),INDEX(Calc!$J:$J,$S578))))</f>
        <v>0</v>
      </c>
      <c r="X578" s="8">
        <f>IF($S578="","",INDEX(Calc!$E:$E,$S578)-$W578)</f>
        <v>0</v>
      </c>
    </row>
    <row r="579" spans="1:24">
      <c r="A579">
        <f>IF($S579="","",INDEX(Calc!$A:$A,$S579))</f>
        <v>0</v>
      </c>
      <c r="B579">
        <f>IF($S579="","",INDEX(Calc!$U:$U,$S579))</f>
        <v>0</v>
      </c>
      <c r="C579" s="7">
        <f>IF($S579="","",INDEX(Calc!$B:$B,$S579))</f>
        <v>0</v>
      </c>
      <c r="D579">
        <f>IF($S579="","",INDEX(Calc!$C:$C,$S579))</f>
        <v>0</v>
      </c>
      <c r="E579" s="8">
        <f>IF($S579="","",INDEX(Calc!$E:$E,$S579))</f>
        <v>0</v>
      </c>
      <c r="F579" s="9">
        <f>IF($S579="","",INDEX(Calc!$G:$G,$S579))</f>
        <v>0</v>
      </c>
      <c r="G579" s="8">
        <f>IF($S579="","",INDEX(Calc!$L:$L,$S579))</f>
        <v>0</v>
      </c>
      <c r="H579" s="8">
        <f>IF($S579="","",INDEX(Calc!$M:$M,$S579))</f>
        <v>0</v>
      </c>
      <c r="I579" s="7">
        <f>IF($T579="","",INDEX(Calc!$B:$B,$T579))</f>
        <v>0</v>
      </c>
      <c r="J579" s="8">
        <f>IF($S579="","",IF($U579&lt;&gt;"paid",0,MAX(0,MIN(INDEX(Calc!$H:$H,$S579),INDEX(Calc!$I:$I,$T579))-MAX(INDEX(Calc!$J:$J,$S579),INDEX(Calc!$T:$T,$T579)))))</f>
        <v>0</v>
      </c>
      <c r="K579" s="8">
        <f>IF($S579="","",IF($U579&lt;&gt;"paid",0,$J579/(1+$F579)*$F579))</f>
        <v>0</v>
      </c>
      <c r="L579" s="8">
        <f>IF($S579="","",IF($U579="paid",MAX(0,$E579-MAX(0,MIN(INDEX(Calc!$H:$H,$S579),INDEX(Calc!$I:$I,$T579))-INDEX(Calc!$J:$J,$S579))),$W579))</f>
        <v>0</v>
      </c>
      <c r="M579" s="8">
        <f>IF($S579="","",IF($U579="paid",$L579/(1+$F579)*$F579,$Q579))</f>
        <v>0</v>
      </c>
      <c r="N579">
        <f>IF(OR($S579="",$U579&lt;&gt;"paid"),"",$I579-$C579)</f>
        <v>0</v>
      </c>
      <c r="O579" s="8">
        <f>IF($S579="","",IF(AND($U579="paid",$N579&gt;Settings!$B$4),$K579*Settings!$B$3*$N579/365,0))</f>
        <v>0</v>
      </c>
      <c r="P579" s="8">
        <f>IF($S579="","",IF($U579="unpaid",$W579,0))</f>
        <v>0</v>
      </c>
      <c r="Q579" s="8">
        <f>IF($S579="","",IF(AND($U579="unpaid",$C579&lt;=Settings!$B$2),$W579/(1+$F579)*$F579,0))</f>
        <v>0</v>
      </c>
      <c r="R579">
        <f>IF($S579="","","FY "&amp;IF(MONTH($C579)&gt;=4,YEAR($C579),YEAR($C579)-1)&amp;"-"&amp;TEXT(MOD(IF(MONTH($C579)&gt;=4,YEAR($C579)+1,YEAR($C579)),100),"00"))</f>
        <v>0</v>
      </c>
      <c r="S579">
        <f>IF($S578="","",IF($U578="paid",IF($V578&lt;&gt;"",$S578,IF(AND($W578&gt;0,OR(INDEX(Calc!$B:$B,$S578)&lt;=Settings!$B$2,$X578=0)),$S578,IFERROR(MATCH(1,INDEX((Calc!$A$2:$A$2001&lt;&gt;"")*(Calc!$E$2:$E$2001&gt;0)*(ROW(Calc!$A$2:$A$2001)&gt;$S578),0),0)+1,""))),IFERROR(MATCH(1,INDEX((Calc!$A$2:$A$2001&lt;&gt;"")*(Calc!$E$2:$E$2001&gt;0)*(ROW(Calc!$A$2:$A$2001)&gt;$S578),0),0)+1,"")))</f>
        <v>0</v>
      </c>
      <c r="T579">
        <f>IF($S579="","",IF(AND($S579=$S578,$U578="paid",$V578=""),"",IF(AND($S579=$S578,$U578="paid",$V578&lt;&gt;""),$V578,IF($S579="","",IFERROR(MATCH(1,INDEX((Calc!$A$2:$A$2001=INDEX(Calc!$A:$A,$S579))*(Calc!$D$2:$D$2001&gt;0)*(Calc!$I$2:$I$2001&gt;INDEX(Calc!$J:$J,$S579))*(Calc!$T$2:$T$2001&lt;INDEX(Calc!$H:$H,$S579)),0),0)+1,"")))))</f>
        <v>0</v>
      </c>
      <c r="U579">
        <f>IF($S579="","",IF($T579&lt;&gt;"","paid","unpaid"))</f>
        <v>0</v>
      </c>
      <c r="V579">
        <f>IF(OR($S579="",$T579=""),"",IFERROR(MATCH(1,INDEX((Calc!$A$2:$A$2001=INDEX(Calc!$A:$A,$S579))*(Calc!$D$2:$D$2001&gt;0)*(Calc!$I$2:$I$2001&gt;INDEX(Calc!$J:$J,$S579))*(Calc!$T$2:$T$2001&lt;INDEX(Calc!$H:$H,$S579))*(ROW(Calc!$A$2:$A$2001)&gt;$T579),0),0)+1,""))</f>
        <v>0</v>
      </c>
      <c r="W579" s="8">
        <f>IF($S579="","",MAX(0,INDEX(Calc!$H:$H,$S579)-MAX(INDEX(Calc!$K:$K,$S579),INDEX(Calc!$J:$J,$S579))))</f>
        <v>0</v>
      </c>
      <c r="X579" s="8">
        <f>IF($S579="","",INDEX(Calc!$E:$E,$S579)-$W579)</f>
        <v>0</v>
      </c>
    </row>
    <row r="580" spans="1:24">
      <c r="A580">
        <f>IF($S580="","",INDEX(Calc!$A:$A,$S580))</f>
        <v>0</v>
      </c>
      <c r="B580">
        <f>IF($S580="","",INDEX(Calc!$U:$U,$S580))</f>
        <v>0</v>
      </c>
      <c r="C580" s="7">
        <f>IF($S580="","",INDEX(Calc!$B:$B,$S580))</f>
        <v>0</v>
      </c>
      <c r="D580">
        <f>IF($S580="","",INDEX(Calc!$C:$C,$S580))</f>
        <v>0</v>
      </c>
      <c r="E580" s="8">
        <f>IF($S580="","",INDEX(Calc!$E:$E,$S580))</f>
        <v>0</v>
      </c>
      <c r="F580" s="9">
        <f>IF($S580="","",INDEX(Calc!$G:$G,$S580))</f>
        <v>0</v>
      </c>
      <c r="G580" s="8">
        <f>IF($S580="","",INDEX(Calc!$L:$L,$S580))</f>
        <v>0</v>
      </c>
      <c r="H580" s="8">
        <f>IF($S580="","",INDEX(Calc!$M:$M,$S580))</f>
        <v>0</v>
      </c>
      <c r="I580" s="7">
        <f>IF($T580="","",INDEX(Calc!$B:$B,$T580))</f>
        <v>0</v>
      </c>
      <c r="J580" s="8">
        <f>IF($S580="","",IF($U580&lt;&gt;"paid",0,MAX(0,MIN(INDEX(Calc!$H:$H,$S580),INDEX(Calc!$I:$I,$T580))-MAX(INDEX(Calc!$J:$J,$S580),INDEX(Calc!$T:$T,$T580)))))</f>
        <v>0</v>
      </c>
      <c r="K580" s="8">
        <f>IF($S580="","",IF($U580&lt;&gt;"paid",0,$J580/(1+$F580)*$F580))</f>
        <v>0</v>
      </c>
      <c r="L580" s="8">
        <f>IF($S580="","",IF($U580="paid",MAX(0,$E580-MAX(0,MIN(INDEX(Calc!$H:$H,$S580),INDEX(Calc!$I:$I,$T580))-INDEX(Calc!$J:$J,$S580))),$W580))</f>
        <v>0</v>
      </c>
      <c r="M580" s="8">
        <f>IF($S580="","",IF($U580="paid",$L580/(1+$F580)*$F580,$Q580))</f>
        <v>0</v>
      </c>
      <c r="N580">
        <f>IF(OR($S580="",$U580&lt;&gt;"paid"),"",$I580-$C580)</f>
        <v>0</v>
      </c>
      <c r="O580" s="8">
        <f>IF($S580="","",IF(AND($U580="paid",$N580&gt;Settings!$B$4),$K580*Settings!$B$3*$N580/365,0))</f>
        <v>0</v>
      </c>
      <c r="P580" s="8">
        <f>IF($S580="","",IF($U580="unpaid",$W580,0))</f>
        <v>0</v>
      </c>
      <c r="Q580" s="8">
        <f>IF($S580="","",IF(AND($U580="unpaid",$C580&lt;=Settings!$B$2),$W580/(1+$F580)*$F580,0))</f>
        <v>0</v>
      </c>
      <c r="R580">
        <f>IF($S580="","","FY "&amp;IF(MONTH($C580)&gt;=4,YEAR($C580),YEAR($C580)-1)&amp;"-"&amp;TEXT(MOD(IF(MONTH($C580)&gt;=4,YEAR($C580)+1,YEAR($C580)),100),"00"))</f>
        <v>0</v>
      </c>
      <c r="S580">
        <f>IF($S579="","",IF($U579="paid",IF($V579&lt;&gt;"",$S579,IF(AND($W579&gt;0,OR(INDEX(Calc!$B:$B,$S579)&lt;=Settings!$B$2,$X579=0)),$S579,IFERROR(MATCH(1,INDEX((Calc!$A$2:$A$2001&lt;&gt;"")*(Calc!$E$2:$E$2001&gt;0)*(ROW(Calc!$A$2:$A$2001)&gt;$S579),0),0)+1,""))),IFERROR(MATCH(1,INDEX((Calc!$A$2:$A$2001&lt;&gt;"")*(Calc!$E$2:$E$2001&gt;0)*(ROW(Calc!$A$2:$A$2001)&gt;$S579),0),0)+1,"")))</f>
        <v>0</v>
      </c>
      <c r="T580">
        <f>IF($S580="","",IF(AND($S580=$S579,$U579="paid",$V579=""),"",IF(AND($S580=$S579,$U579="paid",$V579&lt;&gt;""),$V579,IF($S580="","",IFERROR(MATCH(1,INDEX((Calc!$A$2:$A$2001=INDEX(Calc!$A:$A,$S580))*(Calc!$D$2:$D$2001&gt;0)*(Calc!$I$2:$I$2001&gt;INDEX(Calc!$J:$J,$S580))*(Calc!$T$2:$T$2001&lt;INDEX(Calc!$H:$H,$S580)),0),0)+1,"")))))</f>
        <v>0</v>
      </c>
      <c r="U580">
        <f>IF($S580="","",IF($T580&lt;&gt;"","paid","unpaid"))</f>
        <v>0</v>
      </c>
      <c r="V580">
        <f>IF(OR($S580="",$T580=""),"",IFERROR(MATCH(1,INDEX((Calc!$A$2:$A$2001=INDEX(Calc!$A:$A,$S580))*(Calc!$D$2:$D$2001&gt;0)*(Calc!$I$2:$I$2001&gt;INDEX(Calc!$J:$J,$S580))*(Calc!$T$2:$T$2001&lt;INDEX(Calc!$H:$H,$S580))*(ROW(Calc!$A$2:$A$2001)&gt;$T580),0),0)+1,""))</f>
        <v>0</v>
      </c>
      <c r="W580" s="8">
        <f>IF($S580="","",MAX(0,INDEX(Calc!$H:$H,$S580)-MAX(INDEX(Calc!$K:$K,$S580),INDEX(Calc!$J:$J,$S580))))</f>
        <v>0</v>
      </c>
      <c r="X580" s="8">
        <f>IF($S580="","",INDEX(Calc!$E:$E,$S580)-$W580)</f>
        <v>0</v>
      </c>
    </row>
    <row r="581" spans="1:24">
      <c r="A581">
        <f>IF($S581="","",INDEX(Calc!$A:$A,$S581))</f>
        <v>0</v>
      </c>
      <c r="B581">
        <f>IF($S581="","",INDEX(Calc!$U:$U,$S581))</f>
        <v>0</v>
      </c>
      <c r="C581" s="7">
        <f>IF($S581="","",INDEX(Calc!$B:$B,$S581))</f>
        <v>0</v>
      </c>
      <c r="D581">
        <f>IF($S581="","",INDEX(Calc!$C:$C,$S581))</f>
        <v>0</v>
      </c>
      <c r="E581" s="8">
        <f>IF($S581="","",INDEX(Calc!$E:$E,$S581))</f>
        <v>0</v>
      </c>
      <c r="F581" s="9">
        <f>IF($S581="","",INDEX(Calc!$G:$G,$S581))</f>
        <v>0</v>
      </c>
      <c r="G581" s="8">
        <f>IF($S581="","",INDEX(Calc!$L:$L,$S581))</f>
        <v>0</v>
      </c>
      <c r="H581" s="8">
        <f>IF($S581="","",INDEX(Calc!$M:$M,$S581))</f>
        <v>0</v>
      </c>
      <c r="I581" s="7">
        <f>IF($T581="","",INDEX(Calc!$B:$B,$T581))</f>
        <v>0</v>
      </c>
      <c r="J581" s="8">
        <f>IF($S581="","",IF($U581&lt;&gt;"paid",0,MAX(0,MIN(INDEX(Calc!$H:$H,$S581),INDEX(Calc!$I:$I,$T581))-MAX(INDEX(Calc!$J:$J,$S581),INDEX(Calc!$T:$T,$T581)))))</f>
        <v>0</v>
      </c>
      <c r="K581" s="8">
        <f>IF($S581="","",IF($U581&lt;&gt;"paid",0,$J581/(1+$F581)*$F581))</f>
        <v>0</v>
      </c>
      <c r="L581" s="8">
        <f>IF($S581="","",IF($U581="paid",MAX(0,$E581-MAX(0,MIN(INDEX(Calc!$H:$H,$S581),INDEX(Calc!$I:$I,$T581))-INDEX(Calc!$J:$J,$S581))),$W581))</f>
        <v>0</v>
      </c>
      <c r="M581" s="8">
        <f>IF($S581="","",IF($U581="paid",$L581/(1+$F581)*$F581,$Q581))</f>
        <v>0</v>
      </c>
      <c r="N581">
        <f>IF(OR($S581="",$U581&lt;&gt;"paid"),"",$I581-$C581)</f>
        <v>0</v>
      </c>
      <c r="O581" s="8">
        <f>IF($S581="","",IF(AND($U581="paid",$N581&gt;Settings!$B$4),$K581*Settings!$B$3*$N581/365,0))</f>
        <v>0</v>
      </c>
      <c r="P581" s="8">
        <f>IF($S581="","",IF($U581="unpaid",$W581,0))</f>
        <v>0</v>
      </c>
      <c r="Q581" s="8">
        <f>IF($S581="","",IF(AND($U581="unpaid",$C581&lt;=Settings!$B$2),$W581/(1+$F581)*$F581,0))</f>
        <v>0</v>
      </c>
      <c r="R581">
        <f>IF($S581="","","FY "&amp;IF(MONTH($C581)&gt;=4,YEAR($C581),YEAR($C581)-1)&amp;"-"&amp;TEXT(MOD(IF(MONTH($C581)&gt;=4,YEAR($C581)+1,YEAR($C581)),100),"00"))</f>
        <v>0</v>
      </c>
      <c r="S581">
        <f>IF($S580="","",IF($U580="paid",IF($V580&lt;&gt;"",$S580,IF(AND($W580&gt;0,OR(INDEX(Calc!$B:$B,$S580)&lt;=Settings!$B$2,$X580=0)),$S580,IFERROR(MATCH(1,INDEX((Calc!$A$2:$A$2001&lt;&gt;"")*(Calc!$E$2:$E$2001&gt;0)*(ROW(Calc!$A$2:$A$2001)&gt;$S580),0),0)+1,""))),IFERROR(MATCH(1,INDEX((Calc!$A$2:$A$2001&lt;&gt;"")*(Calc!$E$2:$E$2001&gt;0)*(ROW(Calc!$A$2:$A$2001)&gt;$S580),0),0)+1,"")))</f>
        <v>0</v>
      </c>
      <c r="T581">
        <f>IF($S581="","",IF(AND($S581=$S580,$U580="paid",$V580=""),"",IF(AND($S581=$S580,$U580="paid",$V580&lt;&gt;""),$V580,IF($S581="","",IFERROR(MATCH(1,INDEX((Calc!$A$2:$A$2001=INDEX(Calc!$A:$A,$S581))*(Calc!$D$2:$D$2001&gt;0)*(Calc!$I$2:$I$2001&gt;INDEX(Calc!$J:$J,$S581))*(Calc!$T$2:$T$2001&lt;INDEX(Calc!$H:$H,$S581)),0),0)+1,"")))))</f>
        <v>0</v>
      </c>
      <c r="U581">
        <f>IF($S581="","",IF($T581&lt;&gt;"","paid","unpaid"))</f>
        <v>0</v>
      </c>
      <c r="V581">
        <f>IF(OR($S581="",$T581=""),"",IFERROR(MATCH(1,INDEX((Calc!$A$2:$A$2001=INDEX(Calc!$A:$A,$S581))*(Calc!$D$2:$D$2001&gt;0)*(Calc!$I$2:$I$2001&gt;INDEX(Calc!$J:$J,$S581))*(Calc!$T$2:$T$2001&lt;INDEX(Calc!$H:$H,$S581))*(ROW(Calc!$A$2:$A$2001)&gt;$T581),0),0)+1,""))</f>
        <v>0</v>
      </c>
      <c r="W581" s="8">
        <f>IF($S581="","",MAX(0,INDEX(Calc!$H:$H,$S581)-MAX(INDEX(Calc!$K:$K,$S581),INDEX(Calc!$J:$J,$S581))))</f>
        <v>0</v>
      </c>
      <c r="X581" s="8">
        <f>IF($S581="","",INDEX(Calc!$E:$E,$S581)-$W581)</f>
        <v>0</v>
      </c>
    </row>
    <row r="582" spans="1:24">
      <c r="A582">
        <f>IF($S582="","",INDEX(Calc!$A:$A,$S582))</f>
        <v>0</v>
      </c>
      <c r="B582">
        <f>IF($S582="","",INDEX(Calc!$U:$U,$S582))</f>
        <v>0</v>
      </c>
      <c r="C582" s="7">
        <f>IF($S582="","",INDEX(Calc!$B:$B,$S582))</f>
        <v>0</v>
      </c>
      <c r="D582">
        <f>IF($S582="","",INDEX(Calc!$C:$C,$S582))</f>
        <v>0</v>
      </c>
      <c r="E582" s="8">
        <f>IF($S582="","",INDEX(Calc!$E:$E,$S582))</f>
        <v>0</v>
      </c>
      <c r="F582" s="9">
        <f>IF($S582="","",INDEX(Calc!$G:$G,$S582))</f>
        <v>0</v>
      </c>
      <c r="G582" s="8">
        <f>IF($S582="","",INDEX(Calc!$L:$L,$S582))</f>
        <v>0</v>
      </c>
      <c r="H582" s="8">
        <f>IF($S582="","",INDEX(Calc!$M:$M,$S582))</f>
        <v>0</v>
      </c>
      <c r="I582" s="7">
        <f>IF($T582="","",INDEX(Calc!$B:$B,$T582))</f>
        <v>0</v>
      </c>
      <c r="J582" s="8">
        <f>IF($S582="","",IF($U582&lt;&gt;"paid",0,MAX(0,MIN(INDEX(Calc!$H:$H,$S582),INDEX(Calc!$I:$I,$T582))-MAX(INDEX(Calc!$J:$J,$S582),INDEX(Calc!$T:$T,$T582)))))</f>
        <v>0</v>
      </c>
      <c r="K582" s="8">
        <f>IF($S582="","",IF($U582&lt;&gt;"paid",0,$J582/(1+$F582)*$F582))</f>
        <v>0</v>
      </c>
      <c r="L582" s="8">
        <f>IF($S582="","",IF($U582="paid",MAX(0,$E582-MAX(0,MIN(INDEX(Calc!$H:$H,$S582),INDEX(Calc!$I:$I,$T582))-INDEX(Calc!$J:$J,$S582))),$W582))</f>
        <v>0</v>
      </c>
      <c r="M582" s="8">
        <f>IF($S582="","",IF($U582="paid",$L582/(1+$F582)*$F582,$Q582))</f>
        <v>0</v>
      </c>
      <c r="N582">
        <f>IF(OR($S582="",$U582&lt;&gt;"paid"),"",$I582-$C582)</f>
        <v>0</v>
      </c>
      <c r="O582" s="8">
        <f>IF($S582="","",IF(AND($U582="paid",$N582&gt;Settings!$B$4),$K582*Settings!$B$3*$N582/365,0))</f>
        <v>0</v>
      </c>
      <c r="P582" s="8">
        <f>IF($S582="","",IF($U582="unpaid",$W582,0))</f>
        <v>0</v>
      </c>
      <c r="Q582" s="8">
        <f>IF($S582="","",IF(AND($U582="unpaid",$C582&lt;=Settings!$B$2),$W582/(1+$F582)*$F582,0))</f>
        <v>0</v>
      </c>
      <c r="R582">
        <f>IF($S582="","","FY "&amp;IF(MONTH($C582)&gt;=4,YEAR($C582),YEAR($C582)-1)&amp;"-"&amp;TEXT(MOD(IF(MONTH($C582)&gt;=4,YEAR($C582)+1,YEAR($C582)),100),"00"))</f>
        <v>0</v>
      </c>
      <c r="S582">
        <f>IF($S581="","",IF($U581="paid",IF($V581&lt;&gt;"",$S581,IF(AND($W581&gt;0,OR(INDEX(Calc!$B:$B,$S581)&lt;=Settings!$B$2,$X581=0)),$S581,IFERROR(MATCH(1,INDEX((Calc!$A$2:$A$2001&lt;&gt;"")*(Calc!$E$2:$E$2001&gt;0)*(ROW(Calc!$A$2:$A$2001)&gt;$S581),0),0)+1,""))),IFERROR(MATCH(1,INDEX((Calc!$A$2:$A$2001&lt;&gt;"")*(Calc!$E$2:$E$2001&gt;0)*(ROW(Calc!$A$2:$A$2001)&gt;$S581),0),0)+1,"")))</f>
        <v>0</v>
      </c>
      <c r="T582">
        <f>IF($S582="","",IF(AND($S582=$S581,$U581="paid",$V581=""),"",IF(AND($S582=$S581,$U581="paid",$V581&lt;&gt;""),$V581,IF($S582="","",IFERROR(MATCH(1,INDEX((Calc!$A$2:$A$2001=INDEX(Calc!$A:$A,$S582))*(Calc!$D$2:$D$2001&gt;0)*(Calc!$I$2:$I$2001&gt;INDEX(Calc!$J:$J,$S582))*(Calc!$T$2:$T$2001&lt;INDEX(Calc!$H:$H,$S582)),0),0)+1,"")))))</f>
        <v>0</v>
      </c>
      <c r="U582">
        <f>IF($S582="","",IF($T582&lt;&gt;"","paid","unpaid"))</f>
        <v>0</v>
      </c>
      <c r="V582">
        <f>IF(OR($S582="",$T582=""),"",IFERROR(MATCH(1,INDEX((Calc!$A$2:$A$2001=INDEX(Calc!$A:$A,$S582))*(Calc!$D$2:$D$2001&gt;0)*(Calc!$I$2:$I$2001&gt;INDEX(Calc!$J:$J,$S582))*(Calc!$T$2:$T$2001&lt;INDEX(Calc!$H:$H,$S582))*(ROW(Calc!$A$2:$A$2001)&gt;$T582),0),0)+1,""))</f>
        <v>0</v>
      </c>
      <c r="W582" s="8">
        <f>IF($S582="","",MAX(0,INDEX(Calc!$H:$H,$S582)-MAX(INDEX(Calc!$K:$K,$S582),INDEX(Calc!$J:$J,$S582))))</f>
        <v>0</v>
      </c>
      <c r="X582" s="8">
        <f>IF($S582="","",INDEX(Calc!$E:$E,$S582)-$W582)</f>
        <v>0</v>
      </c>
    </row>
    <row r="583" spans="1:24">
      <c r="A583">
        <f>IF($S583="","",INDEX(Calc!$A:$A,$S583))</f>
        <v>0</v>
      </c>
      <c r="B583">
        <f>IF($S583="","",INDEX(Calc!$U:$U,$S583))</f>
        <v>0</v>
      </c>
      <c r="C583" s="7">
        <f>IF($S583="","",INDEX(Calc!$B:$B,$S583))</f>
        <v>0</v>
      </c>
      <c r="D583">
        <f>IF($S583="","",INDEX(Calc!$C:$C,$S583))</f>
        <v>0</v>
      </c>
      <c r="E583" s="8">
        <f>IF($S583="","",INDEX(Calc!$E:$E,$S583))</f>
        <v>0</v>
      </c>
      <c r="F583" s="9">
        <f>IF($S583="","",INDEX(Calc!$G:$G,$S583))</f>
        <v>0</v>
      </c>
      <c r="G583" s="8">
        <f>IF($S583="","",INDEX(Calc!$L:$L,$S583))</f>
        <v>0</v>
      </c>
      <c r="H583" s="8">
        <f>IF($S583="","",INDEX(Calc!$M:$M,$S583))</f>
        <v>0</v>
      </c>
      <c r="I583" s="7">
        <f>IF($T583="","",INDEX(Calc!$B:$B,$T583))</f>
        <v>0</v>
      </c>
      <c r="J583" s="8">
        <f>IF($S583="","",IF($U583&lt;&gt;"paid",0,MAX(0,MIN(INDEX(Calc!$H:$H,$S583),INDEX(Calc!$I:$I,$T583))-MAX(INDEX(Calc!$J:$J,$S583),INDEX(Calc!$T:$T,$T583)))))</f>
        <v>0</v>
      </c>
      <c r="K583" s="8">
        <f>IF($S583="","",IF($U583&lt;&gt;"paid",0,$J583/(1+$F583)*$F583))</f>
        <v>0</v>
      </c>
      <c r="L583" s="8">
        <f>IF($S583="","",IF($U583="paid",MAX(0,$E583-MAX(0,MIN(INDEX(Calc!$H:$H,$S583),INDEX(Calc!$I:$I,$T583))-INDEX(Calc!$J:$J,$S583))),$W583))</f>
        <v>0</v>
      </c>
      <c r="M583" s="8">
        <f>IF($S583="","",IF($U583="paid",$L583/(1+$F583)*$F583,$Q583))</f>
        <v>0</v>
      </c>
      <c r="N583">
        <f>IF(OR($S583="",$U583&lt;&gt;"paid"),"",$I583-$C583)</f>
        <v>0</v>
      </c>
      <c r="O583" s="8">
        <f>IF($S583="","",IF(AND($U583="paid",$N583&gt;Settings!$B$4),$K583*Settings!$B$3*$N583/365,0))</f>
        <v>0</v>
      </c>
      <c r="P583" s="8">
        <f>IF($S583="","",IF($U583="unpaid",$W583,0))</f>
        <v>0</v>
      </c>
      <c r="Q583" s="8">
        <f>IF($S583="","",IF(AND($U583="unpaid",$C583&lt;=Settings!$B$2),$W583/(1+$F583)*$F583,0))</f>
        <v>0</v>
      </c>
      <c r="R583">
        <f>IF($S583="","","FY "&amp;IF(MONTH($C583)&gt;=4,YEAR($C583),YEAR($C583)-1)&amp;"-"&amp;TEXT(MOD(IF(MONTH($C583)&gt;=4,YEAR($C583)+1,YEAR($C583)),100),"00"))</f>
        <v>0</v>
      </c>
      <c r="S583">
        <f>IF($S582="","",IF($U582="paid",IF($V582&lt;&gt;"",$S582,IF(AND($W582&gt;0,OR(INDEX(Calc!$B:$B,$S582)&lt;=Settings!$B$2,$X582=0)),$S582,IFERROR(MATCH(1,INDEX((Calc!$A$2:$A$2001&lt;&gt;"")*(Calc!$E$2:$E$2001&gt;0)*(ROW(Calc!$A$2:$A$2001)&gt;$S582),0),0)+1,""))),IFERROR(MATCH(1,INDEX((Calc!$A$2:$A$2001&lt;&gt;"")*(Calc!$E$2:$E$2001&gt;0)*(ROW(Calc!$A$2:$A$2001)&gt;$S582),0),0)+1,"")))</f>
        <v>0</v>
      </c>
      <c r="T583">
        <f>IF($S583="","",IF(AND($S583=$S582,$U582="paid",$V582=""),"",IF(AND($S583=$S582,$U582="paid",$V582&lt;&gt;""),$V582,IF($S583="","",IFERROR(MATCH(1,INDEX((Calc!$A$2:$A$2001=INDEX(Calc!$A:$A,$S583))*(Calc!$D$2:$D$2001&gt;0)*(Calc!$I$2:$I$2001&gt;INDEX(Calc!$J:$J,$S583))*(Calc!$T$2:$T$2001&lt;INDEX(Calc!$H:$H,$S583)),0),0)+1,"")))))</f>
        <v>0</v>
      </c>
      <c r="U583">
        <f>IF($S583="","",IF($T583&lt;&gt;"","paid","unpaid"))</f>
        <v>0</v>
      </c>
      <c r="V583">
        <f>IF(OR($S583="",$T583=""),"",IFERROR(MATCH(1,INDEX((Calc!$A$2:$A$2001=INDEX(Calc!$A:$A,$S583))*(Calc!$D$2:$D$2001&gt;0)*(Calc!$I$2:$I$2001&gt;INDEX(Calc!$J:$J,$S583))*(Calc!$T$2:$T$2001&lt;INDEX(Calc!$H:$H,$S583))*(ROW(Calc!$A$2:$A$2001)&gt;$T583),0),0)+1,""))</f>
        <v>0</v>
      </c>
      <c r="W583" s="8">
        <f>IF($S583="","",MAX(0,INDEX(Calc!$H:$H,$S583)-MAX(INDEX(Calc!$K:$K,$S583),INDEX(Calc!$J:$J,$S583))))</f>
        <v>0</v>
      </c>
      <c r="X583" s="8">
        <f>IF($S583="","",INDEX(Calc!$E:$E,$S583)-$W583)</f>
        <v>0</v>
      </c>
    </row>
    <row r="584" spans="1:24">
      <c r="A584">
        <f>IF($S584="","",INDEX(Calc!$A:$A,$S584))</f>
        <v>0</v>
      </c>
      <c r="B584">
        <f>IF($S584="","",INDEX(Calc!$U:$U,$S584))</f>
        <v>0</v>
      </c>
      <c r="C584" s="7">
        <f>IF($S584="","",INDEX(Calc!$B:$B,$S584))</f>
        <v>0</v>
      </c>
      <c r="D584">
        <f>IF($S584="","",INDEX(Calc!$C:$C,$S584))</f>
        <v>0</v>
      </c>
      <c r="E584" s="8">
        <f>IF($S584="","",INDEX(Calc!$E:$E,$S584))</f>
        <v>0</v>
      </c>
      <c r="F584" s="9">
        <f>IF($S584="","",INDEX(Calc!$G:$G,$S584))</f>
        <v>0</v>
      </c>
      <c r="G584" s="8">
        <f>IF($S584="","",INDEX(Calc!$L:$L,$S584))</f>
        <v>0</v>
      </c>
      <c r="H584" s="8">
        <f>IF($S584="","",INDEX(Calc!$M:$M,$S584))</f>
        <v>0</v>
      </c>
      <c r="I584" s="7">
        <f>IF($T584="","",INDEX(Calc!$B:$B,$T584))</f>
        <v>0</v>
      </c>
      <c r="J584" s="8">
        <f>IF($S584="","",IF($U584&lt;&gt;"paid",0,MAX(0,MIN(INDEX(Calc!$H:$H,$S584),INDEX(Calc!$I:$I,$T584))-MAX(INDEX(Calc!$J:$J,$S584),INDEX(Calc!$T:$T,$T584)))))</f>
        <v>0</v>
      </c>
      <c r="K584" s="8">
        <f>IF($S584="","",IF($U584&lt;&gt;"paid",0,$J584/(1+$F584)*$F584))</f>
        <v>0</v>
      </c>
      <c r="L584" s="8">
        <f>IF($S584="","",IF($U584="paid",MAX(0,$E584-MAX(0,MIN(INDEX(Calc!$H:$H,$S584),INDEX(Calc!$I:$I,$T584))-INDEX(Calc!$J:$J,$S584))),$W584))</f>
        <v>0</v>
      </c>
      <c r="M584" s="8">
        <f>IF($S584="","",IF($U584="paid",$L584/(1+$F584)*$F584,$Q584))</f>
        <v>0</v>
      </c>
      <c r="N584">
        <f>IF(OR($S584="",$U584&lt;&gt;"paid"),"",$I584-$C584)</f>
        <v>0</v>
      </c>
      <c r="O584" s="8">
        <f>IF($S584="","",IF(AND($U584="paid",$N584&gt;Settings!$B$4),$K584*Settings!$B$3*$N584/365,0))</f>
        <v>0</v>
      </c>
      <c r="P584" s="8">
        <f>IF($S584="","",IF($U584="unpaid",$W584,0))</f>
        <v>0</v>
      </c>
      <c r="Q584" s="8">
        <f>IF($S584="","",IF(AND($U584="unpaid",$C584&lt;=Settings!$B$2),$W584/(1+$F584)*$F584,0))</f>
        <v>0</v>
      </c>
      <c r="R584">
        <f>IF($S584="","","FY "&amp;IF(MONTH($C584)&gt;=4,YEAR($C584),YEAR($C584)-1)&amp;"-"&amp;TEXT(MOD(IF(MONTH($C584)&gt;=4,YEAR($C584)+1,YEAR($C584)),100),"00"))</f>
        <v>0</v>
      </c>
      <c r="S584">
        <f>IF($S583="","",IF($U583="paid",IF($V583&lt;&gt;"",$S583,IF(AND($W583&gt;0,OR(INDEX(Calc!$B:$B,$S583)&lt;=Settings!$B$2,$X583=0)),$S583,IFERROR(MATCH(1,INDEX((Calc!$A$2:$A$2001&lt;&gt;"")*(Calc!$E$2:$E$2001&gt;0)*(ROW(Calc!$A$2:$A$2001)&gt;$S583),0),0)+1,""))),IFERROR(MATCH(1,INDEX((Calc!$A$2:$A$2001&lt;&gt;"")*(Calc!$E$2:$E$2001&gt;0)*(ROW(Calc!$A$2:$A$2001)&gt;$S583),0),0)+1,"")))</f>
        <v>0</v>
      </c>
      <c r="T584">
        <f>IF($S584="","",IF(AND($S584=$S583,$U583="paid",$V583=""),"",IF(AND($S584=$S583,$U583="paid",$V583&lt;&gt;""),$V583,IF($S584="","",IFERROR(MATCH(1,INDEX((Calc!$A$2:$A$2001=INDEX(Calc!$A:$A,$S584))*(Calc!$D$2:$D$2001&gt;0)*(Calc!$I$2:$I$2001&gt;INDEX(Calc!$J:$J,$S584))*(Calc!$T$2:$T$2001&lt;INDEX(Calc!$H:$H,$S584)),0),0)+1,"")))))</f>
        <v>0</v>
      </c>
      <c r="U584">
        <f>IF($S584="","",IF($T584&lt;&gt;"","paid","unpaid"))</f>
        <v>0</v>
      </c>
      <c r="V584">
        <f>IF(OR($S584="",$T584=""),"",IFERROR(MATCH(1,INDEX((Calc!$A$2:$A$2001=INDEX(Calc!$A:$A,$S584))*(Calc!$D$2:$D$2001&gt;0)*(Calc!$I$2:$I$2001&gt;INDEX(Calc!$J:$J,$S584))*(Calc!$T$2:$T$2001&lt;INDEX(Calc!$H:$H,$S584))*(ROW(Calc!$A$2:$A$2001)&gt;$T584),0),0)+1,""))</f>
        <v>0</v>
      </c>
      <c r="W584" s="8">
        <f>IF($S584="","",MAX(0,INDEX(Calc!$H:$H,$S584)-MAX(INDEX(Calc!$K:$K,$S584),INDEX(Calc!$J:$J,$S584))))</f>
        <v>0</v>
      </c>
      <c r="X584" s="8">
        <f>IF($S584="","",INDEX(Calc!$E:$E,$S584)-$W584)</f>
        <v>0</v>
      </c>
    </row>
    <row r="585" spans="1:24">
      <c r="A585">
        <f>IF($S585="","",INDEX(Calc!$A:$A,$S585))</f>
        <v>0</v>
      </c>
      <c r="B585">
        <f>IF($S585="","",INDEX(Calc!$U:$U,$S585))</f>
        <v>0</v>
      </c>
      <c r="C585" s="7">
        <f>IF($S585="","",INDEX(Calc!$B:$B,$S585))</f>
        <v>0</v>
      </c>
      <c r="D585">
        <f>IF($S585="","",INDEX(Calc!$C:$C,$S585))</f>
        <v>0</v>
      </c>
      <c r="E585" s="8">
        <f>IF($S585="","",INDEX(Calc!$E:$E,$S585))</f>
        <v>0</v>
      </c>
      <c r="F585" s="9">
        <f>IF($S585="","",INDEX(Calc!$G:$G,$S585))</f>
        <v>0</v>
      </c>
      <c r="G585" s="8">
        <f>IF($S585="","",INDEX(Calc!$L:$L,$S585))</f>
        <v>0</v>
      </c>
      <c r="H585" s="8">
        <f>IF($S585="","",INDEX(Calc!$M:$M,$S585))</f>
        <v>0</v>
      </c>
      <c r="I585" s="7">
        <f>IF($T585="","",INDEX(Calc!$B:$B,$T585))</f>
        <v>0</v>
      </c>
      <c r="J585" s="8">
        <f>IF($S585="","",IF($U585&lt;&gt;"paid",0,MAX(0,MIN(INDEX(Calc!$H:$H,$S585),INDEX(Calc!$I:$I,$T585))-MAX(INDEX(Calc!$J:$J,$S585),INDEX(Calc!$T:$T,$T585)))))</f>
        <v>0</v>
      </c>
      <c r="K585" s="8">
        <f>IF($S585="","",IF($U585&lt;&gt;"paid",0,$J585/(1+$F585)*$F585))</f>
        <v>0</v>
      </c>
      <c r="L585" s="8">
        <f>IF($S585="","",IF($U585="paid",MAX(0,$E585-MAX(0,MIN(INDEX(Calc!$H:$H,$S585),INDEX(Calc!$I:$I,$T585))-INDEX(Calc!$J:$J,$S585))),$W585))</f>
        <v>0</v>
      </c>
      <c r="M585" s="8">
        <f>IF($S585="","",IF($U585="paid",$L585/(1+$F585)*$F585,$Q585))</f>
        <v>0</v>
      </c>
      <c r="N585">
        <f>IF(OR($S585="",$U585&lt;&gt;"paid"),"",$I585-$C585)</f>
        <v>0</v>
      </c>
      <c r="O585" s="8">
        <f>IF($S585="","",IF(AND($U585="paid",$N585&gt;Settings!$B$4),$K585*Settings!$B$3*$N585/365,0))</f>
        <v>0</v>
      </c>
      <c r="P585" s="8">
        <f>IF($S585="","",IF($U585="unpaid",$W585,0))</f>
        <v>0</v>
      </c>
      <c r="Q585" s="8">
        <f>IF($S585="","",IF(AND($U585="unpaid",$C585&lt;=Settings!$B$2),$W585/(1+$F585)*$F585,0))</f>
        <v>0</v>
      </c>
      <c r="R585">
        <f>IF($S585="","","FY "&amp;IF(MONTH($C585)&gt;=4,YEAR($C585),YEAR($C585)-1)&amp;"-"&amp;TEXT(MOD(IF(MONTH($C585)&gt;=4,YEAR($C585)+1,YEAR($C585)),100),"00"))</f>
        <v>0</v>
      </c>
      <c r="S585">
        <f>IF($S584="","",IF($U584="paid",IF($V584&lt;&gt;"",$S584,IF(AND($W584&gt;0,OR(INDEX(Calc!$B:$B,$S584)&lt;=Settings!$B$2,$X584=0)),$S584,IFERROR(MATCH(1,INDEX((Calc!$A$2:$A$2001&lt;&gt;"")*(Calc!$E$2:$E$2001&gt;0)*(ROW(Calc!$A$2:$A$2001)&gt;$S584),0),0)+1,""))),IFERROR(MATCH(1,INDEX((Calc!$A$2:$A$2001&lt;&gt;"")*(Calc!$E$2:$E$2001&gt;0)*(ROW(Calc!$A$2:$A$2001)&gt;$S584),0),0)+1,"")))</f>
        <v>0</v>
      </c>
      <c r="T585">
        <f>IF($S585="","",IF(AND($S585=$S584,$U584="paid",$V584=""),"",IF(AND($S585=$S584,$U584="paid",$V584&lt;&gt;""),$V584,IF($S585="","",IFERROR(MATCH(1,INDEX((Calc!$A$2:$A$2001=INDEX(Calc!$A:$A,$S585))*(Calc!$D$2:$D$2001&gt;0)*(Calc!$I$2:$I$2001&gt;INDEX(Calc!$J:$J,$S585))*(Calc!$T$2:$T$2001&lt;INDEX(Calc!$H:$H,$S585)),0),0)+1,"")))))</f>
        <v>0</v>
      </c>
      <c r="U585">
        <f>IF($S585="","",IF($T585&lt;&gt;"","paid","unpaid"))</f>
        <v>0</v>
      </c>
      <c r="V585">
        <f>IF(OR($S585="",$T585=""),"",IFERROR(MATCH(1,INDEX((Calc!$A$2:$A$2001=INDEX(Calc!$A:$A,$S585))*(Calc!$D$2:$D$2001&gt;0)*(Calc!$I$2:$I$2001&gt;INDEX(Calc!$J:$J,$S585))*(Calc!$T$2:$T$2001&lt;INDEX(Calc!$H:$H,$S585))*(ROW(Calc!$A$2:$A$2001)&gt;$T585),0),0)+1,""))</f>
        <v>0</v>
      </c>
      <c r="W585" s="8">
        <f>IF($S585="","",MAX(0,INDEX(Calc!$H:$H,$S585)-MAX(INDEX(Calc!$K:$K,$S585),INDEX(Calc!$J:$J,$S585))))</f>
        <v>0</v>
      </c>
      <c r="X585" s="8">
        <f>IF($S585="","",INDEX(Calc!$E:$E,$S585)-$W585)</f>
        <v>0</v>
      </c>
    </row>
    <row r="586" spans="1:24">
      <c r="A586">
        <f>IF($S586="","",INDEX(Calc!$A:$A,$S586))</f>
        <v>0</v>
      </c>
      <c r="B586">
        <f>IF($S586="","",INDEX(Calc!$U:$U,$S586))</f>
        <v>0</v>
      </c>
      <c r="C586" s="7">
        <f>IF($S586="","",INDEX(Calc!$B:$B,$S586))</f>
        <v>0</v>
      </c>
      <c r="D586">
        <f>IF($S586="","",INDEX(Calc!$C:$C,$S586))</f>
        <v>0</v>
      </c>
      <c r="E586" s="8">
        <f>IF($S586="","",INDEX(Calc!$E:$E,$S586))</f>
        <v>0</v>
      </c>
      <c r="F586" s="9">
        <f>IF($S586="","",INDEX(Calc!$G:$G,$S586))</f>
        <v>0</v>
      </c>
      <c r="G586" s="8">
        <f>IF($S586="","",INDEX(Calc!$L:$L,$S586))</f>
        <v>0</v>
      </c>
      <c r="H586" s="8">
        <f>IF($S586="","",INDEX(Calc!$M:$M,$S586))</f>
        <v>0</v>
      </c>
      <c r="I586" s="7">
        <f>IF($T586="","",INDEX(Calc!$B:$B,$T586))</f>
        <v>0</v>
      </c>
      <c r="J586" s="8">
        <f>IF($S586="","",IF($U586&lt;&gt;"paid",0,MAX(0,MIN(INDEX(Calc!$H:$H,$S586),INDEX(Calc!$I:$I,$T586))-MAX(INDEX(Calc!$J:$J,$S586),INDEX(Calc!$T:$T,$T586)))))</f>
        <v>0</v>
      </c>
      <c r="K586" s="8">
        <f>IF($S586="","",IF($U586&lt;&gt;"paid",0,$J586/(1+$F586)*$F586))</f>
        <v>0</v>
      </c>
      <c r="L586" s="8">
        <f>IF($S586="","",IF($U586="paid",MAX(0,$E586-MAX(0,MIN(INDEX(Calc!$H:$H,$S586),INDEX(Calc!$I:$I,$T586))-INDEX(Calc!$J:$J,$S586))),$W586))</f>
        <v>0</v>
      </c>
      <c r="M586" s="8">
        <f>IF($S586="","",IF($U586="paid",$L586/(1+$F586)*$F586,$Q586))</f>
        <v>0</v>
      </c>
      <c r="N586">
        <f>IF(OR($S586="",$U586&lt;&gt;"paid"),"",$I586-$C586)</f>
        <v>0</v>
      </c>
      <c r="O586" s="8">
        <f>IF($S586="","",IF(AND($U586="paid",$N586&gt;Settings!$B$4),$K586*Settings!$B$3*$N586/365,0))</f>
        <v>0</v>
      </c>
      <c r="P586" s="8">
        <f>IF($S586="","",IF($U586="unpaid",$W586,0))</f>
        <v>0</v>
      </c>
      <c r="Q586" s="8">
        <f>IF($S586="","",IF(AND($U586="unpaid",$C586&lt;=Settings!$B$2),$W586/(1+$F586)*$F586,0))</f>
        <v>0</v>
      </c>
      <c r="R586">
        <f>IF($S586="","","FY "&amp;IF(MONTH($C586)&gt;=4,YEAR($C586),YEAR($C586)-1)&amp;"-"&amp;TEXT(MOD(IF(MONTH($C586)&gt;=4,YEAR($C586)+1,YEAR($C586)),100),"00"))</f>
        <v>0</v>
      </c>
      <c r="S586">
        <f>IF($S585="","",IF($U585="paid",IF($V585&lt;&gt;"",$S585,IF(AND($W585&gt;0,OR(INDEX(Calc!$B:$B,$S585)&lt;=Settings!$B$2,$X585=0)),$S585,IFERROR(MATCH(1,INDEX((Calc!$A$2:$A$2001&lt;&gt;"")*(Calc!$E$2:$E$2001&gt;0)*(ROW(Calc!$A$2:$A$2001)&gt;$S585),0),0)+1,""))),IFERROR(MATCH(1,INDEX((Calc!$A$2:$A$2001&lt;&gt;"")*(Calc!$E$2:$E$2001&gt;0)*(ROW(Calc!$A$2:$A$2001)&gt;$S585),0),0)+1,"")))</f>
        <v>0</v>
      </c>
      <c r="T586">
        <f>IF($S586="","",IF(AND($S586=$S585,$U585="paid",$V585=""),"",IF(AND($S586=$S585,$U585="paid",$V585&lt;&gt;""),$V585,IF($S586="","",IFERROR(MATCH(1,INDEX((Calc!$A$2:$A$2001=INDEX(Calc!$A:$A,$S586))*(Calc!$D$2:$D$2001&gt;0)*(Calc!$I$2:$I$2001&gt;INDEX(Calc!$J:$J,$S586))*(Calc!$T$2:$T$2001&lt;INDEX(Calc!$H:$H,$S586)),0),0)+1,"")))))</f>
        <v>0</v>
      </c>
      <c r="U586">
        <f>IF($S586="","",IF($T586&lt;&gt;"","paid","unpaid"))</f>
        <v>0</v>
      </c>
      <c r="V586">
        <f>IF(OR($S586="",$T586=""),"",IFERROR(MATCH(1,INDEX((Calc!$A$2:$A$2001=INDEX(Calc!$A:$A,$S586))*(Calc!$D$2:$D$2001&gt;0)*(Calc!$I$2:$I$2001&gt;INDEX(Calc!$J:$J,$S586))*(Calc!$T$2:$T$2001&lt;INDEX(Calc!$H:$H,$S586))*(ROW(Calc!$A$2:$A$2001)&gt;$T586),0),0)+1,""))</f>
        <v>0</v>
      </c>
      <c r="W586" s="8">
        <f>IF($S586="","",MAX(0,INDEX(Calc!$H:$H,$S586)-MAX(INDEX(Calc!$K:$K,$S586),INDEX(Calc!$J:$J,$S586))))</f>
        <v>0</v>
      </c>
      <c r="X586" s="8">
        <f>IF($S586="","",INDEX(Calc!$E:$E,$S586)-$W586)</f>
        <v>0</v>
      </c>
    </row>
    <row r="587" spans="1:24">
      <c r="A587">
        <f>IF($S587="","",INDEX(Calc!$A:$A,$S587))</f>
        <v>0</v>
      </c>
      <c r="B587">
        <f>IF($S587="","",INDEX(Calc!$U:$U,$S587))</f>
        <v>0</v>
      </c>
      <c r="C587" s="7">
        <f>IF($S587="","",INDEX(Calc!$B:$B,$S587))</f>
        <v>0</v>
      </c>
      <c r="D587">
        <f>IF($S587="","",INDEX(Calc!$C:$C,$S587))</f>
        <v>0</v>
      </c>
      <c r="E587" s="8">
        <f>IF($S587="","",INDEX(Calc!$E:$E,$S587))</f>
        <v>0</v>
      </c>
      <c r="F587" s="9">
        <f>IF($S587="","",INDEX(Calc!$G:$G,$S587))</f>
        <v>0</v>
      </c>
      <c r="G587" s="8">
        <f>IF($S587="","",INDEX(Calc!$L:$L,$S587))</f>
        <v>0</v>
      </c>
      <c r="H587" s="8">
        <f>IF($S587="","",INDEX(Calc!$M:$M,$S587))</f>
        <v>0</v>
      </c>
      <c r="I587" s="7">
        <f>IF($T587="","",INDEX(Calc!$B:$B,$T587))</f>
        <v>0</v>
      </c>
      <c r="J587" s="8">
        <f>IF($S587="","",IF($U587&lt;&gt;"paid",0,MAX(0,MIN(INDEX(Calc!$H:$H,$S587),INDEX(Calc!$I:$I,$T587))-MAX(INDEX(Calc!$J:$J,$S587),INDEX(Calc!$T:$T,$T587)))))</f>
        <v>0</v>
      </c>
      <c r="K587" s="8">
        <f>IF($S587="","",IF($U587&lt;&gt;"paid",0,$J587/(1+$F587)*$F587))</f>
        <v>0</v>
      </c>
      <c r="L587" s="8">
        <f>IF($S587="","",IF($U587="paid",MAX(0,$E587-MAX(0,MIN(INDEX(Calc!$H:$H,$S587),INDEX(Calc!$I:$I,$T587))-INDEX(Calc!$J:$J,$S587))),$W587))</f>
        <v>0</v>
      </c>
      <c r="M587" s="8">
        <f>IF($S587="","",IF($U587="paid",$L587/(1+$F587)*$F587,$Q587))</f>
        <v>0</v>
      </c>
      <c r="N587">
        <f>IF(OR($S587="",$U587&lt;&gt;"paid"),"",$I587-$C587)</f>
        <v>0</v>
      </c>
      <c r="O587" s="8">
        <f>IF($S587="","",IF(AND($U587="paid",$N587&gt;Settings!$B$4),$K587*Settings!$B$3*$N587/365,0))</f>
        <v>0</v>
      </c>
      <c r="P587" s="8">
        <f>IF($S587="","",IF($U587="unpaid",$W587,0))</f>
        <v>0</v>
      </c>
      <c r="Q587" s="8">
        <f>IF($S587="","",IF(AND($U587="unpaid",$C587&lt;=Settings!$B$2),$W587/(1+$F587)*$F587,0))</f>
        <v>0</v>
      </c>
      <c r="R587">
        <f>IF($S587="","","FY "&amp;IF(MONTH($C587)&gt;=4,YEAR($C587),YEAR($C587)-1)&amp;"-"&amp;TEXT(MOD(IF(MONTH($C587)&gt;=4,YEAR($C587)+1,YEAR($C587)),100),"00"))</f>
        <v>0</v>
      </c>
      <c r="S587">
        <f>IF($S586="","",IF($U586="paid",IF($V586&lt;&gt;"",$S586,IF(AND($W586&gt;0,OR(INDEX(Calc!$B:$B,$S586)&lt;=Settings!$B$2,$X586=0)),$S586,IFERROR(MATCH(1,INDEX((Calc!$A$2:$A$2001&lt;&gt;"")*(Calc!$E$2:$E$2001&gt;0)*(ROW(Calc!$A$2:$A$2001)&gt;$S586),0),0)+1,""))),IFERROR(MATCH(1,INDEX((Calc!$A$2:$A$2001&lt;&gt;"")*(Calc!$E$2:$E$2001&gt;0)*(ROW(Calc!$A$2:$A$2001)&gt;$S586),0),0)+1,"")))</f>
        <v>0</v>
      </c>
      <c r="T587">
        <f>IF($S587="","",IF(AND($S587=$S586,$U586="paid",$V586=""),"",IF(AND($S587=$S586,$U586="paid",$V586&lt;&gt;""),$V586,IF($S587="","",IFERROR(MATCH(1,INDEX((Calc!$A$2:$A$2001=INDEX(Calc!$A:$A,$S587))*(Calc!$D$2:$D$2001&gt;0)*(Calc!$I$2:$I$2001&gt;INDEX(Calc!$J:$J,$S587))*(Calc!$T$2:$T$2001&lt;INDEX(Calc!$H:$H,$S587)),0),0)+1,"")))))</f>
        <v>0</v>
      </c>
      <c r="U587">
        <f>IF($S587="","",IF($T587&lt;&gt;"","paid","unpaid"))</f>
        <v>0</v>
      </c>
      <c r="V587">
        <f>IF(OR($S587="",$T587=""),"",IFERROR(MATCH(1,INDEX((Calc!$A$2:$A$2001=INDEX(Calc!$A:$A,$S587))*(Calc!$D$2:$D$2001&gt;0)*(Calc!$I$2:$I$2001&gt;INDEX(Calc!$J:$J,$S587))*(Calc!$T$2:$T$2001&lt;INDEX(Calc!$H:$H,$S587))*(ROW(Calc!$A$2:$A$2001)&gt;$T587),0),0)+1,""))</f>
        <v>0</v>
      </c>
      <c r="W587" s="8">
        <f>IF($S587="","",MAX(0,INDEX(Calc!$H:$H,$S587)-MAX(INDEX(Calc!$K:$K,$S587),INDEX(Calc!$J:$J,$S587))))</f>
        <v>0</v>
      </c>
      <c r="X587" s="8">
        <f>IF($S587="","",INDEX(Calc!$E:$E,$S587)-$W587)</f>
        <v>0</v>
      </c>
    </row>
    <row r="588" spans="1:24">
      <c r="A588">
        <f>IF($S588="","",INDEX(Calc!$A:$A,$S588))</f>
        <v>0</v>
      </c>
      <c r="B588">
        <f>IF($S588="","",INDEX(Calc!$U:$U,$S588))</f>
        <v>0</v>
      </c>
      <c r="C588" s="7">
        <f>IF($S588="","",INDEX(Calc!$B:$B,$S588))</f>
        <v>0</v>
      </c>
      <c r="D588">
        <f>IF($S588="","",INDEX(Calc!$C:$C,$S588))</f>
        <v>0</v>
      </c>
      <c r="E588" s="8">
        <f>IF($S588="","",INDEX(Calc!$E:$E,$S588))</f>
        <v>0</v>
      </c>
      <c r="F588" s="9">
        <f>IF($S588="","",INDEX(Calc!$G:$G,$S588))</f>
        <v>0</v>
      </c>
      <c r="G588" s="8">
        <f>IF($S588="","",INDEX(Calc!$L:$L,$S588))</f>
        <v>0</v>
      </c>
      <c r="H588" s="8">
        <f>IF($S588="","",INDEX(Calc!$M:$M,$S588))</f>
        <v>0</v>
      </c>
      <c r="I588" s="7">
        <f>IF($T588="","",INDEX(Calc!$B:$B,$T588))</f>
        <v>0</v>
      </c>
      <c r="J588" s="8">
        <f>IF($S588="","",IF($U588&lt;&gt;"paid",0,MAX(0,MIN(INDEX(Calc!$H:$H,$S588),INDEX(Calc!$I:$I,$T588))-MAX(INDEX(Calc!$J:$J,$S588),INDEX(Calc!$T:$T,$T588)))))</f>
        <v>0</v>
      </c>
      <c r="K588" s="8">
        <f>IF($S588="","",IF($U588&lt;&gt;"paid",0,$J588/(1+$F588)*$F588))</f>
        <v>0</v>
      </c>
      <c r="L588" s="8">
        <f>IF($S588="","",IF($U588="paid",MAX(0,$E588-MAX(0,MIN(INDEX(Calc!$H:$H,$S588),INDEX(Calc!$I:$I,$T588))-INDEX(Calc!$J:$J,$S588))),$W588))</f>
        <v>0</v>
      </c>
      <c r="M588" s="8">
        <f>IF($S588="","",IF($U588="paid",$L588/(1+$F588)*$F588,$Q588))</f>
        <v>0</v>
      </c>
      <c r="N588">
        <f>IF(OR($S588="",$U588&lt;&gt;"paid"),"",$I588-$C588)</f>
        <v>0</v>
      </c>
      <c r="O588" s="8">
        <f>IF($S588="","",IF(AND($U588="paid",$N588&gt;Settings!$B$4),$K588*Settings!$B$3*$N588/365,0))</f>
        <v>0</v>
      </c>
      <c r="P588" s="8">
        <f>IF($S588="","",IF($U588="unpaid",$W588,0))</f>
        <v>0</v>
      </c>
      <c r="Q588" s="8">
        <f>IF($S588="","",IF(AND($U588="unpaid",$C588&lt;=Settings!$B$2),$W588/(1+$F588)*$F588,0))</f>
        <v>0</v>
      </c>
      <c r="R588">
        <f>IF($S588="","","FY "&amp;IF(MONTH($C588)&gt;=4,YEAR($C588),YEAR($C588)-1)&amp;"-"&amp;TEXT(MOD(IF(MONTH($C588)&gt;=4,YEAR($C588)+1,YEAR($C588)),100),"00"))</f>
        <v>0</v>
      </c>
      <c r="S588">
        <f>IF($S587="","",IF($U587="paid",IF($V587&lt;&gt;"",$S587,IF(AND($W587&gt;0,OR(INDEX(Calc!$B:$B,$S587)&lt;=Settings!$B$2,$X587=0)),$S587,IFERROR(MATCH(1,INDEX((Calc!$A$2:$A$2001&lt;&gt;"")*(Calc!$E$2:$E$2001&gt;0)*(ROW(Calc!$A$2:$A$2001)&gt;$S587),0),0)+1,""))),IFERROR(MATCH(1,INDEX((Calc!$A$2:$A$2001&lt;&gt;"")*(Calc!$E$2:$E$2001&gt;0)*(ROW(Calc!$A$2:$A$2001)&gt;$S587),0),0)+1,"")))</f>
        <v>0</v>
      </c>
      <c r="T588">
        <f>IF($S588="","",IF(AND($S588=$S587,$U587="paid",$V587=""),"",IF(AND($S588=$S587,$U587="paid",$V587&lt;&gt;""),$V587,IF($S588="","",IFERROR(MATCH(1,INDEX((Calc!$A$2:$A$2001=INDEX(Calc!$A:$A,$S588))*(Calc!$D$2:$D$2001&gt;0)*(Calc!$I$2:$I$2001&gt;INDEX(Calc!$J:$J,$S588))*(Calc!$T$2:$T$2001&lt;INDEX(Calc!$H:$H,$S588)),0),0)+1,"")))))</f>
        <v>0</v>
      </c>
      <c r="U588">
        <f>IF($S588="","",IF($T588&lt;&gt;"","paid","unpaid"))</f>
        <v>0</v>
      </c>
      <c r="V588">
        <f>IF(OR($S588="",$T588=""),"",IFERROR(MATCH(1,INDEX((Calc!$A$2:$A$2001=INDEX(Calc!$A:$A,$S588))*(Calc!$D$2:$D$2001&gt;0)*(Calc!$I$2:$I$2001&gt;INDEX(Calc!$J:$J,$S588))*(Calc!$T$2:$T$2001&lt;INDEX(Calc!$H:$H,$S588))*(ROW(Calc!$A$2:$A$2001)&gt;$T588),0),0)+1,""))</f>
        <v>0</v>
      </c>
      <c r="W588" s="8">
        <f>IF($S588="","",MAX(0,INDEX(Calc!$H:$H,$S588)-MAX(INDEX(Calc!$K:$K,$S588),INDEX(Calc!$J:$J,$S588))))</f>
        <v>0</v>
      </c>
      <c r="X588" s="8">
        <f>IF($S588="","",INDEX(Calc!$E:$E,$S588)-$W588)</f>
        <v>0</v>
      </c>
    </row>
    <row r="589" spans="1:24">
      <c r="A589">
        <f>IF($S589="","",INDEX(Calc!$A:$A,$S589))</f>
        <v>0</v>
      </c>
      <c r="B589">
        <f>IF($S589="","",INDEX(Calc!$U:$U,$S589))</f>
        <v>0</v>
      </c>
      <c r="C589" s="7">
        <f>IF($S589="","",INDEX(Calc!$B:$B,$S589))</f>
        <v>0</v>
      </c>
      <c r="D589">
        <f>IF($S589="","",INDEX(Calc!$C:$C,$S589))</f>
        <v>0</v>
      </c>
      <c r="E589" s="8">
        <f>IF($S589="","",INDEX(Calc!$E:$E,$S589))</f>
        <v>0</v>
      </c>
      <c r="F589" s="9">
        <f>IF($S589="","",INDEX(Calc!$G:$G,$S589))</f>
        <v>0</v>
      </c>
      <c r="G589" s="8">
        <f>IF($S589="","",INDEX(Calc!$L:$L,$S589))</f>
        <v>0</v>
      </c>
      <c r="H589" s="8">
        <f>IF($S589="","",INDEX(Calc!$M:$M,$S589))</f>
        <v>0</v>
      </c>
      <c r="I589" s="7">
        <f>IF($T589="","",INDEX(Calc!$B:$B,$T589))</f>
        <v>0</v>
      </c>
      <c r="J589" s="8">
        <f>IF($S589="","",IF($U589&lt;&gt;"paid",0,MAX(0,MIN(INDEX(Calc!$H:$H,$S589),INDEX(Calc!$I:$I,$T589))-MAX(INDEX(Calc!$J:$J,$S589),INDEX(Calc!$T:$T,$T589)))))</f>
        <v>0</v>
      </c>
      <c r="K589" s="8">
        <f>IF($S589="","",IF($U589&lt;&gt;"paid",0,$J589/(1+$F589)*$F589))</f>
        <v>0</v>
      </c>
      <c r="L589" s="8">
        <f>IF($S589="","",IF($U589="paid",MAX(0,$E589-MAX(0,MIN(INDEX(Calc!$H:$H,$S589),INDEX(Calc!$I:$I,$T589))-INDEX(Calc!$J:$J,$S589))),$W589))</f>
        <v>0</v>
      </c>
      <c r="M589" s="8">
        <f>IF($S589="","",IF($U589="paid",$L589/(1+$F589)*$F589,$Q589))</f>
        <v>0</v>
      </c>
      <c r="N589">
        <f>IF(OR($S589="",$U589&lt;&gt;"paid"),"",$I589-$C589)</f>
        <v>0</v>
      </c>
      <c r="O589" s="8">
        <f>IF($S589="","",IF(AND($U589="paid",$N589&gt;Settings!$B$4),$K589*Settings!$B$3*$N589/365,0))</f>
        <v>0</v>
      </c>
      <c r="P589" s="8">
        <f>IF($S589="","",IF($U589="unpaid",$W589,0))</f>
        <v>0</v>
      </c>
      <c r="Q589" s="8">
        <f>IF($S589="","",IF(AND($U589="unpaid",$C589&lt;=Settings!$B$2),$W589/(1+$F589)*$F589,0))</f>
        <v>0</v>
      </c>
      <c r="R589">
        <f>IF($S589="","","FY "&amp;IF(MONTH($C589)&gt;=4,YEAR($C589),YEAR($C589)-1)&amp;"-"&amp;TEXT(MOD(IF(MONTH($C589)&gt;=4,YEAR($C589)+1,YEAR($C589)),100),"00"))</f>
        <v>0</v>
      </c>
      <c r="S589">
        <f>IF($S588="","",IF($U588="paid",IF($V588&lt;&gt;"",$S588,IF(AND($W588&gt;0,OR(INDEX(Calc!$B:$B,$S588)&lt;=Settings!$B$2,$X588=0)),$S588,IFERROR(MATCH(1,INDEX((Calc!$A$2:$A$2001&lt;&gt;"")*(Calc!$E$2:$E$2001&gt;0)*(ROW(Calc!$A$2:$A$2001)&gt;$S588),0),0)+1,""))),IFERROR(MATCH(1,INDEX((Calc!$A$2:$A$2001&lt;&gt;"")*(Calc!$E$2:$E$2001&gt;0)*(ROW(Calc!$A$2:$A$2001)&gt;$S588),0),0)+1,"")))</f>
        <v>0</v>
      </c>
      <c r="T589">
        <f>IF($S589="","",IF(AND($S589=$S588,$U588="paid",$V588=""),"",IF(AND($S589=$S588,$U588="paid",$V588&lt;&gt;""),$V588,IF($S589="","",IFERROR(MATCH(1,INDEX((Calc!$A$2:$A$2001=INDEX(Calc!$A:$A,$S589))*(Calc!$D$2:$D$2001&gt;0)*(Calc!$I$2:$I$2001&gt;INDEX(Calc!$J:$J,$S589))*(Calc!$T$2:$T$2001&lt;INDEX(Calc!$H:$H,$S589)),0),0)+1,"")))))</f>
        <v>0</v>
      </c>
      <c r="U589">
        <f>IF($S589="","",IF($T589&lt;&gt;"","paid","unpaid"))</f>
        <v>0</v>
      </c>
      <c r="V589">
        <f>IF(OR($S589="",$T589=""),"",IFERROR(MATCH(1,INDEX((Calc!$A$2:$A$2001=INDEX(Calc!$A:$A,$S589))*(Calc!$D$2:$D$2001&gt;0)*(Calc!$I$2:$I$2001&gt;INDEX(Calc!$J:$J,$S589))*(Calc!$T$2:$T$2001&lt;INDEX(Calc!$H:$H,$S589))*(ROW(Calc!$A$2:$A$2001)&gt;$T589),0),0)+1,""))</f>
        <v>0</v>
      </c>
      <c r="W589" s="8">
        <f>IF($S589="","",MAX(0,INDEX(Calc!$H:$H,$S589)-MAX(INDEX(Calc!$K:$K,$S589),INDEX(Calc!$J:$J,$S589))))</f>
        <v>0</v>
      </c>
      <c r="X589" s="8">
        <f>IF($S589="","",INDEX(Calc!$E:$E,$S589)-$W589)</f>
        <v>0</v>
      </c>
    </row>
    <row r="590" spans="1:24">
      <c r="A590">
        <f>IF($S590="","",INDEX(Calc!$A:$A,$S590))</f>
        <v>0</v>
      </c>
      <c r="B590">
        <f>IF($S590="","",INDEX(Calc!$U:$U,$S590))</f>
        <v>0</v>
      </c>
      <c r="C590" s="7">
        <f>IF($S590="","",INDEX(Calc!$B:$B,$S590))</f>
        <v>0</v>
      </c>
      <c r="D590">
        <f>IF($S590="","",INDEX(Calc!$C:$C,$S590))</f>
        <v>0</v>
      </c>
      <c r="E590" s="8">
        <f>IF($S590="","",INDEX(Calc!$E:$E,$S590))</f>
        <v>0</v>
      </c>
      <c r="F590" s="9">
        <f>IF($S590="","",INDEX(Calc!$G:$G,$S590))</f>
        <v>0</v>
      </c>
      <c r="G590" s="8">
        <f>IF($S590="","",INDEX(Calc!$L:$L,$S590))</f>
        <v>0</v>
      </c>
      <c r="H590" s="8">
        <f>IF($S590="","",INDEX(Calc!$M:$M,$S590))</f>
        <v>0</v>
      </c>
      <c r="I590" s="7">
        <f>IF($T590="","",INDEX(Calc!$B:$B,$T590))</f>
        <v>0</v>
      </c>
      <c r="J590" s="8">
        <f>IF($S590="","",IF($U590&lt;&gt;"paid",0,MAX(0,MIN(INDEX(Calc!$H:$H,$S590),INDEX(Calc!$I:$I,$T590))-MAX(INDEX(Calc!$J:$J,$S590),INDEX(Calc!$T:$T,$T590)))))</f>
        <v>0</v>
      </c>
      <c r="K590" s="8">
        <f>IF($S590="","",IF($U590&lt;&gt;"paid",0,$J590/(1+$F590)*$F590))</f>
        <v>0</v>
      </c>
      <c r="L590" s="8">
        <f>IF($S590="","",IF($U590="paid",MAX(0,$E590-MAX(0,MIN(INDEX(Calc!$H:$H,$S590),INDEX(Calc!$I:$I,$T590))-INDEX(Calc!$J:$J,$S590))),$W590))</f>
        <v>0</v>
      </c>
      <c r="M590" s="8">
        <f>IF($S590="","",IF($U590="paid",$L590/(1+$F590)*$F590,$Q590))</f>
        <v>0</v>
      </c>
      <c r="N590">
        <f>IF(OR($S590="",$U590&lt;&gt;"paid"),"",$I590-$C590)</f>
        <v>0</v>
      </c>
      <c r="O590" s="8">
        <f>IF($S590="","",IF(AND($U590="paid",$N590&gt;Settings!$B$4),$K590*Settings!$B$3*$N590/365,0))</f>
        <v>0</v>
      </c>
      <c r="P590" s="8">
        <f>IF($S590="","",IF($U590="unpaid",$W590,0))</f>
        <v>0</v>
      </c>
      <c r="Q590" s="8">
        <f>IF($S590="","",IF(AND($U590="unpaid",$C590&lt;=Settings!$B$2),$W590/(1+$F590)*$F590,0))</f>
        <v>0</v>
      </c>
      <c r="R590">
        <f>IF($S590="","","FY "&amp;IF(MONTH($C590)&gt;=4,YEAR($C590),YEAR($C590)-1)&amp;"-"&amp;TEXT(MOD(IF(MONTH($C590)&gt;=4,YEAR($C590)+1,YEAR($C590)),100),"00"))</f>
        <v>0</v>
      </c>
      <c r="S590">
        <f>IF($S589="","",IF($U589="paid",IF($V589&lt;&gt;"",$S589,IF(AND($W589&gt;0,OR(INDEX(Calc!$B:$B,$S589)&lt;=Settings!$B$2,$X589=0)),$S589,IFERROR(MATCH(1,INDEX((Calc!$A$2:$A$2001&lt;&gt;"")*(Calc!$E$2:$E$2001&gt;0)*(ROW(Calc!$A$2:$A$2001)&gt;$S589),0),0)+1,""))),IFERROR(MATCH(1,INDEX((Calc!$A$2:$A$2001&lt;&gt;"")*(Calc!$E$2:$E$2001&gt;0)*(ROW(Calc!$A$2:$A$2001)&gt;$S589),0),0)+1,"")))</f>
        <v>0</v>
      </c>
      <c r="T590">
        <f>IF($S590="","",IF(AND($S590=$S589,$U589="paid",$V589=""),"",IF(AND($S590=$S589,$U589="paid",$V589&lt;&gt;""),$V589,IF($S590="","",IFERROR(MATCH(1,INDEX((Calc!$A$2:$A$2001=INDEX(Calc!$A:$A,$S590))*(Calc!$D$2:$D$2001&gt;0)*(Calc!$I$2:$I$2001&gt;INDEX(Calc!$J:$J,$S590))*(Calc!$T$2:$T$2001&lt;INDEX(Calc!$H:$H,$S590)),0),0)+1,"")))))</f>
        <v>0</v>
      </c>
      <c r="U590">
        <f>IF($S590="","",IF($T590&lt;&gt;"","paid","unpaid"))</f>
        <v>0</v>
      </c>
      <c r="V590">
        <f>IF(OR($S590="",$T590=""),"",IFERROR(MATCH(1,INDEX((Calc!$A$2:$A$2001=INDEX(Calc!$A:$A,$S590))*(Calc!$D$2:$D$2001&gt;0)*(Calc!$I$2:$I$2001&gt;INDEX(Calc!$J:$J,$S590))*(Calc!$T$2:$T$2001&lt;INDEX(Calc!$H:$H,$S590))*(ROW(Calc!$A$2:$A$2001)&gt;$T590),0),0)+1,""))</f>
        <v>0</v>
      </c>
      <c r="W590" s="8">
        <f>IF($S590="","",MAX(0,INDEX(Calc!$H:$H,$S590)-MAX(INDEX(Calc!$K:$K,$S590),INDEX(Calc!$J:$J,$S590))))</f>
        <v>0</v>
      </c>
      <c r="X590" s="8">
        <f>IF($S590="","",INDEX(Calc!$E:$E,$S590)-$W590)</f>
        <v>0</v>
      </c>
    </row>
    <row r="591" spans="1:24">
      <c r="A591">
        <f>IF($S591="","",INDEX(Calc!$A:$A,$S591))</f>
        <v>0</v>
      </c>
      <c r="B591">
        <f>IF($S591="","",INDEX(Calc!$U:$U,$S591))</f>
        <v>0</v>
      </c>
      <c r="C591" s="7">
        <f>IF($S591="","",INDEX(Calc!$B:$B,$S591))</f>
        <v>0</v>
      </c>
      <c r="D591">
        <f>IF($S591="","",INDEX(Calc!$C:$C,$S591))</f>
        <v>0</v>
      </c>
      <c r="E591" s="8">
        <f>IF($S591="","",INDEX(Calc!$E:$E,$S591))</f>
        <v>0</v>
      </c>
      <c r="F591" s="9">
        <f>IF($S591="","",INDEX(Calc!$G:$G,$S591))</f>
        <v>0</v>
      </c>
      <c r="G591" s="8">
        <f>IF($S591="","",INDEX(Calc!$L:$L,$S591))</f>
        <v>0</v>
      </c>
      <c r="H591" s="8">
        <f>IF($S591="","",INDEX(Calc!$M:$M,$S591))</f>
        <v>0</v>
      </c>
      <c r="I591" s="7">
        <f>IF($T591="","",INDEX(Calc!$B:$B,$T591))</f>
        <v>0</v>
      </c>
      <c r="J591" s="8">
        <f>IF($S591="","",IF($U591&lt;&gt;"paid",0,MAX(0,MIN(INDEX(Calc!$H:$H,$S591),INDEX(Calc!$I:$I,$T591))-MAX(INDEX(Calc!$J:$J,$S591),INDEX(Calc!$T:$T,$T591)))))</f>
        <v>0</v>
      </c>
      <c r="K591" s="8">
        <f>IF($S591="","",IF($U591&lt;&gt;"paid",0,$J591/(1+$F591)*$F591))</f>
        <v>0</v>
      </c>
      <c r="L591" s="8">
        <f>IF($S591="","",IF($U591="paid",MAX(0,$E591-MAX(0,MIN(INDEX(Calc!$H:$H,$S591),INDEX(Calc!$I:$I,$T591))-INDEX(Calc!$J:$J,$S591))),$W591))</f>
        <v>0</v>
      </c>
      <c r="M591" s="8">
        <f>IF($S591="","",IF($U591="paid",$L591/(1+$F591)*$F591,$Q591))</f>
        <v>0</v>
      </c>
      <c r="N591">
        <f>IF(OR($S591="",$U591&lt;&gt;"paid"),"",$I591-$C591)</f>
        <v>0</v>
      </c>
      <c r="O591" s="8">
        <f>IF($S591="","",IF(AND($U591="paid",$N591&gt;Settings!$B$4),$K591*Settings!$B$3*$N591/365,0))</f>
        <v>0</v>
      </c>
      <c r="P591" s="8">
        <f>IF($S591="","",IF($U591="unpaid",$W591,0))</f>
        <v>0</v>
      </c>
      <c r="Q591" s="8">
        <f>IF($S591="","",IF(AND($U591="unpaid",$C591&lt;=Settings!$B$2),$W591/(1+$F591)*$F591,0))</f>
        <v>0</v>
      </c>
      <c r="R591">
        <f>IF($S591="","","FY "&amp;IF(MONTH($C591)&gt;=4,YEAR($C591),YEAR($C591)-1)&amp;"-"&amp;TEXT(MOD(IF(MONTH($C591)&gt;=4,YEAR($C591)+1,YEAR($C591)),100),"00"))</f>
        <v>0</v>
      </c>
      <c r="S591">
        <f>IF($S590="","",IF($U590="paid",IF($V590&lt;&gt;"",$S590,IF(AND($W590&gt;0,OR(INDEX(Calc!$B:$B,$S590)&lt;=Settings!$B$2,$X590=0)),$S590,IFERROR(MATCH(1,INDEX((Calc!$A$2:$A$2001&lt;&gt;"")*(Calc!$E$2:$E$2001&gt;0)*(ROW(Calc!$A$2:$A$2001)&gt;$S590),0),0)+1,""))),IFERROR(MATCH(1,INDEX((Calc!$A$2:$A$2001&lt;&gt;"")*(Calc!$E$2:$E$2001&gt;0)*(ROW(Calc!$A$2:$A$2001)&gt;$S590),0),0)+1,"")))</f>
        <v>0</v>
      </c>
      <c r="T591">
        <f>IF($S591="","",IF(AND($S591=$S590,$U590="paid",$V590=""),"",IF(AND($S591=$S590,$U590="paid",$V590&lt;&gt;""),$V590,IF($S591="","",IFERROR(MATCH(1,INDEX((Calc!$A$2:$A$2001=INDEX(Calc!$A:$A,$S591))*(Calc!$D$2:$D$2001&gt;0)*(Calc!$I$2:$I$2001&gt;INDEX(Calc!$J:$J,$S591))*(Calc!$T$2:$T$2001&lt;INDEX(Calc!$H:$H,$S591)),0),0)+1,"")))))</f>
        <v>0</v>
      </c>
      <c r="U591">
        <f>IF($S591="","",IF($T591&lt;&gt;"","paid","unpaid"))</f>
        <v>0</v>
      </c>
      <c r="V591">
        <f>IF(OR($S591="",$T591=""),"",IFERROR(MATCH(1,INDEX((Calc!$A$2:$A$2001=INDEX(Calc!$A:$A,$S591))*(Calc!$D$2:$D$2001&gt;0)*(Calc!$I$2:$I$2001&gt;INDEX(Calc!$J:$J,$S591))*(Calc!$T$2:$T$2001&lt;INDEX(Calc!$H:$H,$S591))*(ROW(Calc!$A$2:$A$2001)&gt;$T591),0),0)+1,""))</f>
        <v>0</v>
      </c>
      <c r="W591" s="8">
        <f>IF($S591="","",MAX(0,INDEX(Calc!$H:$H,$S591)-MAX(INDEX(Calc!$K:$K,$S591),INDEX(Calc!$J:$J,$S591))))</f>
        <v>0</v>
      </c>
      <c r="X591" s="8">
        <f>IF($S591="","",INDEX(Calc!$E:$E,$S591)-$W591)</f>
        <v>0</v>
      </c>
    </row>
    <row r="592" spans="1:24">
      <c r="A592">
        <f>IF($S592="","",INDEX(Calc!$A:$A,$S592))</f>
        <v>0</v>
      </c>
      <c r="B592">
        <f>IF($S592="","",INDEX(Calc!$U:$U,$S592))</f>
        <v>0</v>
      </c>
      <c r="C592" s="7">
        <f>IF($S592="","",INDEX(Calc!$B:$B,$S592))</f>
        <v>0</v>
      </c>
      <c r="D592">
        <f>IF($S592="","",INDEX(Calc!$C:$C,$S592))</f>
        <v>0</v>
      </c>
      <c r="E592" s="8">
        <f>IF($S592="","",INDEX(Calc!$E:$E,$S592))</f>
        <v>0</v>
      </c>
      <c r="F592" s="9">
        <f>IF($S592="","",INDEX(Calc!$G:$G,$S592))</f>
        <v>0</v>
      </c>
      <c r="G592" s="8">
        <f>IF($S592="","",INDEX(Calc!$L:$L,$S592))</f>
        <v>0</v>
      </c>
      <c r="H592" s="8">
        <f>IF($S592="","",INDEX(Calc!$M:$M,$S592))</f>
        <v>0</v>
      </c>
      <c r="I592" s="7">
        <f>IF($T592="","",INDEX(Calc!$B:$B,$T592))</f>
        <v>0</v>
      </c>
      <c r="J592" s="8">
        <f>IF($S592="","",IF($U592&lt;&gt;"paid",0,MAX(0,MIN(INDEX(Calc!$H:$H,$S592),INDEX(Calc!$I:$I,$T592))-MAX(INDEX(Calc!$J:$J,$S592),INDEX(Calc!$T:$T,$T592)))))</f>
        <v>0</v>
      </c>
      <c r="K592" s="8">
        <f>IF($S592="","",IF($U592&lt;&gt;"paid",0,$J592/(1+$F592)*$F592))</f>
        <v>0</v>
      </c>
      <c r="L592" s="8">
        <f>IF($S592="","",IF($U592="paid",MAX(0,$E592-MAX(0,MIN(INDEX(Calc!$H:$H,$S592),INDEX(Calc!$I:$I,$T592))-INDEX(Calc!$J:$J,$S592))),$W592))</f>
        <v>0</v>
      </c>
      <c r="M592" s="8">
        <f>IF($S592="","",IF($U592="paid",$L592/(1+$F592)*$F592,$Q592))</f>
        <v>0</v>
      </c>
      <c r="N592">
        <f>IF(OR($S592="",$U592&lt;&gt;"paid"),"",$I592-$C592)</f>
        <v>0</v>
      </c>
      <c r="O592" s="8">
        <f>IF($S592="","",IF(AND($U592="paid",$N592&gt;Settings!$B$4),$K592*Settings!$B$3*$N592/365,0))</f>
        <v>0</v>
      </c>
      <c r="P592" s="8">
        <f>IF($S592="","",IF($U592="unpaid",$W592,0))</f>
        <v>0</v>
      </c>
      <c r="Q592" s="8">
        <f>IF($S592="","",IF(AND($U592="unpaid",$C592&lt;=Settings!$B$2),$W592/(1+$F592)*$F592,0))</f>
        <v>0</v>
      </c>
      <c r="R592">
        <f>IF($S592="","","FY "&amp;IF(MONTH($C592)&gt;=4,YEAR($C592),YEAR($C592)-1)&amp;"-"&amp;TEXT(MOD(IF(MONTH($C592)&gt;=4,YEAR($C592)+1,YEAR($C592)),100),"00"))</f>
        <v>0</v>
      </c>
      <c r="S592">
        <f>IF($S591="","",IF($U591="paid",IF($V591&lt;&gt;"",$S591,IF(AND($W591&gt;0,OR(INDEX(Calc!$B:$B,$S591)&lt;=Settings!$B$2,$X591=0)),$S591,IFERROR(MATCH(1,INDEX((Calc!$A$2:$A$2001&lt;&gt;"")*(Calc!$E$2:$E$2001&gt;0)*(ROW(Calc!$A$2:$A$2001)&gt;$S591),0),0)+1,""))),IFERROR(MATCH(1,INDEX((Calc!$A$2:$A$2001&lt;&gt;"")*(Calc!$E$2:$E$2001&gt;0)*(ROW(Calc!$A$2:$A$2001)&gt;$S591),0),0)+1,"")))</f>
        <v>0</v>
      </c>
      <c r="T592">
        <f>IF($S592="","",IF(AND($S592=$S591,$U591="paid",$V591=""),"",IF(AND($S592=$S591,$U591="paid",$V591&lt;&gt;""),$V591,IF($S592="","",IFERROR(MATCH(1,INDEX((Calc!$A$2:$A$2001=INDEX(Calc!$A:$A,$S592))*(Calc!$D$2:$D$2001&gt;0)*(Calc!$I$2:$I$2001&gt;INDEX(Calc!$J:$J,$S592))*(Calc!$T$2:$T$2001&lt;INDEX(Calc!$H:$H,$S592)),0),0)+1,"")))))</f>
        <v>0</v>
      </c>
      <c r="U592">
        <f>IF($S592="","",IF($T592&lt;&gt;"","paid","unpaid"))</f>
        <v>0</v>
      </c>
      <c r="V592">
        <f>IF(OR($S592="",$T592=""),"",IFERROR(MATCH(1,INDEX((Calc!$A$2:$A$2001=INDEX(Calc!$A:$A,$S592))*(Calc!$D$2:$D$2001&gt;0)*(Calc!$I$2:$I$2001&gt;INDEX(Calc!$J:$J,$S592))*(Calc!$T$2:$T$2001&lt;INDEX(Calc!$H:$H,$S592))*(ROW(Calc!$A$2:$A$2001)&gt;$T592),0),0)+1,""))</f>
        <v>0</v>
      </c>
      <c r="W592" s="8">
        <f>IF($S592="","",MAX(0,INDEX(Calc!$H:$H,$S592)-MAX(INDEX(Calc!$K:$K,$S592),INDEX(Calc!$J:$J,$S592))))</f>
        <v>0</v>
      </c>
      <c r="X592" s="8">
        <f>IF($S592="","",INDEX(Calc!$E:$E,$S592)-$W592)</f>
        <v>0</v>
      </c>
    </row>
    <row r="593" spans="1:24">
      <c r="A593">
        <f>IF($S593="","",INDEX(Calc!$A:$A,$S593))</f>
        <v>0</v>
      </c>
      <c r="B593">
        <f>IF($S593="","",INDEX(Calc!$U:$U,$S593))</f>
        <v>0</v>
      </c>
      <c r="C593" s="7">
        <f>IF($S593="","",INDEX(Calc!$B:$B,$S593))</f>
        <v>0</v>
      </c>
      <c r="D593">
        <f>IF($S593="","",INDEX(Calc!$C:$C,$S593))</f>
        <v>0</v>
      </c>
      <c r="E593" s="8">
        <f>IF($S593="","",INDEX(Calc!$E:$E,$S593))</f>
        <v>0</v>
      </c>
      <c r="F593" s="9">
        <f>IF($S593="","",INDEX(Calc!$G:$G,$S593))</f>
        <v>0</v>
      </c>
      <c r="G593" s="8">
        <f>IF($S593="","",INDEX(Calc!$L:$L,$S593))</f>
        <v>0</v>
      </c>
      <c r="H593" s="8">
        <f>IF($S593="","",INDEX(Calc!$M:$M,$S593))</f>
        <v>0</v>
      </c>
      <c r="I593" s="7">
        <f>IF($T593="","",INDEX(Calc!$B:$B,$T593))</f>
        <v>0</v>
      </c>
      <c r="J593" s="8">
        <f>IF($S593="","",IF($U593&lt;&gt;"paid",0,MAX(0,MIN(INDEX(Calc!$H:$H,$S593),INDEX(Calc!$I:$I,$T593))-MAX(INDEX(Calc!$J:$J,$S593),INDEX(Calc!$T:$T,$T593)))))</f>
        <v>0</v>
      </c>
      <c r="K593" s="8">
        <f>IF($S593="","",IF($U593&lt;&gt;"paid",0,$J593/(1+$F593)*$F593))</f>
        <v>0</v>
      </c>
      <c r="L593" s="8">
        <f>IF($S593="","",IF($U593="paid",MAX(0,$E593-MAX(0,MIN(INDEX(Calc!$H:$H,$S593),INDEX(Calc!$I:$I,$T593))-INDEX(Calc!$J:$J,$S593))),$W593))</f>
        <v>0</v>
      </c>
      <c r="M593" s="8">
        <f>IF($S593="","",IF($U593="paid",$L593/(1+$F593)*$F593,$Q593))</f>
        <v>0</v>
      </c>
      <c r="N593">
        <f>IF(OR($S593="",$U593&lt;&gt;"paid"),"",$I593-$C593)</f>
        <v>0</v>
      </c>
      <c r="O593" s="8">
        <f>IF($S593="","",IF(AND($U593="paid",$N593&gt;Settings!$B$4),$K593*Settings!$B$3*$N593/365,0))</f>
        <v>0</v>
      </c>
      <c r="P593" s="8">
        <f>IF($S593="","",IF($U593="unpaid",$W593,0))</f>
        <v>0</v>
      </c>
      <c r="Q593" s="8">
        <f>IF($S593="","",IF(AND($U593="unpaid",$C593&lt;=Settings!$B$2),$W593/(1+$F593)*$F593,0))</f>
        <v>0</v>
      </c>
      <c r="R593">
        <f>IF($S593="","","FY "&amp;IF(MONTH($C593)&gt;=4,YEAR($C593),YEAR($C593)-1)&amp;"-"&amp;TEXT(MOD(IF(MONTH($C593)&gt;=4,YEAR($C593)+1,YEAR($C593)),100),"00"))</f>
        <v>0</v>
      </c>
      <c r="S593">
        <f>IF($S592="","",IF($U592="paid",IF($V592&lt;&gt;"",$S592,IF(AND($W592&gt;0,OR(INDEX(Calc!$B:$B,$S592)&lt;=Settings!$B$2,$X592=0)),$S592,IFERROR(MATCH(1,INDEX((Calc!$A$2:$A$2001&lt;&gt;"")*(Calc!$E$2:$E$2001&gt;0)*(ROW(Calc!$A$2:$A$2001)&gt;$S592),0),0)+1,""))),IFERROR(MATCH(1,INDEX((Calc!$A$2:$A$2001&lt;&gt;"")*(Calc!$E$2:$E$2001&gt;0)*(ROW(Calc!$A$2:$A$2001)&gt;$S592),0),0)+1,"")))</f>
        <v>0</v>
      </c>
      <c r="T593">
        <f>IF($S593="","",IF(AND($S593=$S592,$U592="paid",$V592=""),"",IF(AND($S593=$S592,$U592="paid",$V592&lt;&gt;""),$V592,IF($S593="","",IFERROR(MATCH(1,INDEX((Calc!$A$2:$A$2001=INDEX(Calc!$A:$A,$S593))*(Calc!$D$2:$D$2001&gt;0)*(Calc!$I$2:$I$2001&gt;INDEX(Calc!$J:$J,$S593))*(Calc!$T$2:$T$2001&lt;INDEX(Calc!$H:$H,$S593)),0),0)+1,"")))))</f>
        <v>0</v>
      </c>
      <c r="U593">
        <f>IF($S593="","",IF($T593&lt;&gt;"","paid","unpaid"))</f>
        <v>0</v>
      </c>
      <c r="V593">
        <f>IF(OR($S593="",$T593=""),"",IFERROR(MATCH(1,INDEX((Calc!$A$2:$A$2001=INDEX(Calc!$A:$A,$S593))*(Calc!$D$2:$D$2001&gt;0)*(Calc!$I$2:$I$2001&gt;INDEX(Calc!$J:$J,$S593))*(Calc!$T$2:$T$2001&lt;INDEX(Calc!$H:$H,$S593))*(ROW(Calc!$A$2:$A$2001)&gt;$T593),0),0)+1,""))</f>
        <v>0</v>
      </c>
      <c r="W593" s="8">
        <f>IF($S593="","",MAX(0,INDEX(Calc!$H:$H,$S593)-MAX(INDEX(Calc!$K:$K,$S593),INDEX(Calc!$J:$J,$S593))))</f>
        <v>0</v>
      </c>
      <c r="X593" s="8">
        <f>IF($S593="","",INDEX(Calc!$E:$E,$S593)-$W593)</f>
        <v>0</v>
      </c>
    </row>
    <row r="594" spans="1:24">
      <c r="A594">
        <f>IF($S594="","",INDEX(Calc!$A:$A,$S594))</f>
        <v>0</v>
      </c>
      <c r="B594">
        <f>IF($S594="","",INDEX(Calc!$U:$U,$S594))</f>
        <v>0</v>
      </c>
      <c r="C594" s="7">
        <f>IF($S594="","",INDEX(Calc!$B:$B,$S594))</f>
        <v>0</v>
      </c>
      <c r="D594">
        <f>IF($S594="","",INDEX(Calc!$C:$C,$S594))</f>
        <v>0</v>
      </c>
      <c r="E594" s="8">
        <f>IF($S594="","",INDEX(Calc!$E:$E,$S594))</f>
        <v>0</v>
      </c>
      <c r="F594" s="9">
        <f>IF($S594="","",INDEX(Calc!$G:$G,$S594))</f>
        <v>0</v>
      </c>
      <c r="G594" s="8">
        <f>IF($S594="","",INDEX(Calc!$L:$L,$S594))</f>
        <v>0</v>
      </c>
      <c r="H594" s="8">
        <f>IF($S594="","",INDEX(Calc!$M:$M,$S594))</f>
        <v>0</v>
      </c>
      <c r="I594" s="7">
        <f>IF($T594="","",INDEX(Calc!$B:$B,$T594))</f>
        <v>0</v>
      </c>
      <c r="J594" s="8">
        <f>IF($S594="","",IF($U594&lt;&gt;"paid",0,MAX(0,MIN(INDEX(Calc!$H:$H,$S594),INDEX(Calc!$I:$I,$T594))-MAX(INDEX(Calc!$J:$J,$S594),INDEX(Calc!$T:$T,$T594)))))</f>
        <v>0</v>
      </c>
      <c r="K594" s="8">
        <f>IF($S594="","",IF($U594&lt;&gt;"paid",0,$J594/(1+$F594)*$F594))</f>
        <v>0</v>
      </c>
      <c r="L594" s="8">
        <f>IF($S594="","",IF($U594="paid",MAX(0,$E594-MAX(0,MIN(INDEX(Calc!$H:$H,$S594),INDEX(Calc!$I:$I,$T594))-INDEX(Calc!$J:$J,$S594))),$W594))</f>
        <v>0</v>
      </c>
      <c r="M594" s="8">
        <f>IF($S594="","",IF($U594="paid",$L594/(1+$F594)*$F594,$Q594))</f>
        <v>0</v>
      </c>
      <c r="N594">
        <f>IF(OR($S594="",$U594&lt;&gt;"paid"),"",$I594-$C594)</f>
        <v>0</v>
      </c>
      <c r="O594" s="8">
        <f>IF($S594="","",IF(AND($U594="paid",$N594&gt;Settings!$B$4),$K594*Settings!$B$3*$N594/365,0))</f>
        <v>0</v>
      </c>
      <c r="P594" s="8">
        <f>IF($S594="","",IF($U594="unpaid",$W594,0))</f>
        <v>0</v>
      </c>
      <c r="Q594" s="8">
        <f>IF($S594="","",IF(AND($U594="unpaid",$C594&lt;=Settings!$B$2),$W594/(1+$F594)*$F594,0))</f>
        <v>0</v>
      </c>
      <c r="R594">
        <f>IF($S594="","","FY "&amp;IF(MONTH($C594)&gt;=4,YEAR($C594),YEAR($C594)-1)&amp;"-"&amp;TEXT(MOD(IF(MONTH($C594)&gt;=4,YEAR($C594)+1,YEAR($C594)),100),"00"))</f>
        <v>0</v>
      </c>
      <c r="S594">
        <f>IF($S593="","",IF($U593="paid",IF($V593&lt;&gt;"",$S593,IF(AND($W593&gt;0,OR(INDEX(Calc!$B:$B,$S593)&lt;=Settings!$B$2,$X593=0)),$S593,IFERROR(MATCH(1,INDEX((Calc!$A$2:$A$2001&lt;&gt;"")*(Calc!$E$2:$E$2001&gt;0)*(ROW(Calc!$A$2:$A$2001)&gt;$S593),0),0)+1,""))),IFERROR(MATCH(1,INDEX((Calc!$A$2:$A$2001&lt;&gt;"")*(Calc!$E$2:$E$2001&gt;0)*(ROW(Calc!$A$2:$A$2001)&gt;$S593),0),0)+1,"")))</f>
        <v>0</v>
      </c>
      <c r="T594">
        <f>IF($S594="","",IF(AND($S594=$S593,$U593="paid",$V593=""),"",IF(AND($S594=$S593,$U593="paid",$V593&lt;&gt;""),$V593,IF($S594="","",IFERROR(MATCH(1,INDEX((Calc!$A$2:$A$2001=INDEX(Calc!$A:$A,$S594))*(Calc!$D$2:$D$2001&gt;0)*(Calc!$I$2:$I$2001&gt;INDEX(Calc!$J:$J,$S594))*(Calc!$T$2:$T$2001&lt;INDEX(Calc!$H:$H,$S594)),0),0)+1,"")))))</f>
        <v>0</v>
      </c>
      <c r="U594">
        <f>IF($S594="","",IF($T594&lt;&gt;"","paid","unpaid"))</f>
        <v>0</v>
      </c>
      <c r="V594">
        <f>IF(OR($S594="",$T594=""),"",IFERROR(MATCH(1,INDEX((Calc!$A$2:$A$2001=INDEX(Calc!$A:$A,$S594))*(Calc!$D$2:$D$2001&gt;0)*(Calc!$I$2:$I$2001&gt;INDEX(Calc!$J:$J,$S594))*(Calc!$T$2:$T$2001&lt;INDEX(Calc!$H:$H,$S594))*(ROW(Calc!$A$2:$A$2001)&gt;$T594),0),0)+1,""))</f>
        <v>0</v>
      </c>
      <c r="W594" s="8">
        <f>IF($S594="","",MAX(0,INDEX(Calc!$H:$H,$S594)-MAX(INDEX(Calc!$K:$K,$S594),INDEX(Calc!$J:$J,$S594))))</f>
        <v>0</v>
      </c>
      <c r="X594" s="8">
        <f>IF($S594="","",INDEX(Calc!$E:$E,$S594)-$W594)</f>
        <v>0</v>
      </c>
    </row>
    <row r="595" spans="1:24">
      <c r="A595">
        <f>IF($S595="","",INDEX(Calc!$A:$A,$S595))</f>
        <v>0</v>
      </c>
      <c r="B595">
        <f>IF($S595="","",INDEX(Calc!$U:$U,$S595))</f>
        <v>0</v>
      </c>
      <c r="C595" s="7">
        <f>IF($S595="","",INDEX(Calc!$B:$B,$S595))</f>
        <v>0</v>
      </c>
      <c r="D595">
        <f>IF($S595="","",INDEX(Calc!$C:$C,$S595))</f>
        <v>0</v>
      </c>
      <c r="E595" s="8">
        <f>IF($S595="","",INDEX(Calc!$E:$E,$S595))</f>
        <v>0</v>
      </c>
      <c r="F595" s="9">
        <f>IF($S595="","",INDEX(Calc!$G:$G,$S595))</f>
        <v>0</v>
      </c>
      <c r="G595" s="8">
        <f>IF($S595="","",INDEX(Calc!$L:$L,$S595))</f>
        <v>0</v>
      </c>
      <c r="H595" s="8">
        <f>IF($S595="","",INDEX(Calc!$M:$M,$S595))</f>
        <v>0</v>
      </c>
      <c r="I595" s="7">
        <f>IF($T595="","",INDEX(Calc!$B:$B,$T595))</f>
        <v>0</v>
      </c>
      <c r="J595" s="8">
        <f>IF($S595="","",IF($U595&lt;&gt;"paid",0,MAX(0,MIN(INDEX(Calc!$H:$H,$S595),INDEX(Calc!$I:$I,$T595))-MAX(INDEX(Calc!$J:$J,$S595),INDEX(Calc!$T:$T,$T595)))))</f>
        <v>0</v>
      </c>
      <c r="K595" s="8">
        <f>IF($S595="","",IF($U595&lt;&gt;"paid",0,$J595/(1+$F595)*$F595))</f>
        <v>0</v>
      </c>
      <c r="L595" s="8">
        <f>IF($S595="","",IF($U595="paid",MAX(0,$E595-MAX(0,MIN(INDEX(Calc!$H:$H,$S595),INDEX(Calc!$I:$I,$T595))-INDEX(Calc!$J:$J,$S595))),$W595))</f>
        <v>0</v>
      </c>
      <c r="M595" s="8">
        <f>IF($S595="","",IF($U595="paid",$L595/(1+$F595)*$F595,$Q595))</f>
        <v>0</v>
      </c>
      <c r="N595">
        <f>IF(OR($S595="",$U595&lt;&gt;"paid"),"",$I595-$C595)</f>
        <v>0</v>
      </c>
      <c r="O595" s="8">
        <f>IF($S595="","",IF(AND($U595="paid",$N595&gt;Settings!$B$4),$K595*Settings!$B$3*$N595/365,0))</f>
        <v>0</v>
      </c>
      <c r="P595" s="8">
        <f>IF($S595="","",IF($U595="unpaid",$W595,0))</f>
        <v>0</v>
      </c>
      <c r="Q595" s="8">
        <f>IF($S595="","",IF(AND($U595="unpaid",$C595&lt;=Settings!$B$2),$W595/(1+$F595)*$F595,0))</f>
        <v>0</v>
      </c>
      <c r="R595">
        <f>IF($S595="","","FY "&amp;IF(MONTH($C595)&gt;=4,YEAR($C595),YEAR($C595)-1)&amp;"-"&amp;TEXT(MOD(IF(MONTH($C595)&gt;=4,YEAR($C595)+1,YEAR($C595)),100),"00"))</f>
        <v>0</v>
      </c>
      <c r="S595">
        <f>IF($S594="","",IF($U594="paid",IF($V594&lt;&gt;"",$S594,IF(AND($W594&gt;0,OR(INDEX(Calc!$B:$B,$S594)&lt;=Settings!$B$2,$X594=0)),$S594,IFERROR(MATCH(1,INDEX((Calc!$A$2:$A$2001&lt;&gt;"")*(Calc!$E$2:$E$2001&gt;0)*(ROW(Calc!$A$2:$A$2001)&gt;$S594),0),0)+1,""))),IFERROR(MATCH(1,INDEX((Calc!$A$2:$A$2001&lt;&gt;"")*(Calc!$E$2:$E$2001&gt;0)*(ROW(Calc!$A$2:$A$2001)&gt;$S594),0),0)+1,"")))</f>
        <v>0</v>
      </c>
      <c r="T595">
        <f>IF($S595="","",IF(AND($S595=$S594,$U594="paid",$V594=""),"",IF(AND($S595=$S594,$U594="paid",$V594&lt;&gt;""),$V594,IF($S595="","",IFERROR(MATCH(1,INDEX((Calc!$A$2:$A$2001=INDEX(Calc!$A:$A,$S595))*(Calc!$D$2:$D$2001&gt;0)*(Calc!$I$2:$I$2001&gt;INDEX(Calc!$J:$J,$S595))*(Calc!$T$2:$T$2001&lt;INDEX(Calc!$H:$H,$S595)),0),0)+1,"")))))</f>
        <v>0</v>
      </c>
      <c r="U595">
        <f>IF($S595="","",IF($T595&lt;&gt;"","paid","unpaid"))</f>
        <v>0</v>
      </c>
      <c r="V595">
        <f>IF(OR($S595="",$T595=""),"",IFERROR(MATCH(1,INDEX((Calc!$A$2:$A$2001=INDEX(Calc!$A:$A,$S595))*(Calc!$D$2:$D$2001&gt;0)*(Calc!$I$2:$I$2001&gt;INDEX(Calc!$J:$J,$S595))*(Calc!$T$2:$T$2001&lt;INDEX(Calc!$H:$H,$S595))*(ROW(Calc!$A$2:$A$2001)&gt;$T595),0),0)+1,""))</f>
        <v>0</v>
      </c>
      <c r="W595" s="8">
        <f>IF($S595="","",MAX(0,INDEX(Calc!$H:$H,$S595)-MAX(INDEX(Calc!$K:$K,$S595),INDEX(Calc!$J:$J,$S595))))</f>
        <v>0</v>
      </c>
      <c r="X595" s="8">
        <f>IF($S595="","",INDEX(Calc!$E:$E,$S595)-$W595)</f>
        <v>0</v>
      </c>
    </row>
    <row r="596" spans="1:24">
      <c r="A596">
        <f>IF($S596="","",INDEX(Calc!$A:$A,$S596))</f>
        <v>0</v>
      </c>
      <c r="B596">
        <f>IF($S596="","",INDEX(Calc!$U:$U,$S596))</f>
        <v>0</v>
      </c>
      <c r="C596" s="7">
        <f>IF($S596="","",INDEX(Calc!$B:$B,$S596))</f>
        <v>0</v>
      </c>
      <c r="D596">
        <f>IF($S596="","",INDEX(Calc!$C:$C,$S596))</f>
        <v>0</v>
      </c>
      <c r="E596" s="8">
        <f>IF($S596="","",INDEX(Calc!$E:$E,$S596))</f>
        <v>0</v>
      </c>
      <c r="F596" s="9">
        <f>IF($S596="","",INDEX(Calc!$G:$G,$S596))</f>
        <v>0</v>
      </c>
      <c r="G596" s="8">
        <f>IF($S596="","",INDEX(Calc!$L:$L,$S596))</f>
        <v>0</v>
      </c>
      <c r="H596" s="8">
        <f>IF($S596="","",INDEX(Calc!$M:$M,$S596))</f>
        <v>0</v>
      </c>
      <c r="I596" s="7">
        <f>IF($T596="","",INDEX(Calc!$B:$B,$T596))</f>
        <v>0</v>
      </c>
      <c r="J596" s="8">
        <f>IF($S596="","",IF($U596&lt;&gt;"paid",0,MAX(0,MIN(INDEX(Calc!$H:$H,$S596),INDEX(Calc!$I:$I,$T596))-MAX(INDEX(Calc!$J:$J,$S596),INDEX(Calc!$T:$T,$T596)))))</f>
        <v>0</v>
      </c>
      <c r="K596" s="8">
        <f>IF($S596="","",IF($U596&lt;&gt;"paid",0,$J596/(1+$F596)*$F596))</f>
        <v>0</v>
      </c>
      <c r="L596" s="8">
        <f>IF($S596="","",IF($U596="paid",MAX(0,$E596-MAX(0,MIN(INDEX(Calc!$H:$H,$S596),INDEX(Calc!$I:$I,$T596))-INDEX(Calc!$J:$J,$S596))),$W596))</f>
        <v>0</v>
      </c>
      <c r="M596" s="8">
        <f>IF($S596="","",IF($U596="paid",$L596/(1+$F596)*$F596,$Q596))</f>
        <v>0</v>
      </c>
      <c r="N596">
        <f>IF(OR($S596="",$U596&lt;&gt;"paid"),"",$I596-$C596)</f>
        <v>0</v>
      </c>
      <c r="O596" s="8">
        <f>IF($S596="","",IF(AND($U596="paid",$N596&gt;Settings!$B$4),$K596*Settings!$B$3*$N596/365,0))</f>
        <v>0</v>
      </c>
      <c r="P596" s="8">
        <f>IF($S596="","",IF($U596="unpaid",$W596,0))</f>
        <v>0</v>
      </c>
      <c r="Q596" s="8">
        <f>IF($S596="","",IF(AND($U596="unpaid",$C596&lt;=Settings!$B$2),$W596/(1+$F596)*$F596,0))</f>
        <v>0</v>
      </c>
      <c r="R596">
        <f>IF($S596="","","FY "&amp;IF(MONTH($C596)&gt;=4,YEAR($C596),YEAR($C596)-1)&amp;"-"&amp;TEXT(MOD(IF(MONTH($C596)&gt;=4,YEAR($C596)+1,YEAR($C596)),100),"00"))</f>
        <v>0</v>
      </c>
      <c r="S596">
        <f>IF($S595="","",IF($U595="paid",IF($V595&lt;&gt;"",$S595,IF(AND($W595&gt;0,OR(INDEX(Calc!$B:$B,$S595)&lt;=Settings!$B$2,$X595=0)),$S595,IFERROR(MATCH(1,INDEX((Calc!$A$2:$A$2001&lt;&gt;"")*(Calc!$E$2:$E$2001&gt;0)*(ROW(Calc!$A$2:$A$2001)&gt;$S595),0),0)+1,""))),IFERROR(MATCH(1,INDEX((Calc!$A$2:$A$2001&lt;&gt;"")*(Calc!$E$2:$E$2001&gt;0)*(ROW(Calc!$A$2:$A$2001)&gt;$S595),0),0)+1,"")))</f>
        <v>0</v>
      </c>
      <c r="T596">
        <f>IF($S596="","",IF(AND($S596=$S595,$U595="paid",$V595=""),"",IF(AND($S596=$S595,$U595="paid",$V595&lt;&gt;""),$V595,IF($S596="","",IFERROR(MATCH(1,INDEX((Calc!$A$2:$A$2001=INDEX(Calc!$A:$A,$S596))*(Calc!$D$2:$D$2001&gt;0)*(Calc!$I$2:$I$2001&gt;INDEX(Calc!$J:$J,$S596))*(Calc!$T$2:$T$2001&lt;INDEX(Calc!$H:$H,$S596)),0),0)+1,"")))))</f>
        <v>0</v>
      </c>
      <c r="U596">
        <f>IF($S596="","",IF($T596&lt;&gt;"","paid","unpaid"))</f>
        <v>0</v>
      </c>
      <c r="V596">
        <f>IF(OR($S596="",$T596=""),"",IFERROR(MATCH(1,INDEX((Calc!$A$2:$A$2001=INDEX(Calc!$A:$A,$S596))*(Calc!$D$2:$D$2001&gt;0)*(Calc!$I$2:$I$2001&gt;INDEX(Calc!$J:$J,$S596))*(Calc!$T$2:$T$2001&lt;INDEX(Calc!$H:$H,$S596))*(ROW(Calc!$A$2:$A$2001)&gt;$T596),0),0)+1,""))</f>
        <v>0</v>
      </c>
      <c r="W596" s="8">
        <f>IF($S596="","",MAX(0,INDEX(Calc!$H:$H,$S596)-MAX(INDEX(Calc!$K:$K,$S596),INDEX(Calc!$J:$J,$S596))))</f>
        <v>0</v>
      </c>
      <c r="X596" s="8">
        <f>IF($S596="","",INDEX(Calc!$E:$E,$S596)-$W596)</f>
        <v>0</v>
      </c>
    </row>
    <row r="597" spans="1:24">
      <c r="A597">
        <f>IF($S597="","",INDEX(Calc!$A:$A,$S597))</f>
        <v>0</v>
      </c>
      <c r="B597">
        <f>IF($S597="","",INDEX(Calc!$U:$U,$S597))</f>
        <v>0</v>
      </c>
      <c r="C597" s="7">
        <f>IF($S597="","",INDEX(Calc!$B:$B,$S597))</f>
        <v>0</v>
      </c>
      <c r="D597">
        <f>IF($S597="","",INDEX(Calc!$C:$C,$S597))</f>
        <v>0</v>
      </c>
      <c r="E597" s="8">
        <f>IF($S597="","",INDEX(Calc!$E:$E,$S597))</f>
        <v>0</v>
      </c>
      <c r="F597" s="9">
        <f>IF($S597="","",INDEX(Calc!$G:$G,$S597))</f>
        <v>0</v>
      </c>
      <c r="G597" s="8">
        <f>IF($S597="","",INDEX(Calc!$L:$L,$S597))</f>
        <v>0</v>
      </c>
      <c r="H597" s="8">
        <f>IF($S597="","",INDEX(Calc!$M:$M,$S597))</f>
        <v>0</v>
      </c>
      <c r="I597" s="7">
        <f>IF($T597="","",INDEX(Calc!$B:$B,$T597))</f>
        <v>0</v>
      </c>
      <c r="J597" s="8">
        <f>IF($S597="","",IF($U597&lt;&gt;"paid",0,MAX(0,MIN(INDEX(Calc!$H:$H,$S597),INDEX(Calc!$I:$I,$T597))-MAX(INDEX(Calc!$J:$J,$S597),INDEX(Calc!$T:$T,$T597)))))</f>
        <v>0</v>
      </c>
      <c r="K597" s="8">
        <f>IF($S597="","",IF($U597&lt;&gt;"paid",0,$J597/(1+$F597)*$F597))</f>
        <v>0</v>
      </c>
      <c r="L597" s="8">
        <f>IF($S597="","",IF($U597="paid",MAX(0,$E597-MAX(0,MIN(INDEX(Calc!$H:$H,$S597),INDEX(Calc!$I:$I,$T597))-INDEX(Calc!$J:$J,$S597))),$W597))</f>
        <v>0</v>
      </c>
      <c r="M597" s="8">
        <f>IF($S597="","",IF($U597="paid",$L597/(1+$F597)*$F597,$Q597))</f>
        <v>0</v>
      </c>
      <c r="N597">
        <f>IF(OR($S597="",$U597&lt;&gt;"paid"),"",$I597-$C597)</f>
        <v>0</v>
      </c>
      <c r="O597" s="8">
        <f>IF($S597="","",IF(AND($U597="paid",$N597&gt;Settings!$B$4),$K597*Settings!$B$3*$N597/365,0))</f>
        <v>0</v>
      </c>
      <c r="P597" s="8">
        <f>IF($S597="","",IF($U597="unpaid",$W597,0))</f>
        <v>0</v>
      </c>
      <c r="Q597" s="8">
        <f>IF($S597="","",IF(AND($U597="unpaid",$C597&lt;=Settings!$B$2),$W597/(1+$F597)*$F597,0))</f>
        <v>0</v>
      </c>
      <c r="R597">
        <f>IF($S597="","","FY "&amp;IF(MONTH($C597)&gt;=4,YEAR($C597),YEAR($C597)-1)&amp;"-"&amp;TEXT(MOD(IF(MONTH($C597)&gt;=4,YEAR($C597)+1,YEAR($C597)),100),"00"))</f>
        <v>0</v>
      </c>
      <c r="S597">
        <f>IF($S596="","",IF($U596="paid",IF($V596&lt;&gt;"",$S596,IF(AND($W596&gt;0,OR(INDEX(Calc!$B:$B,$S596)&lt;=Settings!$B$2,$X596=0)),$S596,IFERROR(MATCH(1,INDEX((Calc!$A$2:$A$2001&lt;&gt;"")*(Calc!$E$2:$E$2001&gt;0)*(ROW(Calc!$A$2:$A$2001)&gt;$S596),0),0)+1,""))),IFERROR(MATCH(1,INDEX((Calc!$A$2:$A$2001&lt;&gt;"")*(Calc!$E$2:$E$2001&gt;0)*(ROW(Calc!$A$2:$A$2001)&gt;$S596),0),0)+1,"")))</f>
        <v>0</v>
      </c>
      <c r="T597">
        <f>IF($S597="","",IF(AND($S597=$S596,$U596="paid",$V596=""),"",IF(AND($S597=$S596,$U596="paid",$V596&lt;&gt;""),$V596,IF($S597="","",IFERROR(MATCH(1,INDEX((Calc!$A$2:$A$2001=INDEX(Calc!$A:$A,$S597))*(Calc!$D$2:$D$2001&gt;0)*(Calc!$I$2:$I$2001&gt;INDEX(Calc!$J:$J,$S597))*(Calc!$T$2:$T$2001&lt;INDEX(Calc!$H:$H,$S597)),0),0)+1,"")))))</f>
        <v>0</v>
      </c>
      <c r="U597">
        <f>IF($S597="","",IF($T597&lt;&gt;"","paid","unpaid"))</f>
        <v>0</v>
      </c>
      <c r="V597">
        <f>IF(OR($S597="",$T597=""),"",IFERROR(MATCH(1,INDEX((Calc!$A$2:$A$2001=INDEX(Calc!$A:$A,$S597))*(Calc!$D$2:$D$2001&gt;0)*(Calc!$I$2:$I$2001&gt;INDEX(Calc!$J:$J,$S597))*(Calc!$T$2:$T$2001&lt;INDEX(Calc!$H:$H,$S597))*(ROW(Calc!$A$2:$A$2001)&gt;$T597),0),0)+1,""))</f>
        <v>0</v>
      </c>
      <c r="W597" s="8">
        <f>IF($S597="","",MAX(0,INDEX(Calc!$H:$H,$S597)-MAX(INDEX(Calc!$K:$K,$S597),INDEX(Calc!$J:$J,$S597))))</f>
        <v>0</v>
      </c>
      <c r="X597" s="8">
        <f>IF($S597="","",INDEX(Calc!$E:$E,$S597)-$W597)</f>
        <v>0</v>
      </c>
    </row>
    <row r="598" spans="1:24">
      <c r="A598">
        <f>IF($S598="","",INDEX(Calc!$A:$A,$S598))</f>
        <v>0</v>
      </c>
      <c r="B598">
        <f>IF($S598="","",INDEX(Calc!$U:$U,$S598))</f>
        <v>0</v>
      </c>
      <c r="C598" s="7">
        <f>IF($S598="","",INDEX(Calc!$B:$B,$S598))</f>
        <v>0</v>
      </c>
      <c r="D598">
        <f>IF($S598="","",INDEX(Calc!$C:$C,$S598))</f>
        <v>0</v>
      </c>
      <c r="E598" s="8">
        <f>IF($S598="","",INDEX(Calc!$E:$E,$S598))</f>
        <v>0</v>
      </c>
      <c r="F598" s="9">
        <f>IF($S598="","",INDEX(Calc!$G:$G,$S598))</f>
        <v>0</v>
      </c>
      <c r="G598" s="8">
        <f>IF($S598="","",INDEX(Calc!$L:$L,$S598))</f>
        <v>0</v>
      </c>
      <c r="H598" s="8">
        <f>IF($S598="","",INDEX(Calc!$M:$M,$S598))</f>
        <v>0</v>
      </c>
      <c r="I598" s="7">
        <f>IF($T598="","",INDEX(Calc!$B:$B,$T598))</f>
        <v>0</v>
      </c>
      <c r="J598" s="8">
        <f>IF($S598="","",IF($U598&lt;&gt;"paid",0,MAX(0,MIN(INDEX(Calc!$H:$H,$S598),INDEX(Calc!$I:$I,$T598))-MAX(INDEX(Calc!$J:$J,$S598),INDEX(Calc!$T:$T,$T598)))))</f>
        <v>0</v>
      </c>
      <c r="K598" s="8">
        <f>IF($S598="","",IF($U598&lt;&gt;"paid",0,$J598/(1+$F598)*$F598))</f>
        <v>0</v>
      </c>
      <c r="L598" s="8">
        <f>IF($S598="","",IF($U598="paid",MAX(0,$E598-MAX(0,MIN(INDEX(Calc!$H:$H,$S598),INDEX(Calc!$I:$I,$T598))-INDEX(Calc!$J:$J,$S598))),$W598))</f>
        <v>0</v>
      </c>
      <c r="M598" s="8">
        <f>IF($S598="","",IF($U598="paid",$L598/(1+$F598)*$F598,$Q598))</f>
        <v>0</v>
      </c>
      <c r="N598">
        <f>IF(OR($S598="",$U598&lt;&gt;"paid"),"",$I598-$C598)</f>
        <v>0</v>
      </c>
      <c r="O598" s="8">
        <f>IF($S598="","",IF(AND($U598="paid",$N598&gt;Settings!$B$4),$K598*Settings!$B$3*$N598/365,0))</f>
        <v>0</v>
      </c>
      <c r="P598" s="8">
        <f>IF($S598="","",IF($U598="unpaid",$W598,0))</f>
        <v>0</v>
      </c>
      <c r="Q598" s="8">
        <f>IF($S598="","",IF(AND($U598="unpaid",$C598&lt;=Settings!$B$2),$W598/(1+$F598)*$F598,0))</f>
        <v>0</v>
      </c>
      <c r="R598">
        <f>IF($S598="","","FY "&amp;IF(MONTH($C598)&gt;=4,YEAR($C598),YEAR($C598)-1)&amp;"-"&amp;TEXT(MOD(IF(MONTH($C598)&gt;=4,YEAR($C598)+1,YEAR($C598)),100),"00"))</f>
        <v>0</v>
      </c>
      <c r="S598">
        <f>IF($S597="","",IF($U597="paid",IF($V597&lt;&gt;"",$S597,IF(AND($W597&gt;0,OR(INDEX(Calc!$B:$B,$S597)&lt;=Settings!$B$2,$X597=0)),$S597,IFERROR(MATCH(1,INDEX((Calc!$A$2:$A$2001&lt;&gt;"")*(Calc!$E$2:$E$2001&gt;0)*(ROW(Calc!$A$2:$A$2001)&gt;$S597),0),0)+1,""))),IFERROR(MATCH(1,INDEX((Calc!$A$2:$A$2001&lt;&gt;"")*(Calc!$E$2:$E$2001&gt;0)*(ROW(Calc!$A$2:$A$2001)&gt;$S597),0),0)+1,"")))</f>
        <v>0</v>
      </c>
      <c r="T598">
        <f>IF($S598="","",IF(AND($S598=$S597,$U597="paid",$V597=""),"",IF(AND($S598=$S597,$U597="paid",$V597&lt;&gt;""),$V597,IF($S598="","",IFERROR(MATCH(1,INDEX((Calc!$A$2:$A$2001=INDEX(Calc!$A:$A,$S598))*(Calc!$D$2:$D$2001&gt;0)*(Calc!$I$2:$I$2001&gt;INDEX(Calc!$J:$J,$S598))*(Calc!$T$2:$T$2001&lt;INDEX(Calc!$H:$H,$S598)),0),0)+1,"")))))</f>
        <v>0</v>
      </c>
      <c r="U598">
        <f>IF($S598="","",IF($T598&lt;&gt;"","paid","unpaid"))</f>
        <v>0</v>
      </c>
      <c r="V598">
        <f>IF(OR($S598="",$T598=""),"",IFERROR(MATCH(1,INDEX((Calc!$A$2:$A$2001=INDEX(Calc!$A:$A,$S598))*(Calc!$D$2:$D$2001&gt;0)*(Calc!$I$2:$I$2001&gt;INDEX(Calc!$J:$J,$S598))*(Calc!$T$2:$T$2001&lt;INDEX(Calc!$H:$H,$S598))*(ROW(Calc!$A$2:$A$2001)&gt;$T598),0),0)+1,""))</f>
        <v>0</v>
      </c>
      <c r="W598" s="8">
        <f>IF($S598="","",MAX(0,INDEX(Calc!$H:$H,$S598)-MAX(INDEX(Calc!$K:$K,$S598),INDEX(Calc!$J:$J,$S598))))</f>
        <v>0</v>
      </c>
      <c r="X598" s="8">
        <f>IF($S598="","",INDEX(Calc!$E:$E,$S598)-$W598)</f>
        <v>0</v>
      </c>
    </row>
    <row r="599" spans="1:24">
      <c r="A599">
        <f>IF($S599="","",INDEX(Calc!$A:$A,$S599))</f>
        <v>0</v>
      </c>
      <c r="B599">
        <f>IF($S599="","",INDEX(Calc!$U:$U,$S599))</f>
        <v>0</v>
      </c>
      <c r="C599" s="7">
        <f>IF($S599="","",INDEX(Calc!$B:$B,$S599))</f>
        <v>0</v>
      </c>
      <c r="D599">
        <f>IF($S599="","",INDEX(Calc!$C:$C,$S599))</f>
        <v>0</v>
      </c>
      <c r="E599" s="8">
        <f>IF($S599="","",INDEX(Calc!$E:$E,$S599))</f>
        <v>0</v>
      </c>
      <c r="F599" s="9">
        <f>IF($S599="","",INDEX(Calc!$G:$G,$S599))</f>
        <v>0</v>
      </c>
      <c r="G599" s="8">
        <f>IF($S599="","",INDEX(Calc!$L:$L,$S599))</f>
        <v>0</v>
      </c>
      <c r="H599" s="8">
        <f>IF($S599="","",INDEX(Calc!$M:$M,$S599))</f>
        <v>0</v>
      </c>
      <c r="I599" s="7">
        <f>IF($T599="","",INDEX(Calc!$B:$B,$T599))</f>
        <v>0</v>
      </c>
      <c r="J599" s="8">
        <f>IF($S599="","",IF($U599&lt;&gt;"paid",0,MAX(0,MIN(INDEX(Calc!$H:$H,$S599),INDEX(Calc!$I:$I,$T599))-MAX(INDEX(Calc!$J:$J,$S599),INDEX(Calc!$T:$T,$T599)))))</f>
        <v>0</v>
      </c>
      <c r="K599" s="8">
        <f>IF($S599="","",IF($U599&lt;&gt;"paid",0,$J599/(1+$F599)*$F599))</f>
        <v>0</v>
      </c>
      <c r="L599" s="8">
        <f>IF($S599="","",IF($U599="paid",MAX(0,$E599-MAX(0,MIN(INDEX(Calc!$H:$H,$S599),INDEX(Calc!$I:$I,$T599))-INDEX(Calc!$J:$J,$S599))),$W599))</f>
        <v>0</v>
      </c>
      <c r="M599" s="8">
        <f>IF($S599="","",IF($U599="paid",$L599/(1+$F599)*$F599,$Q599))</f>
        <v>0</v>
      </c>
      <c r="N599">
        <f>IF(OR($S599="",$U599&lt;&gt;"paid"),"",$I599-$C599)</f>
        <v>0</v>
      </c>
      <c r="O599" s="8">
        <f>IF($S599="","",IF(AND($U599="paid",$N599&gt;Settings!$B$4),$K599*Settings!$B$3*$N599/365,0))</f>
        <v>0</v>
      </c>
      <c r="P599" s="8">
        <f>IF($S599="","",IF($U599="unpaid",$W599,0))</f>
        <v>0</v>
      </c>
      <c r="Q599" s="8">
        <f>IF($S599="","",IF(AND($U599="unpaid",$C599&lt;=Settings!$B$2),$W599/(1+$F599)*$F599,0))</f>
        <v>0</v>
      </c>
      <c r="R599">
        <f>IF($S599="","","FY "&amp;IF(MONTH($C599)&gt;=4,YEAR($C599),YEAR($C599)-1)&amp;"-"&amp;TEXT(MOD(IF(MONTH($C599)&gt;=4,YEAR($C599)+1,YEAR($C599)),100),"00"))</f>
        <v>0</v>
      </c>
      <c r="S599">
        <f>IF($S598="","",IF($U598="paid",IF($V598&lt;&gt;"",$S598,IF(AND($W598&gt;0,OR(INDEX(Calc!$B:$B,$S598)&lt;=Settings!$B$2,$X598=0)),$S598,IFERROR(MATCH(1,INDEX((Calc!$A$2:$A$2001&lt;&gt;"")*(Calc!$E$2:$E$2001&gt;0)*(ROW(Calc!$A$2:$A$2001)&gt;$S598),0),0)+1,""))),IFERROR(MATCH(1,INDEX((Calc!$A$2:$A$2001&lt;&gt;"")*(Calc!$E$2:$E$2001&gt;0)*(ROW(Calc!$A$2:$A$2001)&gt;$S598),0),0)+1,"")))</f>
        <v>0</v>
      </c>
      <c r="T599">
        <f>IF($S599="","",IF(AND($S599=$S598,$U598="paid",$V598=""),"",IF(AND($S599=$S598,$U598="paid",$V598&lt;&gt;""),$V598,IF($S599="","",IFERROR(MATCH(1,INDEX((Calc!$A$2:$A$2001=INDEX(Calc!$A:$A,$S599))*(Calc!$D$2:$D$2001&gt;0)*(Calc!$I$2:$I$2001&gt;INDEX(Calc!$J:$J,$S599))*(Calc!$T$2:$T$2001&lt;INDEX(Calc!$H:$H,$S599)),0),0)+1,"")))))</f>
        <v>0</v>
      </c>
      <c r="U599">
        <f>IF($S599="","",IF($T599&lt;&gt;"","paid","unpaid"))</f>
        <v>0</v>
      </c>
      <c r="V599">
        <f>IF(OR($S599="",$T599=""),"",IFERROR(MATCH(1,INDEX((Calc!$A$2:$A$2001=INDEX(Calc!$A:$A,$S599))*(Calc!$D$2:$D$2001&gt;0)*(Calc!$I$2:$I$2001&gt;INDEX(Calc!$J:$J,$S599))*(Calc!$T$2:$T$2001&lt;INDEX(Calc!$H:$H,$S599))*(ROW(Calc!$A$2:$A$2001)&gt;$T599),0),0)+1,""))</f>
        <v>0</v>
      </c>
      <c r="W599" s="8">
        <f>IF($S599="","",MAX(0,INDEX(Calc!$H:$H,$S599)-MAX(INDEX(Calc!$K:$K,$S599),INDEX(Calc!$J:$J,$S599))))</f>
        <v>0</v>
      </c>
      <c r="X599" s="8">
        <f>IF($S599="","",INDEX(Calc!$E:$E,$S599)-$W599)</f>
        <v>0</v>
      </c>
    </row>
    <row r="600" spans="1:24">
      <c r="A600">
        <f>IF($S600="","",INDEX(Calc!$A:$A,$S600))</f>
        <v>0</v>
      </c>
      <c r="B600">
        <f>IF($S600="","",INDEX(Calc!$U:$U,$S600))</f>
        <v>0</v>
      </c>
      <c r="C600" s="7">
        <f>IF($S600="","",INDEX(Calc!$B:$B,$S600))</f>
        <v>0</v>
      </c>
      <c r="D600">
        <f>IF($S600="","",INDEX(Calc!$C:$C,$S600))</f>
        <v>0</v>
      </c>
      <c r="E600" s="8">
        <f>IF($S600="","",INDEX(Calc!$E:$E,$S600))</f>
        <v>0</v>
      </c>
      <c r="F600" s="9">
        <f>IF($S600="","",INDEX(Calc!$G:$G,$S600))</f>
        <v>0</v>
      </c>
      <c r="G600" s="8">
        <f>IF($S600="","",INDEX(Calc!$L:$L,$S600))</f>
        <v>0</v>
      </c>
      <c r="H600" s="8">
        <f>IF($S600="","",INDEX(Calc!$M:$M,$S600))</f>
        <v>0</v>
      </c>
      <c r="I600" s="7">
        <f>IF($T600="","",INDEX(Calc!$B:$B,$T600))</f>
        <v>0</v>
      </c>
      <c r="J600" s="8">
        <f>IF($S600="","",IF($U600&lt;&gt;"paid",0,MAX(0,MIN(INDEX(Calc!$H:$H,$S600),INDEX(Calc!$I:$I,$T600))-MAX(INDEX(Calc!$J:$J,$S600),INDEX(Calc!$T:$T,$T600)))))</f>
        <v>0</v>
      </c>
      <c r="K600" s="8">
        <f>IF($S600="","",IF($U600&lt;&gt;"paid",0,$J600/(1+$F600)*$F600))</f>
        <v>0</v>
      </c>
      <c r="L600" s="8">
        <f>IF($S600="","",IF($U600="paid",MAX(0,$E600-MAX(0,MIN(INDEX(Calc!$H:$H,$S600),INDEX(Calc!$I:$I,$T600))-INDEX(Calc!$J:$J,$S600))),$W600))</f>
        <v>0</v>
      </c>
      <c r="M600" s="8">
        <f>IF($S600="","",IF($U600="paid",$L600/(1+$F600)*$F600,$Q600))</f>
        <v>0</v>
      </c>
      <c r="N600">
        <f>IF(OR($S600="",$U600&lt;&gt;"paid"),"",$I600-$C600)</f>
        <v>0</v>
      </c>
      <c r="O600" s="8">
        <f>IF($S600="","",IF(AND($U600="paid",$N600&gt;Settings!$B$4),$K600*Settings!$B$3*$N600/365,0))</f>
        <v>0</v>
      </c>
      <c r="P600" s="8">
        <f>IF($S600="","",IF($U600="unpaid",$W600,0))</f>
        <v>0</v>
      </c>
      <c r="Q600" s="8">
        <f>IF($S600="","",IF(AND($U600="unpaid",$C600&lt;=Settings!$B$2),$W600/(1+$F600)*$F600,0))</f>
        <v>0</v>
      </c>
      <c r="R600">
        <f>IF($S600="","","FY "&amp;IF(MONTH($C600)&gt;=4,YEAR($C600),YEAR($C600)-1)&amp;"-"&amp;TEXT(MOD(IF(MONTH($C600)&gt;=4,YEAR($C600)+1,YEAR($C600)),100),"00"))</f>
        <v>0</v>
      </c>
      <c r="S600">
        <f>IF($S599="","",IF($U599="paid",IF($V599&lt;&gt;"",$S599,IF(AND($W599&gt;0,OR(INDEX(Calc!$B:$B,$S599)&lt;=Settings!$B$2,$X599=0)),$S599,IFERROR(MATCH(1,INDEX((Calc!$A$2:$A$2001&lt;&gt;"")*(Calc!$E$2:$E$2001&gt;0)*(ROW(Calc!$A$2:$A$2001)&gt;$S599),0),0)+1,""))),IFERROR(MATCH(1,INDEX((Calc!$A$2:$A$2001&lt;&gt;"")*(Calc!$E$2:$E$2001&gt;0)*(ROW(Calc!$A$2:$A$2001)&gt;$S599),0),0)+1,"")))</f>
        <v>0</v>
      </c>
      <c r="T600">
        <f>IF($S600="","",IF(AND($S600=$S599,$U599="paid",$V599=""),"",IF(AND($S600=$S599,$U599="paid",$V599&lt;&gt;""),$V599,IF($S600="","",IFERROR(MATCH(1,INDEX((Calc!$A$2:$A$2001=INDEX(Calc!$A:$A,$S600))*(Calc!$D$2:$D$2001&gt;0)*(Calc!$I$2:$I$2001&gt;INDEX(Calc!$J:$J,$S600))*(Calc!$T$2:$T$2001&lt;INDEX(Calc!$H:$H,$S600)),0),0)+1,"")))))</f>
        <v>0</v>
      </c>
      <c r="U600">
        <f>IF($S600="","",IF($T600&lt;&gt;"","paid","unpaid"))</f>
        <v>0</v>
      </c>
      <c r="V600">
        <f>IF(OR($S600="",$T600=""),"",IFERROR(MATCH(1,INDEX((Calc!$A$2:$A$2001=INDEX(Calc!$A:$A,$S600))*(Calc!$D$2:$D$2001&gt;0)*(Calc!$I$2:$I$2001&gt;INDEX(Calc!$J:$J,$S600))*(Calc!$T$2:$T$2001&lt;INDEX(Calc!$H:$H,$S600))*(ROW(Calc!$A$2:$A$2001)&gt;$T600),0),0)+1,""))</f>
        <v>0</v>
      </c>
      <c r="W600" s="8">
        <f>IF($S600="","",MAX(0,INDEX(Calc!$H:$H,$S600)-MAX(INDEX(Calc!$K:$K,$S600),INDEX(Calc!$J:$J,$S600))))</f>
        <v>0</v>
      </c>
      <c r="X600" s="8">
        <f>IF($S600="","",INDEX(Calc!$E:$E,$S600)-$W600)</f>
        <v>0</v>
      </c>
    </row>
    <row r="601" spans="1:24">
      <c r="A601">
        <f>IF($S601="","",INDEX(Calc!$A:$A,$S601))</f>
        <v>0</v>
      </c>
      <c r="B601">
        <f>IF($S601="","",INDEX(Calc!$U:$U,$S601))</f>
        <v>0</v>
      </c>
      <c r="C601" s="7">
        <f>IF($S601="","",INDEX(Calc!$B:$B,$S601))</f>
        <v>0</v>
      </c>
      <c r="D601">
        <f>IF($S601="","",INDEX(Calc!$C:$C,$S601))</f>
        <v>0</v>
      </c>
      <c r="E601" s="8">
        <f>IF($S601="","",INDEX(Calc!$E:$E,$S601))</f>
        <v>0</v>
      </c>
      <c r="F601" s="9">
        <f>IF($S601="","",INDEX(Calc!$G:$G,$S601))</f>
        <v>0</v>
      </c>
      <c r="G601" s="8">
        <f>IF($S601="","",INDEX(Calc!$L:$L,$S601))</f>
        <v>0</v>
      </c>
      <c r="H601" s="8">
        <f>IF($S601="","",INDEX(Calc!$M:$M,$S601))</f>
        <v>0</v>
      </c>
      <c r="I601" s="7">
        <f>IF($T601="","",INDEX(Calc!$B:$B,$T601))</f>
        <v>0</v>
      </c>
      <c r="J601" s="8">
        <f>IF($S601="","",IF($U601&lt;&gt;"paid",0,MAX(0,MIN(INDEX(Calc!$H:$H,$S601),INDEX(Calc!$I:$I,$T601))-MAX(INDEX(Calc!$J:$J,$S601),INDEX(Calc!$T:$T,$T601)))))</f>
        <v>0</v>
      </c>
      <c r="K601" s="8">
        <f>IF($S601="","",IF($U601&lt;&gt;"paid",0,$J601/(1+$F601)*$F601))</f>
        <v>0</v>
      </c>
      <c r="L601" s="8">
        <f>IF($S601="","",IF($U601="paid",MAX(0,$E601-MAX(0,MIN(INDEX(Calc!$H:$H,$S601),INDEX(Calc!$I:$I,$T601))-INDEX(Calc!$J:$J,$S601))),$W601))</f>
        <v>0</v>
      </c>
      <c r="M601" s="8">
        <f>IF($S601="","",IF($U601="paid",$L601/(1+$F601)*$F601,$Q601))</f>
        <v>0</v>
      </c>
      <c r="N601">
        <f>IF(OR($S601="",$U601&lt;&gt;"paid"),"",$I601-$C601)</f>
        <v>0</v>
      </c>
      <c r="O601" s="8">
        <f>IF($S601="","",IF(AND($U601="paid",$N601&gt;Settings!$B$4),$K601*Settings!$B$3*$N601/365,0))</f>
        <v>0</v>
      </c>
      <c r="P601" s="8">
        <f>IF($S601="","",IF($U601="unpaid",$W601,0))</f>
        <v>0</v>
      </c>
      <c r="Q601" s="8">
        <f>IF($S601="","",IF(AND($U601="unpaid",$C601&lt;=Settings!$B$2),$W601/(1+$F601)*$F601,0))</f>
        <v>0</v>
      </c>
      <c r="R601">
        <f>IF($S601="","","FY "&amp;IF(MONTH($C601)&gt;=4,YEAR($C601),YEAR($C601)-1)&amp;"-"&amp;TEXT(MOD(IF(MONTH($C601)&gt;=4,YEAR($C601)+1,YEAR($C601)),100),"00"))</f>
        <v>0</v>
      </c>
      <c r="S601">
        <f>IF($S600="","",IF($U600="paid",IF($V600&lt;&gt;"",$S600,IF(AND($W600&gt;0,OR(INDEX(Calc!$B:$B,$S600)&lt;=Settings!$B$2,$X600=0)),$S600,IFERROR(MATCH(1,INDEX((Calc!$A$2:$A$2001&lt;&gt;"")*(Calc!$E$2:$E$2001&gt;0)*(ROW(Calc!$A$2:$A$2001)&gt;$S600),0),0)+1,""))),IFERROR(MATCH(1,INDEX((Calc!$A$2:$A$2001&lt;&gt;"")*(Calc!$E$2:$E$2001&gt;0)*(ROW(Calc!$A$2:$A$2001)&gt;$S600),0),0)+1,"")))</f>
        <v>0</v>
      </c>
      <c r="T601">
        <f>IF($S601="","",IF(AND($S601=$S600,$U600="paid",$V600=""),"",IF(AND($S601=$S600,$U600="paid",$V600&lt;&gt;""),$V600,IF($S601="","",IFERROR(MATCH(1,INDEX((Calc!$A$2:$A$2001=INDEX(Calc!$A:$A,$S601))*(Calc!$D$2:$D$2001&gt;0)*(Calc!$I$2:$I$2001&gt;INDEX(Calc!$J:$J,$S601))*(Calc!$T$2:$T$2001&lt;INDEX(Calc!$H:$H,$S601)),0),0)+1,"")))))</f>
        <v>0</v>
      </c>
      <c r="U601">
        <f>IF($S601="","",IF($T601&lt;&gt;"","paid","unpaid"))</f>
        <v>0</v>
      </c>
      <c r="V601">
        <f>IF(OR($S601="",$T601=""),"",IFERROR(MATCH(1,INDEX((Calc!$A$2:$A$2001=INDEX(Calc!$A:$A,$S601))*(Calc!$D$2:$D$2001&gt;0)*(Calc!$I$2:$I$2001&gt;INDEX(Calc!$J:$J,$S601))*(Calc!$T$2:$T$2001&lt;INDEX(Calc!$H:$H,$S601))*(ROW(Calc!$A$2:$A$2001)&gt;$T601),0),0)+1,""))</f>
        <v>0</v>
      </c>
      <c r="W601" s="8">
        <f>IF($S601="","",MAX(0,INDEX(Calc!$H:$H,$S601)-MAX(INDEX(Calc!$K:$K,$S601),INDEX(Calc!$J:$J,$S601))))</f>
        <v>0</v>
      </c>
      <c r="X601" s="8">
        <f>IF($S601="","",INDEX(Calc!$E:$E,$S601)-$W601)</f>
        <v>0</v>
      </c>
    </row>
    <row r="602" spans="1:24">
      <c r="A602">
        <f>IF($S602="","",INDEX(Calc!$A:$A,$S602))</f>
        <v>0</v>
      </c>
      <c r="B602">
        <f>IF($S602="","",INDEX(Calc!$U:$U,$S602))</f>
        <v>0</v>
      </c>
      <c r="C602" s="7">
        <f>IF($S602="","",INDEX(Calc!$B:$B,$S602))</f>
        <v>0</v>
      </c>
      <c r="D602">
        <f>IF($S602="","",INDEX(Calc!$C:$C,$S602))</f>
        <v>0</v>
      </c>
      <c r="E602" s="8">
        <f>IF($S602="","",INDEX(Calc!$E:$E,$S602))</f>
        <v>0</v>
      </c>
      <c r="F602" s="9">
        <f>IF($S602="","",INDEX(Calc!$G:$G,$S602))</f>
        <v>0</v>
      </c>
      <c r="G602" s="8">
        <f>IF($S602="","",INDEX(Calc!$L:$L,$S602))</f>
        <v>0</v>
      </c>
      <c r="H602" s="8">
        <f>IF($S602="","",INDEX(Calc!$M:$M,$S602))</f>
        <v>0</v>
      </c>
      <c r="I602" s="7">
        <f>IF($T602="","",INDEX(Calc!$B:$B,$T602))</f>
        <v>0</v>
      </c>
      <c r="J602" s="8">
        <f>IF($S602="","",IF($U602&lt;&gt;"paid",0,MAX(0,MIN(INDEX(Calc!$H:$H,$S602),INDEX(Calc!$I:$I,$T602))-MAX(INDEX(Calc!$J:$J,$S602),INDEX(Calc!$T:$T,$T602)))))</f>
        <v>0</v>
      </c>
      <c r="K602" s="8">
        <f>IF($S602="","",IF($U602&lt;&gt;"paid",0,$J602/(1+$F602)*$F602))</f>
        <v>0</v>
      </c>
      <c r="L602" s="8">
        <f>IF($S602="","",IF($U602="paid",MAX(0,$E602-MAX(0,MIN(INDEX(Calc!$H:$H,$S602),INDEX(Calc!$I:$I,$T602))-INDEX(Calc!$J:$J,$S602))),$W602))</f>
        <v>0</v>
      </c>
      <c r="M602" s="8">
        <f>IF($S602="","",IF($U602="paid",$L602/(1+$F602)*$F602,$Q602))</f>
        <v>0</v>
      </c>
      <c r="N602">
        <f>IF(OR($S602="",$U602&lt;&gt;"paid"),"",$I602-$C602)</f>
        <v>0</v>
      </c>
      <c r="O602" s="8">
        <f>IF($S602="","",IF(AND($U602="paid",$N602&gt;Settings!$B$4),$K602*Settings!$B$3*$N602/365,0))</f>
        <v>0</v>
      </c>
      <c r="P602" s="8">
        <f>IF($S602="","",IF($U602="unpaid",$W602,0))</f>
        <v>0</v>
      </c>
      <c r="Q602" s="8">
        <f>IF($S602="","",IF(AND($U602="unpaid",$C602&lt;=Settings!$B$2),$W602/(1+$F602)*$F602,0))</f>
        <v>0</v>
      </c>
      <c r="R602">
        <f>IF($S602="","","FY "&amp;IF(MONTH($C602)&gt;=4,YEAR($C602),YEAR($C602)-1)&amp;"-"&amp;TEXT(MOD(IF(MONTH($C602)&gt;=4,YEAR($C602)+1,YEAR($C602)),100),"00"))</f>
        <v>0</v>
      </c>
      <c r="S602">
        <f>IF($S601="","",IF($U601="paid",IF($V601&lt;&gt;"",$S601,IF(AND($W601&gt;0,OR(INDEX(Calc!$B:$B,$S601)&lt;=Settings!$B$2,$X601=0)),$S601,IFERROR(MATCH(1,INDEX((Calc!$A$2:$A$2001&lt;&gt;"")*(Calc!$E$2:$E$2001&gt;0)*(ROW(Calc!$A$2:$A$2001)&gt;$S601),0),0)+1,""))),IFERROR(MATCH(1,INDEX((Calc!$A$2:$A$2001&lt;&gt;"")*(Calc!$E$2:$E$2001&gt;0)*(ROW(Calc!$A$2:$A$2001)&gt;$S601),0),0)+1,"")))</f>
        <v>0</v>
      </c>
      <c r="T602">
        <f>IF($S602="","",IF(AND($S602=$S601,$U601="paid",$V601=""),"",IF(AND($S602=$S601,$U601="paid",$V601&lt;&gt;""),$V601,IF($S602="","",IFERROR(MATCH(1,INDEX((Calc!$A$2:$A$2001=INDEX(Calc!$A:$A,$S602))*(Calc!$D$2:$D$2001&gt;0)*(Calc!$I$2:$I$2001&gt;INDEX(Calc!$J:$J,$S602))*(Calc!$T$2:$T$2001&lt;INDEX(Calc!$H:$H,$S602)),0),0)+1,"")))))</f>
        <v>0</v>
      </c>
      <c r="U602">
        <f>IF($S602="","",IF($T602&lt;&gt;"","paid","unpaid"))</f>
        <v>0</v>
      </c>
      <c r="V602">
        <f>IF(OR($S602="",$T602=""),"",IFERROR(MATCH(1,INDEX((Calc!$A$2:$A$2001=INDEX(Calc!$A:$A,$S602))*(Calc!$D$2:$D$2001&gt;0)*(Calc!$I$2:$I$2001&gt;INDEX(Calc!$J:$J,$S602))*(Calc!$T$2:$T$2001&lt;INDEX(Calc!$H:$H,$S602))*(ROW(Calc!$A$2:$A$2001)&gt;$T602),0),0)+1,""))</f>
        <v>0</v>
      </c>
      <c r="W602" s="8">
        <f>IF($S602="","",MAX(0,INDEX(Calc!$H:$H,$S602)-MAX(INDEX(Calc!$K:$K,$S602),INDEX(Calc!$J:$J,$S602))))</f>
        <v>0</v>
      </c>
      <c r="X602" s="8">
        <f>IF($S602="","",INDEX(Calc!$E:$E,$S602)-$W602)</f>
        <v>0</v>
      </c>
    </row>
    <row r="603" spans="1:24">
      <c r="A603">
        <f>IF($S603="","",INDEX(Calc!$A:$A,$S603))</f>
        <v>0</v>
      </c>
      <c r="B603">
        <f>IF($S603="","",INDEX(Calc!$U:$U,$S603))</f>
        <v>0</v>
      </c>
      <c r="C603" s="7">
        <f>IF($S603="","",INDEX(Calc!$B:$B,$S603))</f>
        <v>0</v>
      </c>
      <c r="D603">
        <f>IF($S603="","",INDEX(Calc!$C:$C,$S603))</f>
        <v>0</v>
      </c>
      <c r="E603" s="8">
        <f>IF($S603="","",INDEX(Calc!$E:$E,$S603))</f>
        <v>0</v>
      </c>
      <c r="F603" s="9">
        <f>IF($S603="","",INDEX(Calc!$G:$G,$S603))</f>
        <v>0</v>
      </c>
      <c r="G603" s="8">
        <f>IF($S603="","",INDEX(Calc!$L:$L,$S603))</f>
        <v>0</v>
      </c>
      <c r="H603" s="8">
        <f>IF($S603="","",INDEX(Calc!$M:$M,$S603))</f>
        <v>0</v>
      </c>
      <c r="I603" s="7">
        <f>IF($T603="","",INDEX(Calc!$B:$B,$T603))</f>
        <v>0</v>
      </c>
      <c r="J603" s="8">
        <f>IF($S603="","",IF($U603&lt;&gt;"paid",0,MAX(0,MIN(INDEX(Calc!$H:$H,$S603),INDEX(Calc!$I:$I,$T603))-MAX(INDEX(Calc!$J:$J,$S603),INDEX(Calc!$T:$T,$T603)))))</f>
        <v>0</v>
      </c>
      <c r="K603" s="8">
        <f>IF($S603="","",IF($U603&lt;&gt;"paid",0,$J603/(1+$F603)*$F603))</f>
        <v>0</v>
      </c>
      <c r="L603" s="8">
        <f>IF($S603="","",IF($U603="paid",MAX(0,$E603-MAX(0,MIN(INDEX(Calc!$H:$H,$S603),INDEX(Calc!$I:$I,$T603))-INDEX(Calc!$J:$J,$S603))),$W603))</f>
        <v>0</v>
      </c>
      <c r="M603" s="8">
        <f>IF($S603="","",IF($U603="paid",$L603/(1+$F603)*$F603,$Q603))</f>
        <v>0</v>
      </c>
      <c r="N603">
        <f>IF(OR($S603="",$U603&lt;&gt;"paid"),"",$I603-$C603)</f>
        <v>0</v>
      </c>
      <c r="O603" s="8">
        <f>IF($S603="","",IF(AND($U603="paid",$N603&gt;Settings!$B$4),$K603*Settings!$B$3*$N603/365,0))</f>
        <v>0</v>
      </c>
      <c r="P603" s="8">
        <f>IF($S603="","",IF($U603="unpaid",$W603,0))</f>
        <v>0</v>
      </c>
      <c r="Q603" s="8">
        <f>IF($S603="","",IF(AND($U603="unpaid",$C603&lt;=Settings!$B$2),$W603/(1+$F603)*$F603,0))</f>
        <v>0</v>
      </c>
      <c r="R603">
        <f>IF($S603="","","FY "&amp;IF(MONTH($C603)&gt;=4,YEAR($C603),YEAR($C603)-1)&amp;"-"&amp;TEXT(MOD(IF(MONTH($C603)&gt;=4,YEAR($C603)+1,YEAR($C603)),100),"00"))</f>
        <v>0</v>
      </c>
      <c r="S603">
        <f>IF($S602="","",IF($U602="paid",IF($V602&lt;&gt;"",$S602,IF(AND($W602&gt;0,OR(INDEX(Calc!$B:$B,$S602)&lt;=Settings!$B$2,$X602=0)),$S602,IFERROR(MATCH(1,INDEX((Calc!$A$2:$A$2001&lt;&gt;"")*(Calc!$E$2:$E$2001&gt;0)*(ROW(Calc!$A$2:$A$2001)&gt;$S602),0),0)+1,""))),IFERROR(MATCH(1,INDEX((Calc!$A$2:$A$2001&lt;&gt;"")*(Calc!$E$2:$E$2001&gt;0)*(ROW(Calc!$A$2:$A$2001)&gt;$S602),0),0)+1,"")))</f>
        <v>0</v>
      </c>
      <c r="T603">
        <f>IF($S603="","",IF(AND($S603=$S602,$U602="paid",$V602=""),"",IF(AND($S603=$S602,$U602="paid",$V602&lt;&gt;""),$V602,IF($S603="","",IFERROR(MATCH(1,INDEX((Calc!$A$2:$A$2001=INDEX(Calc!$A:$A,$S603))*(Calc!$D$2:$D$2001&gt;0)*(Calc!$I$2:$I$2001&gt;INDEX(Calc!$J:$J,$S603))*(Calc!$T$2:$T$2001&lt;INDEX(Calc!$H:$H,$S603)),0),0)+1,"")))))</f>
        <v>0</v>
      </c>
      <c r="U603">
        <f>IF($S603="","",IF($T603&lt;&gt;"","paid","unpaid"))</f>
        <v>0</v>
      </c>
      <c r="V603">
        <f>IF(OR($S603="",$T603=""),"",IFERROR(MATCH(1,INDEX((Calc!$A$2:$A$2001=INDEX(Calc!$A:$A,$S603))*(Calc!$D$2:$D$2001&gt;0)*(Calc!$I$2:$I$2001&gt;INDEX(Calc!$J:$J,$S603))*(Calc!$T$2:$T$2001&lt;INDEX(Calc!$H:$H,$S603))*(ROW(Calc!$A$2:$A$2001)&gt;$T603),0),0)+1,""))</f>
        <v>0</v>
      </c>
      <c r="W603" s="8">
        <f>IF($S603="","",MAX(0,INDEX(Calc!$H:$H,$S603)-MAX(INDEX(Calc!$K:$K,$S603),INDEX(Calc!$J:$J,$S603))))</f>
        <v>0</v>
      </c>
      <c r="X603" s="8">
        <f>IF($S603="","",INDEX(Calc!$E:$E,$S603)-$W603)</f>
        <v>0</v>
      </c>
    </row>
    <row r="604" spans="1:24">
      <c r="A604">
        <f>IF($S604="","",INDEX(Calc!$A:$A,$S604))</f>
        <v>0</v>
      </c>
      <c r="B604">
        <f>IF($S604="","",INDEX(Calc!$U:$U,$S604))</f>
        <v>0</v>
      </c>
      <c r="C604" s="7">
        <f>IF($S604="","",INDEX(Calc!$B:$B,$S604))</f>
        <v>0</v>
      </c>
      <c r="D604">
        <f>IF($S604="","",INDEX(Calc!$C:$C,$S604))</f>
        <v>0</v>
      </c>
      <c r="E604" s="8">
        <f>IF($S604="","",INDEX(Calc!$E:$E,$S604))</f>
        <v>0</v>
      </c>
      <c r="F604" s="9">
        <f>IF($S604="","",INDEX(Calc!$G:$G,$S604))</f>
        <v>0</v>
      </c>
      <c r="G604" s="8">
        <f>IF($S604="","",INDEX(Calc!$L:$L,$S604))</f>
        <v>0</v>
      </c>
      <c r="H604" s="8">
        <f>IF($S604="","",INDEX(Calc!$M:$M,$S604))</f>
        <v>0</v>
      </c>
      <c r="I604" s="7">
        <f>IF($T604="","",INDEX(Calc!$B:$B,$T604))</f>
        <v>0</v>
      </c>
      <c r="J604" s="8">
        <f>IF($S604="","",IF($U604&lt;&gt;"paid",0,MAX(0,MIN(INDEX(Calc!$H:$H,$S604),INDEX(Calc!$I:$I,$T604))-MAX(INDEX(Calc!$J:$J,$S604),INDEX(Calc!$T:$T,$T604)))))</f>
        <v>0</v>
      </c>
      <c r="K604" s="8">
        <f>IF($S604="","",IF($U604&lt;&gt;"paid",0,$J604/(1+$F604)*$F604))</f>
        <v>0</v>
      </c>
      <c r="L604" s="8">
        <f>IF($S604="","",IF($U604="paid",MAX(0,$E604-MAX(0,MIN(INDEX(Calc!$H:$H,$S604),INDEX(Calc!$I:$I,$T604))-INDEX(Calc!$J:$J,$S604))),$W604))</f>
        <v>0</v>
      </c>
      <c r="M604" s="8">
        <f>IF($S604="","",IF($U604="paid",$L604/(1+$F604)*$F604,$Q604))</f>
        <v>0</v>
      </c>
      <c r="N604">
        <f>IF(OR($S604="",$U604&lt;&gt;"paid"),"",$I604-$C604)</f>
        <v>0</v>
      </c>
      <c r="O604" s="8">
        <f>IF($S604="","",IF(AND($U604="paid",$N604&gt;Settings!$B$4),$K604*Settings!$B$3*$N604/365,0))</f>
        <v>0</v>
      </c>
      <c r="P604" s="8">
        <f>IF($S604="","",IF($U604="unpaid",$W604,0))</f>
        <v>0</v>
      </c>
      <c r="Q604" s="8">
        <f>IF($S604="","",IF(AND($U604="unpaid",$C604&lt;=Settings!$B$2),$W604/(1+$F604)*$F604,0))</f>
        <v>0</v>
      </c>
      <c r="R604">
        <f>IF($S604="","","FY "&amp;IF(MONTH($C604)&gt;=4,YEAR($C604),YEAR($C604)-1)&amp;"-"&amp;TEXT(MOD(IF(MONTH($C604)&gt;=4,YEAR($C604)+1,YEAR($C604)),100),"00"))</f>
        <v>0</v>
      </c>
      <c r="S604">
        <f>IF($S603="","",IF($U603="paid",IF($V603&lt;&gt;"",$S603,IF(AND($W603&gt;0,OR(INDEX(Calc!$B:$B,$S603)&lt;=Settings!$B$2,$X603=0)),$S603,IFERROR(MATCH(1,INDEX((Calc!$A$2:$A$2001&lt;&gt;"")*(Calc!$E$2:$E$2001&gt;0)*(ROW(Calc!$A$2:$A$2001)&gt;$S603),0),0)+1,""))),IFERROR(MATCH(1,INDEX((Calc!$A$2:$A$2001&lt;&gt;"")*(Calc!$E$2:$E$2001&gt;0)*(ROW(Calc!$A$2:$A$2001)&gt;$S603),0),0)+1,"")))</f>
        <v>0</v>
      </c>
      <c r="T604">
        <f>IF($S604="","",IF(AND($S604=$S603,$U603="paid",$V603=""),"",IF(AND($S604=$S603,$U603="paid",$V603&lt;&gt;""),$V603,IF($S604="","",IFERROR(MATCH(1,INDEX((Calc!$A$2:$A$2001=INDEX(Calc!$A:$A,$S604))*(Calc!$D$2:$D$2001&gt;0)*(Calc!$I$2:$I$2001&gt;INDEX(Calc!$J:$J,$S604))*(Calc!$T$2:$T$2001&lt;INDEX(Calc!$H:$H,$S604)),0),0)+1,"")))))</f>
        <v>0</v>
      </c>
      <c r="U604">
        <f>IF($S604="","",IF($T604&lt;&gt;"","paid","unpaid"))</f>
        <v>0</v>
      </c>
      <c r="V604">
        <f>IF(OR($S604="",$T604=""),"",IFERROR(MATCH(1,INDEX((Calc!$A$2:$A$2001=INDEX(Calc!$A:$A,$S604))*(Calc!$D$2:$D$2001&gt;0)*(Calc!$I$2:$I$2001&gt;INDEX(Calc!$J:$J,$S604))*(Calc!$T$2:$T$2001&lt;INDEX(Calc!$H:$H,$S604))*(ROW(Calc!$A$2:$A$2001)&gt;$T604),0),0)+1,""))</f>
        <v>0</v>
      </c>
      <c r="W604" s="8">
        <f>IF($S604="","",MAX(0,INDEX(Calc!$H:$H,$S604)-MAX(INDEX(Calc!$K:$K,$S604),INDEX(Calc!$J:$J,$S604))))</f>
        <v>0</v>
      </c>
      <c r="X604" s="8">
        <f>IF($S604="","",INDEX(Calc!$E:$E,$S604)-$W604)</f>
        <v>0</v>
      </c>
    </row>
    <row r="605" spans="1:24">
      <c r="A605">
        <f>IF($S605="","",INDEX(Calc!$A:$A,$S605))</f>
        <v>0</v>
      </c>
      <c r="B605">
        <f>IF($S605="","",INDEX(Calc!$U:$U,$S605))</f>
        <v>0</v>
      </c>
      <c r="C605" s="7">
        <f>IF($S605="","",INDEX(Calc!$B:$B,$S605))</f>
        <v>0</v>
      </c>
      <c r="D605">
        <f>IF($S605="","",INDEX(Calc!$C:$C,$S605))</f>
        <v>0</v>
      </c>
      <c r="E605" s="8">
        <f>IF($S605="","",INDEX(Calc!$E:$E,$S605))</f>
        <v>0</v>
      </c>
      <c r="F605" s="9">
        <f>IF($S605="","",INDEX(Calc!$G:$G,$S605))</f>
        <v>0</v>
      </c>
      <c r="G605" s="8">
        <f>IF($S605="","",INDEX(Calc!$L:$L,$S605))</f>
        <v>0</v>
      </c>
      <c r="H605" s="8">
        <f>IF($S605="","",INDEX(Calc!$M:$M,$S605))</f>
        <v>0</v>
      </c>
      <c r="I605" s="7">
        <f>IF($T605="","",INDEX(Calc!$B:$B,$T605))</f>
        <v>0</v>
      </c>
      <c r="J605" s="8">
        <f>IF($S605="","",IF($U605&lt;&gt;"paid",0,MAX(0,MIN(INDEX(Calc!$H:$H,$S605),INDEX(Calc!$I:$I,$T605))-MAX(INDEX(Calc!$J:$J,$S605),INDEX(Calc!$T:$T,$T605)))))</f>
        <v>0</v>
      </c>
      <c r="K605" s="8">
        <f>IF($S605="","",IF($U605&lt;&gt;"paid",0,$J605/(1+$F605)*$F605))</f>
        <v>0</v>
      </c>
      <c r="L605" s="8">
        <f>IF($S605="","",IF($U605="paid",MAX(0,$E605-MAX(0,MIN(INDEX(Calc!$H:$H,$S605),INDEX(Calc!$I:$I,$T605))-INDEX(Calc!$J:$J,$S605))),$W605))</f>
        <v>0</v>
      </c>
      <c r="M605" s="8">
        <f>IF($S605="","",IF($U605="paid",$L605/(1+$F605)*$F605,$Q605))</f>
        <v>0</v>
      </c>
      <c r="N605">
        <f>IF(OR($S605="",$U605&lt;&gt;"paid"),"",$I605-$C605)</f>
        <v>0</v>
      </c>
      <c r="O605" s="8">
        <f>IF($S605="","",IF(AND($U605="paid",$N605&gt;Settings!$B$4),$K605*Settings!$B$3*$N605/365,0))</f>
        <v>0</v>
      </c>
      <c r="P605" s="8">
        <f>IF($S605="","",IF($U605="unpaid",$W605,0))</f>
        <v>0</v>
      </c>
      <c r="Q605" s="8">
        <f>IF($S605="","",IF(AND($U605="unpaid",$C605&lt;=Settings!$B$2),$W605/(1+$F605)*$F605,0))</f>
        <v>0</v>
      </c>
      <c r="R605">
        <f>IF($S605="","","FY "&amp;IF(MONTH($C605)&gt;=4,YEAR($C605),YEAR($C605)-1)&amp;"-"&amp;TEXT(MOD(IF(MONTH($C605)&gt;=4,YEAR($C605)+1,YEAR($C605)),100),"00"))</f>
        <v>0</v>
      </c>
      <c r="S605">
        <f>IF($S604="","",IF($U604="paid",IF($V604&lt;&gt;"",$S604,IF(AND($W604&gt;0,OR(INDEX(Calc!$B:$B,$S604)&lt;=Settings!$B$2,$X604=0)),$S604,IFERROR(MATCH(1,INDEX((Calc!$A$2:$A$2001&lt;&gt;"")*(Calc!$E$2:$E$2001&gt;0)*(ROW(Calc!$A$2:$A$2001)&gt;$S604),0),0)+1,""))),IFERROR(MATCH(1,INDEX((Calc!$A$2:$A$2001&lt;&gt;"")*(Calc!$E$2:$E$2001&gt;0)*(ROW(Calc!$A$2:$A$2001)&gt;$S604),0),0)+1,"")))</f>
        <v>0</v>
      </c>
      <c r="T605">
        <f>IF($S605="","",IF(AND($S605=$S604,$U604="paid",$V604=""),"",IF(AND($S605=$S604,$U604="paid",$V604&lt;&gt;""),$V604,IF($S605="","",IFERROR(MATCH(1,INDEX((Calc!$A$2:$A$2001=INDEX(Calc!$A:$A,$S605))*(Calc!$D$2:$D$2001&gt;0)*(Calc!$I$2:$I$2001&gt;INDEX(Calc!$J:$J,$S605))*(Calc!$T$2:$T$2001&lt;INDEX(Calc!$H:$H,$S605)),0),0)+1,"")))))</f>
        <v>0</v>
      </c>
      <c r="U605">
        <f>IF($S605="","",IF($T605&lt;&gt;"","paid","unpaid"))</f>
        <v>0</v>
      </c>
      <c r="V605">
        <f>IF(OR($S605="",$T605=""),"",IFERROR(MATCH(1,INDEX((Calc!$A$2:$A$2001=INDEX(Calc!$A:$A,$S605))*(Calc!$D$2:$D$2001&gt;0)*(Calc!$I$2:$I$2001&gt;INDEX(Calc!$J:$J,$S605))*(Calc!$T$2:$T$2001&lt;INDEX(Calc!$H:$H,$S605))*(ROW(Calc!$A$2:$A$2001)&gt;$T605),0),0)+1,""))</f>
        <v>0</v>
      </c>
      <c r="W605" s="8">
        <f>IF($S605="","",MAX(0,INDEX(Calc!$H:$H,$S605)-MAX(INDEX(Calc!$K:$K,$S605),INDEX(Calc!$J:$J,$S605))))</f>
        <v>0</v>
      </c>
      <c r="X605" s="8">
        <f>IF($S605="","",INDEX(Calc!$E:$E,$S605)-$W605)</f>
        <v>0</v>
      </c>
    </row>
    <row r="606" spans="1:24">
      <c r="A606">
        <f>IF($S606="","",INDEX(Calc!$A:$A,$S606))</f>
        <v>0</v>
      </c>
      <c r="B606">
        <f>IF($S606="","",INDEX(Calc!$U:$U,$S606))</f>
        <v>0</v>
      </c>
      <c r="C606" s="7">
        <f>IF($S606="","",INDEX(Calc!$B:$B,$S606))</f>
        <v>0</v>
      </c>
      <c r="D606">
        <f>IF($S606="","",INDEX(Calc!$C:$C,$S606))</f>
        <v>0</v>
      </c>
      <c r="E606" s="8">
        <f>IF($S606="","",INDEX(Calc!$E:$E,$S606))</f>
        <v>0</v>
      </c>
      <c r="F606" s="9">
        <f>IF($S606="","",INDEX(Calc!$G:$G,$S606))</f>
        <v>0</v>
      </c>
      <c r="G606" s="8">
        <f>IF($S606="","",INDEX(Calc!$L:$L,$S606))</f>
        <v>0</v>
      </c>
      <c r="H606" s="8">
        <f>IF($S606="","",INDEX(Calc!$M:$M,$S606))</f>
        <v>0</v>
      </c>
      <c r="I606" s="7">
        <f>IF($T606="","",INDEX(Calc!$B:$B,$T606))</f>
        <v>0</v>
      </c>
      <c r="J606" s="8">
        <f>IF($S606="","",IF($U606&lt;&gt;"paid",0,MAX(0,MIN(INDEX(Calc!$H:$H,$S606),INDEX(Calc!$I:$I,$T606))-MAX(INDEX(Calc!$J:$J,$S606),INDEX(Calc!$T:$T,$T606)))))</f>
        <v>0</v>
      </c>
      <c r="K606" s="8">
        <f>IF($S606="","",IF($U606&lt;&gt;"paid",0,$J606/(1+$F606)*$F606))</f>
        <v>0</v>
      </c>
      <c r="L606" s="8">
        <f>IF($S606="","",IF($U606="paid",MAX(0,$E606-MAX(0,MIN(INDEX(Calc!$H:$H,$S606),INDEX(Calc!$I:$I,$T606))-INDEX(Calc!$J:$J,$S606))),$W606))</f>
        <v>0</v>
      </c>
      <c r="M606" s="8">
        <f>IF($S606="","",IF($U606="paid",$L606/(1+$F606)*$F606,$Q606))</f>
        <v>0</v>
      </c>
      <c r="N606">
        <f>IF(OR($S606="",$U606&lt;&gt;"paid"),"",$I606-$C606)</f>
        <v>0</v>
      </c>
      <c r="O606" s="8">
        <f>IF($S606="","",IF(AND($U606="paid",$N606&gt;Settings!$B$4),$K606*Settings!$B$3*$N606/365,0))</f>
        <v>0</v>
      </c>
      <c r="P606" s="8">
        <f>IF($S606="","",IF($U606="unpaid",$W606,0))</f>
        <v>0</v>
      </c>
      <c r="Q606" s="8">
        <f>IF($S606="","",IF(AND($U606="unpaid",$C606&lt;=Settings!$B$2),$W606/(1+$F606)*$F606,0))</f>
        <v>0</v>
      </c>
      <c r="R606">
        <f>IF($S606="","","FY "&amp;IF(MONTH($C606)&gt;=4,YEAR($C606),YEAR($C606)-1)&amp;"-"&amp;TEXT(MOD(IF(MONTH($C606)&gt;=4,YEAR($C606)+1,YEAR($C606)),100),"00"))</f>
        <v>0</v>
      </c>
      <c r="S606">
        <f>IF($S605="","",IF($U605="paid",IF($V605&lt;&gt;"",$S605,IF(AND($W605&gt;0,OR(INDEX(Calc!$B:$B,$S605)&lt;=Settings!$B$2,$X605=0)),$S605,IFERROR(MATCH(1,INDEX((Calc!$A$2:$A$2001&lt;&gt;"")*(Calc!$E$2:$E$2001&gt;0)*(ROW(Calc!$A$2:$A$2001)&gt;$S605),0),0)+1,""))),IFERROR(MATCH(1,INDEX((Calc!$A$2:$A$2001&lt;&gt;"")*(Calc!$E$2:$E$2001&gt;0)*(ROW(Calc!$A$2:$A$2001)&gt;$S605),0),0)+1,"")))</f>
        <v>0</v>
      </c>
      <c r="T606">
        <f>IF($S606="","",IF(AND($S606=$S605,$U605="paid",$V605=""),"",IF(AND($S606=$S605,$U605="paid",$V605&lt;&gt;""),$V605,IF($S606="","",IFERROR(MATCH(1,INDEX((Calc!$A$2:$A$2001=INDEX(Calc!$A:$A,$S606))*(Calc!$D$2:$D$2001&gt;0)*(Calc!$I$2:$I$2001&gt;INDEX(Calc!$J:$J,$S606))*(Calc!$T$2:$T$2001&lt;INDEX(Calc!$H:$H,$S606)),0),0)+1,"")))))</f>
        <v>0</v>
      </c>
      <c r="U606">
        <f>IF($S606="","",IF($T606&lt;&gt;"","paid","unpaid"))</f>
        <v>0</v>
      </c>
      <c r="V606">
        <f>IF(OR($S606="",$T606=""),"",IFERROR(MATCH(1,INDEX((Calc!$A$2:$A$2001=INDEX(Calc!$A:$A,$S606))*(Calc!$D$2:$D$2001&gt;0)*(Calc!$I$2:$I$2001&gt;INDEX(Calc!$J:$J,$S606))*(Calc!$T$2:$T$2001&lt;INDEX(Calc!$H:$H,$S606))*(ROW(Calc!$A$2:$A$2001)&gt;$T606),0),0)+1,""))</f>
        <v>0</v>
      </c>
      <c r="W606" s="8">
        <f>IF($S606="","",MAX(0,INDEX(Calc!$H:$H,$S606)-MAX(INDEX(Calc!$K:$K,$S606),INDEX(Calc!$J:$J,$S606))))</f>
        <v>0</v>
      </c>
      <c r="X606" s="8">
        <f>IF($S606="","",INDEX(Calc!$E:$E,$S606)-$W606)</f>
        <v>0</v>
      </c>
    </row>
    <row r="607" spans="1:24">
      <c r="A607">
        <f>IF($S607="","",INDEX(Calc!$A:$A,$S607))</f>
        <v>0</v>
      </c>
      <c r="B607">
        <f>IF($S607="","",INDEX(Calc!$U:$U,$S607))</f>
        <v>0</v>
      </c>
      <c r="C607" s="7">
        <f>IF($S607="","",INDEX(Calc!$B:$B,$S607))</f>
        <v>0</v>
      </c>
      <c r="D607">
        <f>IF($S607="","",INDEX(Calc!$C:$C,$S607))</f>
        <v>0</v>
      </c>
      <c r="E607" s="8">
        <f>IF($S607="","",INDEX(Calc!$E:$E,$S607))</f>
        <v>0</v>
      </c>
      <c r="F607" s="9">
        <f>IF($S607="","",INDEX(Calc!$G:$G,$S607))</f>
        <v>0</v>
      </c>
      <c r="G607" s="8">
        <f>IF($S607="","",INDEX(Calc!$L:$L,$S607))</f>
        <v>0</v>
      </c>
      <c r="H607" s="8">
        <f>IF($S607="","",INDEX(Calc!$M:$M,$S607))</f>
        <v>0</v>
      </c>
      <c r="I607" s="7">
        <f>IF($T607="","",INDEX(Calc!$B:$B,$T607))</f>
        <v>0</v>
      </c>
      <c r="J607" s="8">
        <f>IF($S607="","",IF($U607&lt;&gt;"paid",0,MAX(0,MIN(INDEX(Calc!$H:$H,$S607),INDEX(Calc!$I:$I,$T607))-MAX(INDEX(Calc!$J:$J,$S607),INDEX(Calc!$T:$T,$T607)))))</f>
        <v>0</v>
      </c>
      <c r="K607" s="8">
        <f>IF($S607="","",IF($U607&lt;&gt;"paid",0,$J607/(1+$F607)*$F607))</f>
        <v>0</v>
      </c>
      <c r="L607" s="8">
        <f>IF($S607="","",IF($U607="paid",MAX(0,$E607-MAX(0,MIN(INDEX(Calc!$H:$H,$S607),INDEX(Calc!$I:$I,$T607))-INDEX(Calc!$J:$J,$S607))),$W607))</f>
        <v>0</v>
      </c>
      <c r="M607" s="8">
        <f>IF($S607="","",IF($U607="paid",$L607/(1+$F607)*$F607,$Q607))</f>
        <v>0</v>
      </c>
      <c r="N607">
        <f>IF(OR($S607="",$U607&lt;&gt;"paid"),"",$I607-$C607)</f>
        <v>0</v>
      </c>
      <c r="O607" s="8">
        <f>IF($S607="","",IF(AND($U607="paid",$N607&gt;Settings!$B$4),$K607*Settings!$B$3*$N607/365,0))</f>
        <v>0</v>
      </c>
      <c r="P607" s="8">
        <f>IF($S607="","",IF($U607="unpaid",$W607,0))</f>
        <v>0</v>
      </c>
      <c r="Q607" s="8">
        <f>IF($S607="","",IF(AND($U607="unpaid",$C607&lt;=Settings!$B$2),$W607/(1+$F607)*$F607,0))</f>
        <v>0</v>
      </c>
      <c r="R607">
        <f>IF($S607="","","FY "&amp;IF(MONTH($C607)&gt;=4,YEAR($C607),YEAR($C607)-1)&amp;"-"&amp;TEXT(MOD(IF(MONTH($C607)&gt;=4,YEAR($C607)+1,YEAR($C607)),100),"00"))</f>
        <v>0</v>
      </c>
      <c r="S607">
        <f>IF($S606="","",IF($U606="paid",IF($V606&lt;&gt;"",$S606,IF(AND($W606&gt;0,OR(INDEX(Calc!$B:$B,$S606)&lt;=Settings!$B$2,$X606=0)),$S606,IFERROR(MATCH(1,INDEX((Calc!$A$2:$A$2001&lt;&gt;"")*(Calc!$E$2:$E$2001&gt;0)*(ROW(Calc!$A$2:$A$2001)&gt;$S606),0),0)+1,""))),IFERROR(MATCH(1,INDEX((Calc!$A$2:$A$2001&lt;&gt;"")*(Calc!$E$2:$E$2001&gt;0)*(ROW(Calc!$A$2:$A$2001)&gt;$S606),0),0)+1,"")))</f>
        <v>0</v>
      </c>
      <c r="T607">
        <f>IF($S607="","",IF(AND($S607=$S606,$U606="paid",$V606=""),"",IF(AND($S607=$S606,$U606="paid",$V606&lt;&gt;""),$V606,IF($S607="","",IFERROR(MATCH(1,INDEX((Calc!$A$2:$A$2001=INDEX(Calc!$A:$A,$S607))*(Calc!$D$2:$D$2001&gt;0)*(Calc!$I$2:$I$2001&gt;INDEX(Calc!$J:$J,$S607))*(Calc!$T$2:$T$2001&lt;INDEX(Calc!$H:$H,$S607)),0),0)+1,"")))))</f>
        <v>0</v>
      </c>
      <c r="U607">
        <f>IF($S607="","",IF($T607&lt;&gt;"","paid","unpaid"))</f>
        <v>0</v>
      </c>
      <c r="V607">
        <f>IF(OR($S607="",$T607=""),"",IFERROR(MATCH(1,INDEX((Calc!$A$2:$A$2001=INDEX(Calc!$A:$A,$S607))*(Calc!$D$2:$D$2001&gt;0)*(Calc!$I$2:$I$2001&gt;INDEX(Calc!$J:$J,$S607))*(Calc!$T$2:$T$2001&lt;INDEX(Calc!$H:$H,$S607))*(ROW(Calc!$A$2:$A$2001)&gt;$T607),0),0)+1,""))</f>
        <v>0</v>
      </c>
      <c r="W607" s="8">
        <f>IF($S607="","",MAX(0,INDEX(Calc!$H:$H,$S607)-MAX(INDEX(Calc!$K:$K,$S607),INDEX(Calc!$J:$J,$S607))))</f>
        <v>0</v>
      </c>
      <c r="X607" s="8">
        <f>IF($S607="","",INDEX(Calc!$E:$E,$S607)-$W607)</f>
        <v>0</v>
      </c>
    </row>
    <row r="608" spans="1:24">
      <c r="A608">
        <f>IF($S608="","",INDEX(Calc!$A:$A,$S608))</f>
        <v>0</v>
      </c>
      <c r="B608">
        <f>IF($S608="","",INDEX(Calc!$U:$U,$S608))</f>
        <v>0</v>
      </c>
      <c r="C608" s="7">
        <f>IF($S608="","",INDEX(Calc!$B:$B,$S608))</f>
        <v>0</v>
      </c>
      <c r="D608">
        <f>IF($S608="","",INDEX(Calc!$C:$C,$S608))</f>
        <v>0</v>
      </c>
      <c r="E608" s="8">
        <f>IF($S608="","",INDEX(Calc!$E:$E,$S608))</f>
        <v>0</v>
      </c>
      <c r="F608" s="9">
        <f>IF($S608="","",INDEX(Calc!$G:$G,$S608))</f>
        <v>0</v>
      </c>
      <c r="G608" s="8">
        <f>IF($S608="","",INDEX(Calc!$L:$L,$S608))</f>
        <v>0</v>
      </c>
      <c r="H608" s="8">
        <f>IF($S608="","",INDEX(Calc!$M:$M,$S608))</f>
        <v>0</v>
      </c>
      <c r="I608" s="7">
        <f>IF($T608="","",INDEX(Calc!$B:$B,$T608))</f>
        <v>0</v>
      </c>
      <c r="J608" s="8">
        <f>IF($S608="","",IF($U608&lt;&gt;"paid",0,MAX(0,MIN(INDEX(Calc!$H:$H,$S608),INDEX(Calc!$I:$I,$T608))-MAX(INDEX(Calc!$J:$J,$S608),INDEX(Calc!$T:$T,$T608)))))</f>
        <v>0</v>
      </c>
      <c r="K608" s="8">
        <f>IF($S608="","",IF($U608&lt;&gt;"paid",0,$J608/(1+$F608)*$F608))</f>
        <v>0</v>
      </c>
      <c r="L608" s="8">
        <f>IF($S608="","",IF($U608="paid",MAX(0,$E608-MAX(0,MIN(INDEX(Calc!$H:$H,$S608),INDEX(Calc!$I:$I,$T608))-INDEX(Calc!$J:$J,$S608))),$W608))</f>
        <v>0</v>
      </c>
      <c r="M608" s="8">
        <f>IF($S608="","",IF($U608="paid",$L608/(1+$F608)*$F608,$Q608))</f>
        <v>0</v>
      </c>
      <c r="N608">
        <f>IF(OR($S608="",$U608&lt;&gt;"paid"),"",$I608-$C608)</f>
        <v>0</v>
      </c>
      <c r="O608" s="8">
        <f>IF($S608="","",IF(AND($U608="paid",$N608&gt;Settings!$B$4),$K608*Settings!$B$3*$N608/365,0))</f>
        <v>0</v>
      </c>
      <c r="P608" s="8">
        <f>IF($S608="","",IF($U608="unpaid",$W608,0))</f>
        <v>0</v>
      </c>
      <c r="Q608" s="8">
        <f>IF($S608="","",IF(AND($U608="unpaid",$C608&lt;=Settings!$B$2),$W608/(1+$F608)*$F608,0))</f>
        <v>0</v>
      </c>
      <c r="R608">
        <f>IF($S608="","","FY "&amp;IF(MONTH($C608)&gt;=4,YEAR($C608),YEAR($C608)-1)&amp;"-"&amp;TEXT(MOD(IF(MONTH($C608)&gt;=4,YEAR($C608)+1,YEAR($C608)),100),"00"))</f>
        <v>0</v>
      </c>
      <c r="S608">
        <f>IF($S607="","",IF($U607="paid",IF($V607&lt;&gt;"",$S607,IF(AND($W607&gt;0,OR(INDEX(Calc!$B:$B,$S607)&lt;=Settings!$B$2,$X607=0)),$S607,IFERROR(MATCH(1,INDEX((Calc!$A$2:$A$2001&lt;&gt;"")*(Calc!$E$2:$E$2001&gt;0)*(ROW(Calc!$A$2:$A$2001)&gt;$S607),0),0)+1,""))),IFERROR(MATCH(1,INDEX((Calc!$A$2:$A$2001&lt;&gt;"")*(Calc!$E$2:$E$2001&gt;0)*(ROW(Calc!$A$2:$A$2001)&gt;$S607),0),0)+1,"")))</f>
        <v>0</v>
      </c>
      <c r="T608">
        <f>IF($S608="","",IF(AND($S608=$S607,$U607="paid",$V607=""),"",IF(AND($S608=$S607,$U607="paid",$V607&lt;&gt;""),$V607,IF($S608="","",IFERROR(MATCH(1,INDEX((Calc!$A$2:$A$2001=INDEX(Calc!$A:$A,$S608))*(Calc!$D$2:$D$2001&gt;0)*(Calc!$I$2:$I$2001&gt;INDEX(Calc!$J:$J,$S608))*(Calc!$T$2:$T$2001&lt;INDEX(Calc!$H:$H,$S608)),0),0)+1,"")))))</f>
        <v>0</v>
      </c>
      <c r="U608">
        <f>IF($S608="","",IF($T608&lt;&gt;"","paid","unpaid"))</f>
        <v>0</v>
      </c>
      <c r="V608">
        <f>IF(OR($S608="",$T608=""),"",IFERROR(MATCH(1,INDEX((Calc!$A$2:$A$2001=INDEX(Calc!$A:$A,$S608))*(Calc!$D$2:$D$2001&gt;0)*(Calc!$I$2:$I$2001&gt;INDEX(Calc!$J:$J,$S608))*(Calc!$T$2:$T$2001&lt;INDEX(Calc!$H:$H,$S608))*(ROW(Calc!$A$2:$A$2001)&gt;$T608),0),0)+1,""))</f>
        <v>0</v>
      </c>
      <c r="W608" s="8">
        <f>IF($S608="","",MAX(0,INDEX(Calc!$H:$H,$S608)-MAX(INDEX(Calc!$K:$K,$S608),INDEX(Calc!$J:$J,$S608))))</f>
        <v>0</v>
      </c>
      <c r="X608" s="8">
        <f>IF($S608="","",INDEX(Calc!$E:$E,$S608)-$W608)</f>
        <v>0</v>
      </c>
    </row>
    <row r="609" spans="1:24">
      <c r="A609">
        <f>IF($S609="","",INDEX(Calc!$A:$A,$S609))</f>
        <v>0</v>
      </c>
      <c r="B609">
        <f>IF($S609="","",INDEX(Calc!$U:$U,$S609))</f>
        <v>0</v>
      </c>
      <c r="C609" s="7">
        <f>IF($S609="","",INDEX(Calc!$B:$B,$S609))</f>
        <v>0</v>
      </c>
      <c r="D609">
        <f>IF($S609="","",INDEX(Calc!$C:$C,$S609))</f>
        <v>0</v>
      </c>
      <c r="E609" s="8">
        <f>IF($S609="","",INDEX(Calc!$E:$E,$S609))</f>
        <v>0</v>
      </c>
      <c r="F609" s="9">
        <f>IF($S609="","",INDEX(Calc!$G:$G,$S609))</f>
        <v>0</v>
      </c>
      <c r="G609" s="8">
        <f>IF($S609="","",INDEX(Calc!$L:$L,$S609))</f>
        <v>0</v>
      </c>
      <c r="H609" s="8">
        <f>IF($S609="","",INDEX(Calc!$M:$M,$S609))</f>
        <v>0</v>
      </c>
      <c r="I609" s="7">
        <f>IF($T609="","",INDEX(Calc!$B:$B,$T609))</f>
        <v>0</v>
      </c>
      <c r="J609" s="8">
        <f>IF($S609="","",IF($U609&lt;&gt;"paid",0,MAX(0,MIN(INDEX(Calc!$H:$H,$S609),INDEX(Calc!$I:$I,$T609))-MAX(INDEX(Calc!$J:$J,$S609),INDEX(Calc!$T:$T,$T609)))))</f>
        <v>0</v>
      </c>
      <c r="K609" s="8">
        <f>IF($S609="","",IF($U609&lt;&gt;"paid",0,$J609/(1+$F609)*$F609))</f>
        <v>0</v>
      </c>
      <c r="L609" s="8">
        <f>IF($S609="","",IF($U609="paid",MAX(0,$E609-MAX(0,MIN(INDEX(Calc!$H:$H,$S609),INDEX(Calc!$I:$I,$T609))-INDEX(Calc!$J:$J,$S609))),$W609))</f>
        <v>0</v>
      </c>
      <c r="M609" s="8">
        <f>IF($S609="","",IF($U609="paid",$L609/(1+$F609)*$F609,$Q609))</f>
        <v>0</v>
      </c>
      <c r="N609">
        <f>IF(OR($S609="",$U609&lt;&gt;"paid"),"",$I609-$C609)</f>
        <v>0</v>
      </c>
      <c r="O609" s="8">
        <f>IF($S609="","",IF(AND($U609="paid",$N609&gt;Settings!$B$4),$K609*Settings!$B$3*$N609/365,0))</f>
        <v>0</v>
      </c>
      <c r="P609" s="8">
        <f>IF($S609="","",IF($U609="unpaid",$W609,0))</f>
        <v>0</v>
      </c>
      <c r="Q609" s="8">
        <f>IF($S609="","",IF(AND($U609="unpaid",$C609&lt;=Settings!$B$2),$W609/(1+$F609)*$F609,0))</f>
        <v>0</v>
      </c>
      <c r="R609">
        <f>IF($S609="","","FY "&amp;IF(MONTH($C609)&gt;=4,YEAR($C609),YEAR($C609)-1)&amp;"-"&amp;TEXT(MOD(IF(MONTH($C609)&gt;=4,YEAR($C609)+1,YEAR($C609)),100),"00"))</f>
        <v>0</v>
      </c>
      <c r="S609">
        <f>IF($S608="","",IF($U608="paid",IF($V608&lt;&gt;"",$S608,IF(AND($W608&gt;0,OR(INDEX(Calc!$B:$B,$S608)&lt;=Settings!$B$2,$X608=0)),$S608,IFERROR(MATCH(1,INDEX((Calc!$A$2:$A$2001&lt;&gt;"")*(Calc!$E$2:$E$2001&gt;0)*(ROW(Calc!$A$2:$A$2001)&gt;$S608),0),0)+1,""))),IFERROR(MATCH(1,INDEX((Calc!$A$2:$A$2001&lt;&gt;"")*(Calc!$E$2:$E$2001&gt;0)*(ROW(Calc!$A$2:$A$2001)&gt;$S608),0),0)+1,"")))</f>
        <v>0</v>
      </c>
      <c r="T609">
        <f>IF($S609="","",IF(AND($S609=$S608,$U608="paid",$V608=""),"",IF(AND($S609=$S608,$U608="paid",$V608&lt;&gt;""),$V608,IF($S609="","",IFERROR(MATCH(1,INDEX((Calc!$A$2:$A$2001=INDEX(Calc!$A:$A,$S609))*(Calc!$D$2:$D$2001&gt;0)*(Calc!$I$2:$I$2001&gt;INDEX(Calc!$J:$J,$S609))*(Calc!$T$2:$T$2001&lt;INDEX(Calc!$H:$H,$S609)),0),0)+1,"")))))</f>
        <v>0</v>
      </c>
      <c r="U609">
        <f>IF($S609="","",IF($T609&lt;&gt;"","paid","unpaid"))</f>
        <v>0</v>
      </c>
      <c r="V609">
        <f>IF(OR($S609="",$T609=""),"",IFERROR(MATCH(1,INDEX((Calc!$A$2:$A$2001=INDEX(Calc!$A:$A,$S609))*(Calc!$D$2:$D$2001&gt;0)*(Calc!$I$2:$I$2001&gt;INDEX(Calc!$J:$J,$S609))*(Calc!$T$2:$T$2001&lt;INDEX(Calc!$H:$H,$S609))*(ROW(Calc!$A$2:$A$2001)&gt;$T609),0),0)+1,""))</f>
        <v>0</v>
      </c>
      <c r="W609" s="8">
        <f>IF($S609="","",MAX(0,INDEX(Calc!$H:$H,$S609)-MAX(INDEX(Calc!$K:$K,$S609),INDEX(Calc!$J:$J,$S609))))</f>
        <v>0</v>
      </c>
      <c r="X609" s="8">
        <f>IF($S609="","",INDEX(Calc!$E:$E,$S609)-$W609)</f>
        <v>0</v>
      </c>
    </row>
    <row r="610" spans="1:24">
      <c r="A610">
        <f>IF($S610="","",INDEX(Calc!$A:$A,$S610))</f>
        <v>0</v>
      </c>
      <c r="B610">
        <f>IF($S610="","",INDEX(Calc!$U:$U,$S610))</f>
        <v>0</v>
      </c>
      <c r="C610" s="7">
        <f>IF($S610="","",INDEX(Calc!$B:$B,$S610))</f>
        <v>0</v>
      </c>
      <c r="D610">
        <f>IF($S610="","",INDEX(Calc!$C:$C,$S610))</f>
        <v>0</v>
      </c>
      <c r="E610" s="8">
        <f>IF($S610="","",INDEX(Calc!$E:$E,$S610))</f>
        <v>0</v>
      </c>
      <c r="F610" s="9">
        <f>IF($S610="","",INDEX(Calc!$G:$G,$S610))</f>
        <v>0</v>
      </c>
      <c r="G610" s="8">
        <f>IF($S610="","",INDEX(Calc!$L:$L,$S610))</f>
        <v>0</v>
      </c>
      <c r="H610" s="8">
        <f>IF($S610="","",INDEX(Calc!$M:$M,$S610))</f>
        <v>0</v>
      </c>
      <c r="I610" s="7">
        <f>IF($T610="","",INDEX(Calc!$B:$B,$T610))</f>
        <v>0</v>
      </c>
      <c r="J610" s="8">
        <f>IF($S610="","",IF($U610&lt;&gt;"paid",0,MAX(0,MIN(INDEX(Calc!$H:$H,$S610),INDEX(Calc!$I:$I,$T610))-MAX(INDEX(Calc!$J:$J,$S610),INDEX(Calc!$T:$T,$T610)))))</f>
        <v>0</v>
      </c>
      <c r="K610" s="8">
        <f>IF($S610="","",IF($U610&lt;&gt;"paid",0,$J610/(1+$F610)*$F610))</f>
        <v>0</v>
      </c>
      <c r="L610" s="8">
        <f>IF($S610="","",IF($U610="paid",MAX(0,$E610-MAX(0,MIN(INDEX(Calc!$H:$H,$S610),INDEX(Calc!$I:$I,$T610))-INDEX(Calc!$J:$J,$S610))),$W610))</f>
        <v>0</v>
      </c>
      <c r="M610" s="8">
        <f>IF($S610="","",IF($U610="paid",$L610/(1+$F610)*$F610,$Q610))</f>
        <v>0</v>
      </c>
      <c r="N610">
        <f>IF(OR($S610="",$U610&lt;&gt;"paid"),"",$I610-$C610)</f>
        <v>0</v>
      </c>
      <c r="O610" s="8">
        <f>IF($S610="","",IF(AND($U610="paid",$N610&gt;Settings!$B$4),$K610*Settings!$B$3*$N610/365,0))</f>
        <v>0</v>
      </c>
      <c r="P610" s="8">
        <f>IF($S610="","",IF($U610="unpaid",$W610,0))</f>
        <v>0</v>
      </c>
      <c r="Q610" s="8">
        <f>IF($S610="","",IF(AND($U610="unpaid",$C610&lt;=Settings!$B$2),$W610/(1+$F610)*$F610,0))</f>
        <v>0</v>
      </c>
      <c r="R610">
        <f>IF($S610="","","FY "&amp;IF(MONTH($C610)&gt;=4,YEAR($C610),YEAR($C610)-1)&amp;"-"&amp;TEXT(MOD(IF(MONTH($C610)&gt;=4,YEAR($C610)+1,YEAR($C610)),100),"00"))</f>
        <v>0</v>
      </c>
      <c r="S610">
        <f>IF($S609="","",IF($U609="paid",IF($V609&lt;&gt;"",$S609,IF(AND($W609&gt;0,OR(INDEX(Calc!$B:$B,$S609)&lt;=Settings!$B$2,$X609=0)),$S609,IFERROR(MATCH(1,INDEX((Calc!$A$2:$A$2001&lt;&gt;"")*(Calc!$E$2:$E$2001&gt;0)*(ROW(Calc!$A$2:$A$2001)&gt;$S609),0),0)+1,""))),IFERROR(MATCH(1,INDEX((Calc!$A$2:$A$2001&lt;&gt;"")*(Calc!$E$2:$E$2001&gt;0)*(ROW(Calc!$A$2:$A$2001)&gt;$S609),0),0)+1,"")))</f>
        <v>0</v>
      </c>
      <c r="T610">
        <f>IF($S610="","",IF(AND($S610=$S609,$U609="paid",$V609=""),"",IF(AND($S610=$S609,$U609="paid",$V609&lt;&gt;""),$V609,IF($S610="","",IFERROR(MATCH(1,INDEX((Calc!$A$2:$A$2001=INDEX(Calc!$A:$A,$S610))*(Calc!$D$2:$D$2001&gt;0)*(Calc!$I$2:$I$2001&gt;INDEX(Calc!$J:$J,$S610))*(Calc!$T$2:$T$2001&lt;INDEX(Calc!$H:$H,$S610)),0),0)+1,"")))))</f>
        <v>0</v>
      </c>
      <c r="U610">
        <f>IF($S610="","",IF($T610&lt;&gt;"","paid","unpaid"))</f>
        <v>0</v>
      </c>
      <c r="V610">
        <f>IF(OR($S610="",$T610=""),"",IFERROR(MATCH(1,INDEX((Calc!$A$2:$A$2001=INDEX(Calc!$A:$A,$S610))*(Calc!$D$2:$D$2001&gt;0)*(Calc!$I$2:$I$2001&gt;INDEX(Calc!$J:$J,$S610))*(Calc!$T$2:$T$2001&lt;INDEX(Calc!$H:$H,$S610))*(ROW(Calc!$A$2:$A$2001)&gt;$T610),0),0)+1,""))</f>
        <v>0</v>
      </c>
      <c r="W610" s="8">
        <f>IF($S610="","",MAX(0,INDEX(Calc!$H:$H,$S610)-MAX(INDEX(Calc!$K:$K,$S610),INDEX(Calc!$J:$J,$S610))))</f>
        <v>0</v>
      </c>
      <c r="X610" s="8">
        <f>IF($S610="","",INDEX(Calc!$E:$E,$S610)-$W610)</f>
        <v>0</v>
      </c>
    </row>
    <row r="611" spans="1:24">
      <c r="A611">
        <f>IF($S611="","",INDEX(Calc!$A:$A,$S611))</f>
        <v>0</v>
      </c>
      <c r="B611">
        <f>IF($S611="","",INDEX(Calc!$U:$U,$S611))</f>
        <v>0</v>
      </c>
      <c r="C611" s="7">
        <f>IF($S611="","",INDEX(Calc!$B:$B,$S611))</f>
        <v>0</v>
      </c>
      <c r="D611">
        <f>IF($S611="","",INDEX(Calc!$C:$C,$S611))</f>
        <v>0</v>
      </c>
      <c r="E611" s="8">
        <f>IF($S611="","",INDEX(Calc!$E:$E,$S611))</f>
        <v>0</v>
      </c>
      <c r="F611" s="9">
        <f>IF($S611="","",INDEX(Calc!$G:$G,$S611))</f>
        <v>0</v>
      </c>
      <c r="G611" s="8">
        <f>IF($S611="","",INDEX(Calc!$L:$L,$S611))</f>
        <v>0</v>
      </c>
      <c r="H611" s="8">
        <f>IF($S611="","",INDEX(Calc!$M:$M,$S611))</f>
        <v>0</v>
      </c>
      <c r="I611" s="7">
        <f>IF($T611="","",INDEX(Calc!$B:$B,$T611))</f>
        <v>0</v>
      </c>
      <c r="J611" s="8">
        <f>IF($S611="","",IF($U611&lt;&gt;"paid",0,MAX(0,MIN(INDEX(Calc!$H:$H,$S611),INDEX(Calc!$I:$I,$T611))-MAX(INDEX(Calc!$J:$J,$S611),INDEX(Calc!$T:$T,$T611)))))</f>
        <v>0</v>
      </c>
      <c r="K611" s="8">
        <f>IF($S611="","",IF($U611&lt;&gt;"paid",0,$J611/(1+$F611)*$F611))</f>
        <v>0</v>
      </c>
      <c r="L611" s="8">
        <f>IF($S611="","",IF($U611="paid",MAX(0,$E611-MAX(0,MIN(INDEX(Calc!$H:$H,$S611),INDEX(Calc!$I:$I,$T611))-INDEX(Calc!$J:$J,$S611))),$W611))</f>
        <v>0</v>
      </c>
      <c r="M611" s="8">
        <f>IF($S611="","",IF($U611="paid",$L611/(1+$F611)*$F611,$Q611))</f>
        <v>0</v>
      </c>
      <c r="N611">
        <f>IF(OR($S611="",$U611&lt;&gt;"paid"),"",$I611-$C611)</f>
        <v>0</v>
      </c>
      <c r="O611" s="8">
        <f>IF($S611="","",IF(AND($U611="paid",$N611&gt;Settings!$B$4),$K611*Settings!$B$3*$N611/365,0))</f>
        <v>0</v>
      </c>
      <c r="P611" s="8">
        <f>IF($S611="","",IF($U611="unpaid",$W611,0))</f>
        <v>0</v>
      </c>
      <c r="Q611" s="8">
        <f>IF($S611="","",IF(AND($U611="unpaid",$C611&lt;=Settings!$B$2),$W611/(1+$F611)*$F611,0))</f>
        <v>0</v>
      </c>
      <c r="R611">
        <f>IF($S611="","","FY "&amp;IF(MONTH($C611)&gt;=4,YEAR($C611),YEAR($C611)-1)&amp;"-"&amp;TEXT(MOD(IF(MONTH($C611)&gt;=4,YEAR($C611)+1,YEAR($C611)),100),"00"))</f>
        <v>0</v>
      </c>
      <c r="S611">
        <f>IF($S610="","",IF($U610="paid",IF($V610&lt;&gt;"",$S610,IF(AND($W610&gt;0,OR(INDEX(Calc!$B:$B,$S610)&lt;=Settings!$B$2,$X610=0)),$S610,IFERROR(MATCH(1,INDEX((Calc!$A$2:$A$2001&lt;&gt;"")*(Calc!$E$2:$E$2001&gt;0)*(ROW(Calc!$A$2:$A$2001)&gt;$S610),0),0)+1,""))),IFERROR(MATCH(1,INDEX((Calc!$A$2:$A$2001&lt;&gt;"")*(Calc!$E$2:$E$2001&gt;0)*(ROW(Calc!$A$2:$A$2001)&gt;$S610),0),0)+1,"")))</f>
        <v>0</v>
      </c>
      <c r="T611">
        <f>IF($S611="","",IF(AND($S611=$S610,$U610="paid",$V610=""),"",IF(AND($S611=$S610,$U610="paid",$V610&lt;&gt;""),$V610,IF($S611="","",IFERROR(MATCH(1,INDEX((Calc!$A$2:$A$2001=INDEX(Calc!$A:$A,$S611))*(Calc!$D$2:$D$2001&gt;0)*(Calc!$I$2:$I$2001&gt;INDEX(Calc!$J:$J,$S611))*(Calc!$T$2:$T$2001&lt;INDEX(Calc!$H:$H,$S611)),0),0)+1,"")))))</f>
        <v>0</v>
      </c>
      <c r="U611">
        <f>IF($S611="","",IF($T611&lt;&gt;"","paid","unpaid"))</f>
        <v>0</v>
      </c>
      <c r="V611">
        <f>IF(OR($S611="",$T611=""),"",IFERROR(MATCH(1,INDEX((Calc!$A$2:$A$2001=INDEX(Calc!$A:$A,$S611))*(Calc!$D$2:$D$2001&gt;0)*(Calc!$I$2:$I$2001&gt;INDEX(Calc!$J:$J,$S611))*(Calc!$T$2:$T$2001&lt;INDEX(Calc!$H:$H,$S611))*(ROW(Calc!$A$2:$A$2001)&gt;$T611),0),0)+1,""))</f>
        <v>0</v>
      </c>
      <c r="W611" s="8">
        <f>IF($S611="","",MAX(0,INDEX(Calc!$H:$H,$S611)-MAX(INDEX(Calc!$K:$K,$S611),INDEX(Calc!$J:$J,$S611))))</f>
        <v>0</v>
      </c>
      <c r="X611" s="8">
        <f>IF($S611="","",INDEX(Calc!$E:$E,$S611)-$W611)</f>
        <v>0</v>
      </c>
    </row>
    <row r="612" spans="1:24">
      <c r="A612">
        <f>IF($S612="","",INDEX(Calc!$A:$A,$S612))</f>
        <v>0</v>
      </c>
      <c r="B612">
        <f>IF($S612="","",INDEX(Calc!$U:$U,$S612))</f>
        <v>0</v>
      </c>
      <c r="C612" s="7">
        <f>IF($S612="","",INDEX(Calc!$B:$B,$S612))</f>
        <v>0</v>
      </c>
      <c r="D612">
        <f>IF($S612="","",INDEX(Calc!$C:$C,$S612))</f>
        <v>0</v>
      </c>
      <c r="E612" s="8">
        <f>IF($S612="","",INDEX(Calc!$E:$E,$S612))</f>
        <v>0</v>
      </c>
      <c r="F612" s="9">
        <f>IF($S612="","",INDEX(Calc!$G:$G,$S612))</f>
        <v>0</v>
      </c>
      <c r="G612" s="8">
        <f>IF($S612="","",INDEX(Calc!$L:$L,$S612))</f>
        <v>0</v>
      </c>
      <c r="H612" s="8">
        <f>IF($S612="","",INDEX(Calc!$M:$M,$S612))</f>
        <v>0</v>
      </c>
      <c r="I612" s="7">
        <f>IF($T612="","",INDEX(Calc!$B:$B,$T612))</f>
        <v>0</v>
      </c>
      <c r="J612" s="8">
        <f>IF($S612="","",IF($U612&lt;&gt;"paid",0,MAX(0,MIN(INDEX(Calc!$H:$H,$S612),INDEX(Calc!$I:$I,$T612))-MAX(INDEX(Calc!$J:$J,$S612),INDEX(Calc!$T:$T,$T612)))))</f>
        <v>0</v>
      </c>
      <c r="K612" s="8">
        <f>IF($S612="","",IF($U612&lt;&gt;"paid",0,$J612/(1+$F612)*$F612))</f>
        <v>0</v>
      </c>
      <c r="L612" s="8">
        <f>IF($S612="","",IF($U612="paid",MAX(0,$E612-MAX(0,MIN(INDEX(Calc!$H:$H,$S612),INDEX(Calc!$I:$I,$T612))-INDEX(Calc!$J:$J,$S612))),$W612))</f>
        <v>0</v>
      </c>
      <c r="M612" s="8">
        <f>IF($S612="","",IF($U612="paid",$L612/(1+$F612)*$F612,$Q612))</f>
        <v>0</v>
      </c>
      <c r="N612">
        <f>IF(OR($S612="",$U612&lt;&gt;"paid"),"",$I612-$C612)</f>
        <v>0</v>
      </c>
      <c r="O612" s="8">
        <f>IF($S612="","",IF(AND($U612="paid",$N612&gt;Settings!$B$4),$K612*Settings!$B$3*$N612/365,0))</f>
        <v>0</v>
      </c>
      <c r="P612" s="8">
        <f>IF($S612="","",IF($U612="unpaid",$W612,0))</f>
        <v>0</v>
      </c>
      <c r="Q612" s="8">
        <f>IF($S612="","",IF(AND($U612="unpaid",$C612&lt;=Settings!$B$2),$W612/(1+$F612)*$F612,0))</f>
        <v>0</v>
      </c>
      <c r="R612">
        <f>IF($S612="","","FY "&amp;IF(MONTH($C612)&gt;=4,YEAR($C612),YEAR($C612)-1)&amp;"-"&amp;TEXT(MOD(IF(MONTH($C612)&gt;=4,YEAR($C612)+1,YEAR($C612)),100),"00"))</f>
        <v>0</v>
      </c>
      <c r="S612">
        <f>IF($S611="","",IF($U611="paid",IF($V611&lt;&gt;"",$S611,IF(AND($W611&gt;0,OR(INDEX(Calc!$B:$B,$S611)&lt;=Settings!$B$2,$X611=0)),$S611,IFERROR(MATCH(1,INDEX((Calc!$A$2:$A$2001&lt;&gt;"")*(Calc!$E$2:$E$2001&gt;0)*(ROW(Calc!$A$2:$A$2001)&gt;$S611),0),0)+1,""))),IFERROR(MATCH(1,INDEX((Calc!$A$2:$A$2001&lt;&gt;"")*(Calc!$E$2:$E$2001&gt;0)*(ROW(Calc!$A$2:$A$2001)&gt;$S611),0),0)+1,"")))</f>
        <v>0</v>
      </c>
      <c r="T612">
        <f>IF($S612="","",IF(AND($S612=$S611,$U611="paid",$V611=""),"",IF(AND($S612=$S611,$U611="paid",$V611&lt;&gt;""),$V611,IF($S612="","",IFERROR(MATCH(1,INDEX((Calc!$A$2:$A$2001=INDEX(Calc!$A:$A,$S612))*(Calc!$D$2:$D$2001&gt;0)*(Calc!$I$2:$I$2001&gt;INDEX(Calc!$J:$J,$S612))*(Calc!$T$2:$T$2001&lt;INDEX(Calc!$H:$H,$S612)),0),0)+1,"")))))</f>
        <v>0</v>
      </c>
      <c r="U612">
        <f>IF($S612="","",IF($T612&lt;&gt;"","paid","unpaid"))</f>
        <v>0</v>
      </c>
      <c r="V612">
        <f>IF(OR($S612="",$T612=""),"",IFERROR(MATCH(1,INDEX((Calc!$A$2:$A$2001=INDEX(Calc!$A:$A,$S612))*(Calc!$D$2:$D$2001&gt;0)*(Calc!$I$2:$I$2001&gt;INDEX(Calc!$J:$J,$S612))*(Calc!$T$2:$T$2001&lt;INDEX(Calc!$H:$H,$S612))*(ROW(Calc!$A$2:$A$2001)&gt;$T612),0),0)+1,""))</f>
        <v>0</v>
      </c>
      <c r="W612" s="8">
        <f>IF($S612="","",MAX(0,INDEX(Calc!$H:$H,$S612)-MAX(INDEX(Calc!$K:$K,$S612),INDEX(Calc!$J:$J,$S612))))</f>
        <v>0</v>
      </c>
      <c r="X612" s="8">
        <f>IF($S612="","",INDEX(Calc!$E:$E,$S612)-$W612)</f>
        <v>0</v>
      </c>
    </row>
    <row r="613" spans="1:24">
      <c r="A613">
        <f>IF($S613="","",INDEX(Calc!$A:$A,$S613))</f>
        <v>0</v>
      </c>
      <c r="B613">
        <f>IF($S613="","",INDEX(Calc!$U:$U,$S613))</f>
        <v>0</v>
      </c>
      <c r="C613" s="7">
        <f>IF($S613="","",INDEX(Calc!$B:$B,$S613))</f>
        <v>0</v>
      </c>
      <c r="D613">
        <f>IF($S613="","",INDEX(Calc!$C:$C,$S613))</f>
        <v>0</v>
      </c>
      <c r="E613" s="8">
        <f>IF($S613="","",INDEX(Calc!$E:$E,$S613))</f>
        <v>0</v>
      </c>
      <c r="F613" s="9">
        <f>IF($S613="","",INDEX(Calc!$G:$G,$S613))</f>
        <v>0</v>
      </c>
      <c r="G613" s="8">
        <f>IF($S613="","",INDEX(Calc!$L:$L,$S613))</f>
        <v>0</v>
      </c>
      <c r="H613" s="8">
        <f>IF($S613="","",INDEX(Calc!$M:$M,$S613))</f>
        <v>0</v>
      </c>
      <c r="I613" s="7">
        <f>IF($T613="","",INDEX(Calc!$B:$B,$T613))</f>
        <v>0</v>
      </c>
      <c r="J613" s="8">
        <f>IF($S613="","",IF($U613&lt;&gt;"paid",0,MAX(0,MIN(INDEX(Calc!$H:$H,$S613),INDEX(Calc!$I:$I,$T613))-MAX(INDEX(Calc!$J:$J,$S613),INDEX(Calc!$T:$T,$T613)))))</f>
        <v>0</v>
      </c>
      <c r="K613" s="8">
        <f>IF($S613="","",IF($U613&lt;&gt;"paid",0,$J613/(1+$F613)*$F613))</f>
        <v>0</v>
      </c>
      <c r="L613" s="8">
        <f>IF($S613="","",IF($U613="paid",MAX(0,$E613-MAX(0,MIN(INDEX(Calc!$H:$H,$S613),INDEX(Calc!$I:$I,$T613))-INDEX(Calc!$J:$J,$S613))),$W613))</f>
        <v>0</v>
      </c>
      <c r="M613" s="8">
        <f>IF($S613="","",IF($U613="paid",$L613/(1+$F613)*$F613,$Q613))</f>
        <v>0</v>
      </c>
      <c r="N613">
        <f>IF(OR($S613="",$U613&lt;&gt;"paid"),"",$I613-$C613)</f>
        <v>0</v>
      </c>
      <c r="O613" s="8">
        <f>IF($S613="","",IF(AND($U613="paid",$N613&gt;Settings!$B$4),$K613*Settings!$B$3*$N613/365,0))</f>
        <v>0</v>
      </c>
      <c r="P613" s="8">
        <f>IF($S613="","",IF($U613="unpaid",$W613,0))</f>
        <v>0</v>
      </c>
      <c r="Q613" s="8">
        <f>IF($S613="","",IF(AND($U613="unpaid",$C613&lt;=Settings!$B$2),$W613/(1+$F613)*$F613,0))</f>
        <v>0</v>
      </c>
      <c r="R613">
        <f>IF($S613="","","FY "&amp;IF(MONTH($C613)&gt;=4,YEAR($C613),YEAR($C613)-1)&amp;"-"&amp;TEXT(MOD(IF(MONTH($C613)&gt;=4,YEAR($C613)+1,YEAR($C613)),100),"00"))</f>
        <v>0</v>
      </c>
      <c r="S613">
        <f>IF($S612="","",IF($U612="paid",IF($V612&lt;&gt;"",$S612,IF(AND($W612&gt;0,OR(INDEX(Calc!$B:$B,$S612)&lt;=Settings!$B$2,$X612=0)),$S612,IFERROR(MATCH(1,INDEX((Calc!$A$2:$A$2001&lt;&gt;"")*(Calc!$E$2:$E$2001&gt;0)*(ROW(Calc!$A$2:$A$2001)&gt;$S612),0),0)+1,""))),IFERROR(MATCH(1,INDEX((Calc!$A$2:$A$2001&lt;&gt;"")*(Calc!$E$2:$E$2001&gt;0)*(ROW(Calc!$A$2:$A$2001)&gt;$S612),0),0)+1,"")))</f>
        <v>0</v>
      </c>
      <c r="T613">
        <f>IF($S613="","",IF(AND($S613=$S612,$U612="paid",$V612=""),"",IF(AND($S613=$S612,$U612="paid",$V612&lt;&gt;""),$V612,IF($S613="","",IFERROR(MATCH(1,INDEX((Calc!$A$2:$A$2001=INDEX(Calc!$A:$A,$S613))*(Calc!$D$2:$D$2001&gt;0)*(Calc!$I$2:$I$2001&gt;INDEX(Calc!$J:$J,$S613))*(Calc!$T$2:$T$2001&lt;INDEX(Calc!$H:$H,$S613)),0),0)+1,"")))))</f>
        <v>0</v>
      </c>
      <c r="U613">
        <f>IF($S613="","",IF($T613&lt;&gt;"","paid","unpaid"))</f>
        <v>0</v>
      </c>
      <c r="V613">
        <f>IF(OR($S613="",$T613=""),"",IFERROR(MATCH(1,INDEX((Calc!$A$2:$A$2001=INDEX(Calc!$A:$A,$S613))*(Calc!$D$2:$D$2001&gt;0)*(Calc!$I$2:$I$2001&gt;INDEX(Calc!$J:$J,$S613))*(Calc!$T$2:$T$2001&lt;INDEX(Calc!$H:$H,$S613))*(ROW(Calc!$A$2:$A$2001)&gt;$T613),0),0)+1,""))</f>
        <v>0</v>
      </c>
      <c r="W613" s="8">
        <f>IF($S613="","",MAX(0,INDEX(Calc!$H:$H,$S613)-MAX(INDEX(Calc!$K:$K,$S613),INDEX(Calc!$J:$J,$S613))))</f>
        <v>0</v>
      </c>
      <c r="X613" s="8">
        <f>IF($S613="","",INDEX(Calc!$E:$E,$S613)-$W613)</f>
        <v>0</v>
      </c>
    </row>
    <row r="614" spans="1:24">
      <c r="A614">
        <f>IF($S614="","",INDEX(Calc!$A:$A,$S614))</f>
        <v>0</v>
      </c>
      <c r="B614">
        <f>IF($S614="","",INDEX(Calc!$U:$U,$S614))</f>
        <v>0</v>
      </c>
      <c r="C614" s="7">
        <f>IF($S614="","",INDEX(Calc!$B:$B,$S614))</f>
        <v>0</v>
      </c>
      <c r="D614">
        <f>IF($S614="","",INDEX(Calc!$C:$C,$S614))</f>
        <v>0</v>
      </c>
      <c r="E614" s="8">
        <f>IF($S614="","",INDEX(Calc!$E:$E,$S614))</f>
        <v>0</v>
      </c>
      <c r="F614" s="9">
        <f>IF($S614="","",INDEX(Calc!$G:$G,$S614))</f>
        <v>0</v>
      </c>
      <c r="G614" s="8">
        <f>IF($S614="","",INDEX(Calc!$L:$L,$S614))</f>
        <v>0</v>
      </c>
      <c r="H614" s="8">
        <f>IF($S614="","",INDEX(Calc!$M:$M,$S614))</f>
        <v>0</v>
      </c>
      <c r="I614" s="7">
        <f>IF($T614="","",INDEX(Calc!$B:$B,$T614))</f>
        <v>0</v>
      </c>
      <c r="J614" s="8">
        <f>IF($S614="","",IF($U614&lt;&gt;"paid",0,MAX(0,MIN(INDEX(Calc!$H:$H,$S614),INDEX(Calc!$I:$I,$T614))-MAX(INDEX(Calc!$J:$J,$S614),INDEX(Calc!$T:$T,$T614)))))</f>
        <v>0</v>
      </c>
      <c r="K614" s="8">
        <f>IF($S614="","",IF($U614&lt;&gt;"paid",0,$J614/(1+$F614)*$F614))</f>
        <v>0</v>
      </c>
      <c r="L614" s="8">
        <f>IF($S614="","",IF($U614="paid",MAX(0,$E614-MAX(0,MIN(INDEX(Calc!$H:$H,$S614),INDEX(Calc!$I:$I,$T614))-INDEX(Calc!$J:$J,$S614))),$W614))</f>
        <v>0</v>
      </c>
      <c r="M614" s="8">
        <f>IF($S614="","",IF($U614="paid",$L614/(1+$F614)*$F614,$Q614))</f>
        <v>0</v>
      </c>
      <c r="N614">
        <f>IF(OR($S614="",$U614&lt;&gt;"paid"),"",$I614-$C614)</f>
        <v>0</v>
      </c>
      <c r="O614" s="8">
        <f>IF($S614="","",IF(AND($U614="paid",$N614&gt;Settings!$B$4),$K614*Settings!$B$3*$N614/365,0))</f>
        <v>0</v>
      </c>
      <c r="P614" s="8">
        <f>IF($S614="","",IF($U614="unpaid",$W614,0))</f>
        <v>0</v>
      </c>
      <c r="Q614" s="8">
        <f>IF($S614="","",IF(AND($U614="unpaid",$C614&lt;=Settings!$B$2),$W614/(1+$F614)*$F614,0))</f>
        <v>0</v>
      </c>
      <c r="R614">
        <f>IF($S614="","","FY "&amp;IF(MONTH($C614)&gt;=4,YEAR($C614),YEAR($C614)-1)&amp;"-"&amp;TEXT(MOD(IF(MONTH($C614)&gt;=4,YEAR($C614)+1,YEAR($C614)),100),"00"))</f>
        <v>0</v>
      </c>
      <c r="S614">
        <f>IF($S613="","",IF($U613="paid",IF($V613&lt;&gt;"",$S613,IF(AND($W613&gt;0,OR(INDEX(Calc!$B:$B,$S613)&lt;=Settings!$B$2,$X613=0)),$S613,IFERROR(MATCH(1,INDEX((Calc!$A$2:$A$2001&lt;&gt;"")*(Calc!$E$2:$E$2001&gt;0)*(ROW(Calc!$A$2:$A$2001)&gt;$S613),0),0)+1,""))),IFERROR(MATCH(1,INDEX((Calc!$A$2:$A$2001&lt;&gt;"")*(Calc!$E$2:$E$2001&gt;0)*(ROW(Calc!$A$2:$A$2001)&gt;$S613),0),0)+1,"")))</f>
        <v>0</v>
      </c>
      <c r="T614">
        <f>IF($S614="","",IF(AND($S614=$S613,$U613="paid",$V613=""),"",IF(AND($S614=$S613,$U613="paid",$V613&lt;&gt;""),$V613,IF($S614="","",IFERROR(MATCH(1,INDEX((Calc!$A$2:$A$2001=INDEX(Calc!$A:$A,$S614))*(Calc!$D$2:$D$2001&gt;0)*(Calc!$I$2:$I$2001&gt;INDEX(Calc!$J:$J,$S614))*(Calc!$T$2:$T$2001&lt;INDEX(Calc!$H:$H,$S614)),0),0)+1,"")))))</f>
        <v>0</v>
      </c>
      <c r="U614">
        <f>IF($S614="","",IF($T614&lt;&gt;"","paid","unpaid"))</f>
        <v>0</v>
      </c>
      <c r="V614">
        <f>IF(OR($S614="",$T614=""),"",IFERROR(MATCH(1,INDEX((Calc!$A$2:$A$2001=INDEX(Calc!$A:$A,$S614))*(Calc!$D$2:$D$2001&gt;0)*(Calc!$I$2:$I$2001&gt;INDEX(Calc!$J:$J,$S614))*(Calc!$T$2:$T$2001&lt;INDEX(Calc!$H:$H,$S614))*(ROW(Calc!$A$2:$A$2001)&gt;$T614),0),0)+1,""))</f>
        <v>0</v>
      </c>
      <c r="W614" s="8">
        <f>IF($S614="","",MAX(0,INDEX(Calc!$H:$H,$S614)-MAX(INDEX(Calc!$K:$K,$S614),INDEX(Calc!$J:$J,$S614))))</f>
        <v>0</v>
      </c>
      <c r="X614" s="8">
        <f>IF($S614="","",INDEX(Calc!$E:$E,$S614)-$W614)</f>
        <v>0</v>
      </c>
    </row>
    <row r="615" spans="1:24">
      <c r="A615">
        <f>IF($S615="","",INDEX(Calc!$A:$A,$S615))</f>
        <v>0</v>
      </c>
      <c r="B615">
        <f>IF($S615="","",INDEX(Calc!$U:$U,$S615))</f>
        <v>0</v>
      </c>
      <c r="C615" s="7">
        <f>IF($S615="","",INDEX(Calc!$B:$B,$S615))</f>
        <v>0</v>
      </c>
      <c r="D615">
        <f>IF($S615="","",INDEX(Calc!$C:$C,$S615))</f>
        <v>0</v>
      </c>
      <c r="E615" s="8">
        <f>IF($S615="","",INDEX(Calc!$E:$E,$S615))</f>
        <v>0</v>
      </c>
      <c r="F615" s="9">
        <f>IF($S615="","",INDEX(Calc!$G:$G,$S615))</f>
        <v>0</v>
      </c>
      <c r="G615" s="8">
        <f>IF($S615="","",INDEX(Calc!$L:$L,$S615))</f>
        <v>0</v>
      </c>
      <c r="H615" s="8">
        <f>IF($S615="","",INDEX(Calc!$M:$M,$S615))</f>
        <v>0</v>
      </c>
      <c r="I615" s="7">
        <f>IF($T615="","",INDEX(Calc!$B:$B,$T615))</f>
        <v>0</v>
      </c>
      <c r="J615" s="8">
        <f>IF($S615="","",IF($U615&lt;&gt;"paid",0,MAX(0,MIN(INDEX(Calc!$H:$H,$S615),INDEX(Calc!$I:$I,$T615))-MAX(INDEX(Calc!$J:$J,$S615),INDEX(Calc!$T:$T,$T615)))))</f>
        <v>0</v>
      </c>
      <c r="K615" s="8">
        <f>IF($S615="","",IF($U615&lt;&gt;"paid",0,$J615/(1+$F615)*$F615))</f>
        <v>0</v>
      </c>
      <c r="L615" s="8">
        <f>IF($S615="","",IF($U615="paid",MAX(0,$E615-MAX(0,MIN(INDEX(Calc!$H:$H,$S615),INDEX(Calc!$I:$I,$T615))-INDEX(Calc!$J:$J,$S615))),$W615))</f>
        <v>0</v>
      </c>
      <c r="M615" s="8">
        <f>IF($S615="","",IF($U615="paid",$L615/(1+$F615)*$F615,$Q615))</f>
        <v>0</v>
      </c>
      <c r="N615">
        <f>IF(OR($S615="",$U615&lt;&gt;"paid"),"",$I615-$C615)</f>
        <v>0</v>
      </c>
      <c r="O615" s="8">
        <f>IF($S615="","",IF(AND($U615="paid",$N615&gt;Settings!$B$4),$K615*Settings!$B$3*$N615/365,0))</f>
        <v>0</v>
      </c>
      <c r="P615" s="8">
        <f>IF($S615="","",IF($U615="unpaid",$W615,0))</f>
        <v>0</v>
      </c>
      <c r="Q615" s="8">
        <f>IF($S615="","",IF(AND($U615="unpaid",$C615&lt;=Settings!$B$2),$W615/(1+$F615)*$F615,0))</f>
        <v>0</v>
      </c>
      <c r="R615">
        <f>IF($S615="","","FY "&amp;IF(MONTH($C615)&gt;=4,YEAR($C615),YEAR($C615)-1)&amp;"-"&amp;TEXT(MOD(IF(MONTH($C615)&gt;=4,YEAR($C615)+1,YEAR($C615)),100),"00"))</f>
        <v>0</v>
      </c>
      <c r="S615">
        <f>IF($S614="","",IF($U614="paid",IF($V614&lt;&gt;"",$S614,IF(AND($W614&gt;0,OR(INDEX(Calc!$B:$B,$S614)&lt;=Settings!$B$2,$X614=0)),$S614,IFERROR(MATCH(1,INDEX((Calc!$A$2:$A$2001&lt;&gt;"")*(Calc!$E$2:$E$2001&gt;0)*(ROW(Calc!$A$2:$A$2001)&gt;$S614),0),0)+1,""))),IFERROR(MATCH(1,INDEX((Calc!$A$2:$A$2001&lt;&gt;"")*(Calc!$E$2:$E$2001&gt;0)*(ROW(Calc!$A$2:$A$2001)&gt;$S614),0),0)+1,"")))</f>
        <v>0</v>
      </c>
      <c r="T615">
        <f>IF($S615="","",IF(AND($S615=$S614,$U614="paid",$V614=""),"",IF(AND($S615=$S614,$U614="paid",$V614&lt;&gt;""),$V614,IF($S615="","",IFERROR(MATCH(1,INDEX((Calc!$A$2:$A$2001=INDEX(Calc!$A:$A,$S615))*(Calc!$D$2:$D$2001&gt;0)*(Calc!$I$2:$I$2001&gt;INDEX(Calc!$J:$J,$S615))*(Calc!$T$2:$T$2001&lt;INDEX(Calc!$H:$H,$S615)),0),0)+1,"")))))</f>
        <v>0</v>
      </c>
      <c r="U615">
        <f>IF($S615="","",IF($T615&lt;&gt;"","paid","unpaid"))</f>
        <v>0</v>
      </c>
      <c r="V615">
        <f>IF(OR($S615="",$T615=""),"",IFERROR(MATCH(1,INDEX((Calc!$A$2:$A$2001=INDEX(Calc!$A:$A,$S615))*(Calc!$D$2:$D$2001&gt;0)*(Calc!$I$2:$I$2001&gt;INDEX(Calc!$J:$J,$S615))*(Calc!$T$2:$T$2001&lt;INDEX(Calc!$H:$H,$S615))*(ROW(Calc!$A$2:$A$2001)&gt;$T615),0),0)+1,""))</f>
        <v>0</v>
      </c>
      <c r="W615" s="8">
        <f>IF($S615="","",MAX(0,INDEX(Calc!$H:$H,$S615)-MAX(INDEX(Calc!$K:$K,$S615),INDEX(Calc!$J:$J,$S615))))</f>
        <v>0</v>
      </c>
      <c r="X615" s="8">
        <f>IF($S615="","",INDEX(Calc!$E:$E,$S615)-$W615)</f>
        <v>0</v>
      </c>
    </row>
    <row r="616" spans="1:24">
      <c r="A616">
        <f>IF($S616="","",INDEX(Calc!$A:$A,$S616))</f>
        <v>0</v>
      </c>
      <c r="B616">
        <f>IF($S616="","",INDEX(Calc!$U:$U,$S616))</f>
        <v>0</v>
      </c>
      <c r="C616" s="7">
        <f>IF($S616="","",INDEX(Calc!$B:$B,$S616))</f>
        <v>0</v>
      </c>
      <c r="D616">
        <f>IF($S616="","",INDEX(Calc!$C:$C,$S616))</f>
        <v>0</v>
      </c>
      <c r="E616" s="8">
        <f>IF($S616="","",INDEX(Calc!$E:$E,$S616))</f>
        <v>0</v>
      </c>
      <c r="F616" s="9">
        <f>IF($S616="","",INDEX(Calc!$G:$G,$S616))</f>
        <v>0</v>
      </c>
      <c r="G616" s="8">
        <f>IF($S616="","",INDEX(Calc!$L:$L,$S616))</f>
        <v>0</v>
      </c>
      <c r="H616" s="8">
        <f>IF($S616="","",INDEX(Calc!$M:$M,$S616))</f>
        <v>0</v>
      </c>
      <c r="I616" s="7">
        <f>IF($T616="","",INDEX(Calc!$B:$B,$T616))</f>
        <v>0</v>
      </c>
      <c r="J616" s="8">
        <f>IF($S616="","",IF($U616&lt;&gt;"paid",0,MAX(0,MIN(INDEX(Calc!$H:$H,$S616),INDEX(Calc!$I:$I,$T616))-MAX(INDEX(Calc!$J:$J,$S616),INDEX(Calc!$T:$T,$T616)))))</f>
        <v>0</v>
      </c>
      <c r="K616" s="8">
        <f>IF($S616="","",IF($U616&lt;&gt;"paid",0,$J616/(1+$F616)*$F616))</f>
        <v>0</v>
      </c>
      <c r="L616" s="8">
        <f>IF($S616="","",IF($U616="paid",MAX(0,$E616-MAX(0,MIN(INDEX(Calc!$H:$H,$S616),INDEX(Calc!$I:$I,$T616))-INDEX(Calc!$J:$J,$S616))),$W616))</f>
        <v>0</v>
      </c>
      <c r="M616" s="8">
        <f>IF($S616="","",IF($U616="paid",$L616/(1+$F616)*$F616,$Q616))</f>
        <v>0</v>
      </c>
      <c r="N616">
        <f>IF(OR($S616="",$U616&lt;&gt;"paid"),"",$I616-$C616)</f>
        <v>0</v>
      </c>
      <c r="O616" s="8">
        <f>IF($S616="","",IF(AND($U616="paid",$N616&gt;Settings!$B$4),$K616*Settings!$B$3*$N616/365,0))</f>
        <v>0</v>
      </c>
      <c r="P616" s="8">
        <f>IF($S616="","",IF($U616="unpaid",$W616,0))</f>
        <v>0</v>
      </c>
      <c r="Q616" s="8">
        <f>IF($S616="","",IF(AND($U616="unpaid",$C616&lt;=Settings!$B$2),$W616/(1+$F616)*$F616,0))</f>
        <v>0</v>
      </c>
      <c r="R616">
        <f>IF($S616="","","FY "&amp;IF(MONTH($C616)&gt;=4,YEAR($C616),YEAR($C616)-1)&amp;"-"&amp;TEXT(MOD(IF(MONTH($C616)&gt;=4,YEAR($C616)+1,YEAR($C616)),100),"00"))</f>
        <v>0</v>
      </c>
      <c r="S616">
        <f>IF($S615="","",IF($U615="paid",IF($V615&lt;&gt;"",$S615,IF(AND($W615&gt;0,OR(INDEX(Calc!$B:$B,$S615)&lt;=Settings!$B$2,$X615=0)),$S615,IFERROR(MATCH(1,INDEX((Calc!$A$2:$A$2001&lt;&gt;"")*(Calc!$E$2:$E$2001&gt;0)*(ROW(Calc!$A$2:$A$2001)&gt;$S615),0),0)+1,""))),IFERROR(MATCH(1,INDEX((Calc!$A$2:$A$2001&lt;&gt;"")*(Calc!$E$2:$E$2001&gt;0)*(ROW(Calc!$A$2:$A$2001)&gt;$S615),0),0)+1,"")))</f>
        <v>0</v>
      </c>
      <c r="T616">
        <f>IF($S616="","",IF(AND($S616=$S615,$U615="paid",$V615=""),"",IF(AND($S616=$S615,$U615="paid",$V615&lt;&gt;""),$V615,IF($S616="","",IFERROR(MATCH(1,INDEX((Calc!$A$2:$A$2001=INDEX(Calc!$A:$A,$S616))*(Calc!$D$2:$D$2001&gt;0)*(Calc!$I$2:$I$2001&gt;INDEX(Calc!$J:$J,$S616))*(Calc!$T$2:$T$2001&lt;INDEX(Calc!$H:$H,$S616)),0),0)+1,"")))))</f>
        <v>0</v>
      </c>
      <c r="U616">
        <f>IF($S616="","",IF($T616&lt;&gt;"","paid","unpaid"))</f>
        <v>0</v>
      </c>
      <c r="V616">
        <f>IF(OR($S616="",$T616=""),"",IFERROR(MATCH(1,INDEX((Calc!$A$2:$A$2001=INDEX(Calc!$A:$A,$S616))*(Calc!$D$2:$D$2001&gt;0)*(Calc!$I$2:$I$2001&gt;INDEX(Calc!$J:$J,$S616))*(Calc!$T$2:$T$2001&lt;INDEX(Calc!$H:$H,$S616))*(ROW(Calc!$A$2:$A$2001)&gt;$T616),0),0)+1,""))</f>
        <v>0</v>
      </c>
      <c r="W616" s="8">
        <f>IF($S616="","",MAX(0,INDEX(Calc!$H:$H,$S616)-MAX(INDEX(Calc!$K:$K,$S616),INDEX(Calc!$J:$J,$S616))))</f>
        <v>0</v>
      </c>
      <c r="X616" s="8">
        <f>IF($S616="","",INDEX(Calc!$E:$E,$S616)-$W616)</f>
        <v>0</v>
      </c>
    </row>
    <row r="617" spans="1:24">
      <c r="A617">
        <f>IF($S617="","",INDEX(Calc!$A:$A,$S617))</f>
        <v>0</v>
      </c>
      <c r="B617">
        <f>IF($S617="","",INDEX(Calc!$U:$U,$S617))</f>
        <v>0</v>
      </c>
      <c r="C617" s="7">
        <f>IF($S617="","",INDEX(Calc!$B:$B,$S617))</f>
        <v>0</v>
      </c>
      <c r="D617">
        <f>IF($S617="","",INDEX(Calc!$C:$C,$S617))</f>
        <v>0</v>
      </c>
      <c r="E617" s="8">
        <f>IF($S617="","",INDEX(Calc!$E:$E,$S617))</f>
        <v>0</v>
      </c>
      <c r="F617" s="9">
        <f>IF($S617="","",INDEX(Calc!$G:$G,$S617))</f>
        <v>0</v>
      </c>
      <c r="G617" s="8">
        <f>IF($S617="","",INDEX(Calc!$L:$L,$S617))</f>
        <v>0</v>
      </c>
      <c r="H617" s="8">
        <f>IF($S617="","",INDEX(Calc!$M:$M,$S617))</f>
        <v>0</v>
      </c>
      <c r="I617" s="7">
        <f>IF($T617="","",INDEX(Calc!$B:$B,$T617))</f>
        <v>0</v>
      </c>
      <c r="J617" s="8">
        <f>IF($S617="","",IF($U617&lt;&gt;"paid",0,MAX(0,MIN(INDEX(Calc!$H:$H,$S617),INDEX(Calc!$I:$I,$T617))-MAX(INDEX(Calc!$J:$J,$S617),INDEX(Calc!$T:$T,$T617)))))</f>
        <v>0</v>
      </c>
      <c r="K617" s="8">
        <f>IF($S617="","",IF($U617&lt;&gt;"paid",0,$J617/(1+$F617)*$F617))</f>
        <v>0</v>
      </c>
      <c r="L617" s="8">
        <f>IF($S617="","",IF($U617="paid",MAX(0,$E617-MAX(0,MIN(INDEX(Calc!$H:$H,$S617),INDEX(Calc!$I:$I,$T617))-INDEX(Calc!$J:$J,$S617))),$W617))</f>
        <v>0</v>
      </c>
      <c r="M617" s="8">
        <f>IF($S617="","",IF($U617="paid",$L617/(1+$F617)*$F617,$Q617))</f>
        <v>0</v>
      </c>
      <c r="N617">
        <f>IF(OR($S617="",$U617&lt;&gt;"paid"),"",$I617-$C617)</f>
        <v>0</v>
      </c>
      <c r="O617" s="8">
        <f>IF($S617="","",IF(AND($U617="paid",$N617&gt;Settings!$B$4),$K617*Settings!$B$3*$N617/365,0))</f>
        <v>0</v>
      </c>
      <c r="P617" s="8">
        <f>IF($S617="","",IF($U617="unpaid",$W617,0))</f>
        <v>0</v>
      </c>
      <c r="Q617" s="8">
        <f>IF($S617="","",IF(AND($U617="unpaid",$C617&lt;=Settings!$B$2),$W617/(1+$F617)*$F617,0))</f>
        <v>0</v>
      </c>
      <c r="R617">
        <f>IF($S617="","","FY "&amp;IF(MONTH($C617)&gt;=4,YEAR($C617),YEAR($C617)-1)&amp;"-"&amp;TEXT(MOD(IF(MONTH($C617)&gt;=4,YEAR($C617)+1,YEAR($C617)),100),"00"))</f>
        <v>0</v>
      </c>
      <c r="S617">
        <f>IF($S616="","",IF($U616="paid",IF($V616&lt;&gt;"",$S616,IF(AND($W616&gt;0,OR(INDEX(Calc!$B:$B,$S616)&lt;=Settings!$B$2,$X616=0)),$S616,IFERROR(MATCH(1,INDEX((Calc!$A$2:$A$2001&lt;&gt;"")*(Calc!$E$2:$E$2001&gt;0)*(ROW(Calc!$A$2:$A$2001)&gt;$S616),0),0)+1,""))),IFERROR(MATCH(1,INDEX((Calc!$A$2:$A$2001&lt;&gt;"")*(Calc!$E$2:$E$2001&gt;0)*(ROW(Calc!$A$2:$A$2001)&gt;$S616),0),0)+1,"")))</f>
        <v>0</v>
      </c>
      <c r="T617">
        <f>IF($S617="","",IF(AND($S617=$S616,$U616="paid",$V616=""),"",IF(AND($S617=$S616,$U616="paid",$V616&lt;&gt;""),$V616,IF($S617="","",IFERROR(MATCH(1,INDEX((Calc!$A$2:$A$2001=INDEX(Calc!$A:$A,$S617))*(Calc!$D$2:$D$2001&gt;0)*(Calc!$I$2:$I$2001&gt;INDEX(Calc!$J:$J,$S617))*(Calc!$T$2:$T$2001&lt;INDEX(Calc!$H:$H,$S617)),0),0)+1,"")))))</f>
        <v>0</v>
      </c>
      <c r="U617">
        <f>IF($S617="","",IF($T617&lt;&gt;"","paid","unpaid"))</f>
        <v>0</v>
      </c>
      <c r="V617">
        <f>IF(OR($S617="",$T617=""),"",IFERROR(MATCH(1,INDEX((Calc!$A$2:$A$2001=INDEX(Calc!$A:$A,$S617))*(Calc!$D$2:$D$2001&gt;0)*(Calc!$I$2:$I$2001&gt;INDEX(Calc!$J:$J,$S617))*(Calc!$T$2:$T$2001&lt;INDEX(Calc!$H:$H,$S617))*(ROW(Calc!$A$2:$A$2001)&gt;$T617),0),0)+1,""))</f>
        <v>0</v>
      </c>
      <c r="W617" s="8">
        <f>IF($S617="","",MAX(0,INDEX(Calc!$H:$H,$S617)-MAX(INDEX(Calc!$K:$K,$S617),INDEX(Calc!$J:$J,$S617))))</f>
        <v>0</v>
      </c>
      <c r="X617" s="8">
        <f>IF($S617="","",INDEX(Calc!$E:$E,$S617)-$W617)</f>
        <v>0</v>
      </c>
    </row>
    <row r="618" spans="1:24">
      <c r="A618">
        <f>IF($S618="","",INDEX(Calc!$A:$A,$S618))</f>
        <v>0</v>
      </c>
      <c r="B618">
        <f>IF($S618="","",INDEX(Calc!$U:$U,$S618))</f>
        <v>0</v>
      </c>
      <c r="C618" s="7">
        <f>IF($S618="","",INDEX(Calc!$B:$B,$S618))</f>
        <v>0</v>
      </c>
      <c r="D618">
        <f>IF($S618="","",INDEX(Calc!$C:$C,$S618))</f>
        <v>0</v>
      </c>
      <c r="E618" s="8">
        <f>IF($S618="","",INDEX(Calc!$E:$E,$S618))</f>
        <v>0</v>
      </c>
      <c r="F618" s="9">
        <f>IF($S618="","",INDEX(Calc!$G:$G,$S618))</f>
        <v>0</v>
      </c>
      <c r="G618" s="8">
        <f>IF($S618="","",INDEX(Calc!$L:$L,$S618))</f>
        <v>0</v>
      </c>
      <c r="H618" s="8">
        <f>IF($S618="","",INDEX(Calc!$M:$M,$S618))</f>
        <v>0</v>
      </c>
      <c r="I618" s="7">
        <f>IF($T618="","",INDEX(Calc!$B:$B,$T618))</f>
        <v>0</v>
      </c>
      <c r="J618" s="8">
        <f>IF($S618="","",IF($U618&lt;&gt;"paid",0,MAX(0,MIN(INDEX(Calc!$H:$H,$S618),INDEX(Calc!$I:$I,$T618))-MAX(INDEX(Calc!$J:$J,$S618),INDEX(Calc!$T:$T,$T618)))))</f>
        <v>0</v>
      </c>
      <c r="K618" s="8">
        <f>IF($S618="","",IF($U618&lt;&gt;"paid",0,$J618/(1+$F618)*$F618))</f>
        <v>0</v>
      </c>
      <c r="L618" s="8">
        <f>IF($S618="","",IF($U618="paid",MAX(0,$E618-MAX(0,MIN(INDEX(Calc!$H:$H,$S618),INDEX(Calc!$I:$I,$T618))-INDEX(Calc!$J:$J,$S618))),$W618))</f>
        <v>0</v>
      </c>
      <c r="M618" s="8">
        <f>IF($S618="","",IF($U618="paid",$L618/(1+$F618)*$F618,$Q618))</f>
        <v>0</v>
      </c>
      <c r="N618">
        <f>IF(OR($S618="",$U618&lt;&gt;"paid"),"",$I618-$C618)</f>
        <v>0</v>
      </c>
      <c r="O618" s="8">
        <f>IF($S618="","",IF(AND($U618="paid",$N618&gt;Settings!$B$4),$K618*Settings!$B$3*$N618/365,0))</f>
        <v>0</v>
      </c>
      <c r="P618" s="8">
        <f>IF($S618="","",IF($U618="unpaid",$W618,0))</f>
        <v>0</v>
      </c>
      <c r="Q618" s="8">
        <f>IF($S618="","",IF(AND($U618="unpaid",$C618&lt;=Settings!$B$2),$W618/(1+$F618)*$F618,0))</f>
        <v>0</v>
      </c>
      <c r="R618">
        <f>IF($S618="","","FY "&amp;IF(MONTH($C618)&gt;=4,YEAR($C618),YEAR($C618)-1)&amp;"-"&amp;TEXT(MOD(IF(MONTH($C618)&gt;=4,YEAR($C618)+1,YEAR($C618)),100),"00"))</f>
        <v>0</v>
      </c>
      <c r="S618">
        <f>IF($S617="","",IF($U617="paid",IF($V617&lt;&gt;"",$S617,IF(AND($W617&gt;0,OR(INDEX(Calc!$B:$B,$S617)&lt;=Settings!$B$2,$X617=0)),$S617,IFERROR(MATCH(1,INDEX((Calc!$A$2:$A$2001&lt;&gt;"")*(Calc!$E$2:$E$2001&gt;0)*(ROW(Calc!$A$2:$A$2001)&gt;$S617),0),0)+1,""))),IFERROR(MATCH(1,INDEX((Calc!$A$2:$A$2001&lt;&gt;"")*(Calc!$E$2:$E$2001&gt;0)*(ROW(Calc!$A$2:$A$2001)&gt;$S617),0),0)+1,"")))</f>
        <v>0</v>
      </c>
      <c r="T618">
        <f>IF($S618="","",IF(AND($S618=$S617,$U617="paid",$V617=""),"",IF(AND($S618=$S617,$U617="paid",$V617&lt;&gt;""),$V617,IF($S618="","",IFERROR(MATCH(1,INDEX((Calc!$A$2:$A$2001=INDEX(Calc!$A:$A,$S618))*(Calc!$D$2:$D$2001&gt;0)*(Calc!$I$2:$I$2001&gt;INDEX(Calc!$J:$J,$S618))*(Calc!$T$2:$T$2001&lt;INDEX(Calc!$H:$H,$S618)),0),0)+1,"")))))</f>
        <v>0</v>
      </c>
      <c r="U618">
        <f>IF($S618="","",IF($T618&lt;&gt;"","paid","unpaid"))</f>
        <v>0</v>
      </c>
      <c r="V618">
        <f>IF(OR($S618="",$T618=""),"",IFERROR(MATCH(1,INDEX((Calc!$A$2:$A$2001=INDEX(Calc!$A:$A,$S618))*(Calc!$D$2:$D$2001&gt;0)*(Calc!$I$2:$I$2001&gt;INDEX(Calc!$J:$J,$S618))*(Calc!$T$2:$T$2001&lt;INDEX(Calc!$H:$H,$S618))*(ROW(Calc!$A$2:$A$2001)&gt;$T618),0),0)+1,""))</f>
        <v>0</v>
      </c>
      <c r="W618" s="8">
        <f>IF($S618="","",MAX(0,INDEX(Calc!$H:$H,$S618)-MAX(INDEX(Calc!$K:$K,$S618),INDEX(Calc!$J:$J,$S618))))</f>
        <v>0</v>
      </c>
      <c r="X618" s="8">
        <f>IF($S618="","",INDEX(Calc!$E:$E,$S618)-$W618)</f>
        <v>0</v>
      </c>
    </row>
    <row r="619" spans="1:24">
      <c r="A619">
        <f>IF($S619="","",INDEX(Calc!$A:$A,$S619))</f>
        <v>0</v>
      </c>
      <c r="B619">
        <f>IF($S619="","",INDEX(Calc!$U:$U,$S619))</f>
        <v>0</v>
      </c>
      <c r="C619" s="7">
        <f>IF($S619="","",INDEX(Calc!$B:$B,$S619))</f>
        <v>0</v>
      </c>
      <c r="D619">
        <f>IF($S619="","",INDEX(Calc!$C:$C,$S619))</f>
        <v>0</v>
      </c>
      <c r="E619" s="8">
        <f>IF($S619="","",INDEX(Calc!$E:$E,$S619))</f>
        <v>0</v>
      </c>
      <c r="F619" s="9">
        <f>IF($S619="","",INDEX(Calc!$G:$G,$S619))</f>
        <v>0</v>
      </c>
      <c r="G619" s="8">
        <f>IF($S619="","",INDEX(Calc!$L:$L,$S619))</f>
        <v>0</v>
      </c>
      <c r="H619" s="8">
        <f>IF($S619="","",INDEX(Calc!$M:$M,$S619))</f>
        <v>0</v>
      </c>
      <c r="I619" s="7">
        <f>IF($T619="","",INDEX(Calc!$B:$B,$T619))</f>
        <v>0</v>
      </c>
      <c r="J619" s="8">
        <f>IF($S619="","",IF($U619&lt;&gt;"paid",0,MAX(0,MIN(INDEX(Calc!$H:$H,$S619),INDEX(Calc!$I:$I,$T619))-MAX(INDEX(Calc!$J:$J,$S619),INDEX(Calc!$T:$T,$T619)))))</f>
        <v>0</v>
      </c>
      <c r="K619" s="8">
        <f>IF($S619="","",IF($U619&lt;&gt;"paid",0,$J619/(1+$F619)*$F619))</f>
        <v>0</v>
      </c>
      <c r="L619" s="8">
        <f>IF($S619="","",IF($U619="paid",MAX(0,$E619-MAX(0,MIN(INDEX(Calc!$H:$H,$S619),INDEX(Calc!$I:$I,$T619))-INDEX(Calc!$J:$J,$S619))),$W619))</f>
        <v>0</v>
      </c>
      <c r="M619" s="8">
        <f>IF($S619="","",IF($U619="paid",$L619/(1+$F619)*$F619,$Q619))</f>
        <v>0</v>
      </c>
      <c r="N619">
        <f>IF(OR($S619="",$U619&lt;&gt;"paid"),"",$I619-$C619)</f>
        <v>0</v>
      </c>
      <c r="O619" s="8">
        <f>IF($S619="","",IF(AND($U619="paid",$N619&gt;Settings!$B$4),$K619*Settings!$B$3*$N619/365,0))</f>
        <v>0</v>
      </c>
      <c r="P619" s="8">
        <f>IF($S619="","",IF($U619="unpaid",$W619,0))</f>
        <v>0</v>
      </c>
      <c r="Q619" s="8">
        <f>IF($S619="","",IF(AND($U619="unpaid",$C619&lt;=Settings!$B$2),$W619/(1+$F619)*$F619,0))</f>
        <v>0</v>
      </c>
      <c r="R619">
        <f>IF($S619="","","FY "&amp;IF(MONTH($C619)&gt;=4,YEAR($C619),YEAR($C619)-1)&amp;"-"&amp;TEXT(MOD(IF(MONTH($C619)&gt;=4,YEAR($C619)+1,YEAR($C619)),100),"00"))</f>
        <v>0</v>
      </c>
      <c r="S619">
        <f>IF($S618="","",IF($U618="paid",IF($V618&lt;&gt;"",$S618,IF(AND($W618&gt;0,OR(INDEX(Calc!$B:$B,$S618)&lt;=Settings!$B$2,$X618=0)),$S618,IFERROR(MATCH(1,INDEX((Calc!$A$2:$A$2001&lt;&gt;"")*(Calc!$E$2:$E$2001&gt;0)*(ROW(Calc!$A$2:$A$2001)&gt;$S618),0),0)+1,""))),IFERROR(MATCH(1,INDEX((Calc!$A$2:$A$2001&lt;&gt;"")*(Calc!$E$2:$E$2001&gt;0)*(ROW(Calc!$A$2:$A$2001)&gt;$S618),0),0)+1,"")))</f>
        <v>0</v>
      </c>
      <c r="T619">
        <f>IF($S619="","",IF(AND($S619=$S618,$U618="paid",$V618=""),"",IF(AND($S619=$S618,$U618="paid",$V618&lt;&gt;""),$V618,IF($S619="","",IFERROR(MATCH(1,INDEX((Calc!$A$2:$A$2001=INDEX(Calc!$A:$A,$S619))*(Calc!$D$2:$D$2001&gt;0)*(Calc!$I$2:$I$2001&gt;INDEX(Calc!$J:$J,$S619))*(Calc!$T$2:$T$2001&lt;INDEX(Calc!$H:$H,$S619)),0),0)+1,"")))))</f>
        <v>0</v>
      </c>
      <c r="U619">
        <f>IF($S619="","",IF($T619&lt;&gt;"","paid","unpaid"))</f>
        <v>0</v>
      </c>
      <c r="V619">
        <f>IF(OR($S619="",$T619=""),"",IFERROR(MATCH(1,INDEX((Calc!$A$2:$A$2001=INDEX(Calc!$A:$A,$S619))*(Calc!$D$2:$D$2001&gt;0)*(Calc!$I$2:$I$2001&gt;INDEX(Calc!$J:$J,$S619))*(Calc!$T$2:$T$2001&lt;INDEX(Calc!$H:$H,$S619))*(ROW(Calc!$A$2:$A$2001)&gt;$T619),0),0)+1,""))</f>
        <v>0</v>
      </c>
      <c r="W619" s="8">
        <f>IF($S619="","",MAX(0,INDEX(Calc!$H:$H,$S619)-MAX(INDEX(Calc!$K:$K,$S619),INDEX(Calc!$J:$J,$S619))))</f>
        <v>0</v>
      </c>
      <c r="X619" s="8">
        <f>IF($S619="","",INDEX(Calc!$E:$E,$S619)-$W619)</f>
        <v>0</v>
      </c>
    </row>
    <row r="620" spans="1:24">
      <c r="A620">
        <f>IF($S620="","",INDEX(Calc!$A:$A,$S620))</f>
        <v>0</v>
      </c>
      <c r="B620">
        <f>IF($S620="","",INDEX(Calc!$U:$U,$S620))</f>
        <v>0</v>
      </c>
      <c r="C620" s="7">
        <f>IF($S620="","",INDEX(Calc!$B:$B,$S620))</f>
        <v>0</v>
      </c>
      <c r="D620">
        <f>IF($S620="","",INDEX(Calc!$C:$C,$S620))</f>
        <v>0</v>
      </c>
      <c r="E620" s="8">
        <f>IF($S620="","",INDEX(Calc!$E:$E,$S620))</f>
        <v>0</v>
      </c>
      <c r="F620" s="9">
        <f>IF($S620="","",INDEX(Calc!$G:$G,$S620))</f>
        <v>0</v>
      </c>
      <c r="G620" s="8">
        <f>IF($S620="","",INDEX(Calc!$L:$L,$S620))</f>
        <v>0</v>
      </c>
      <c r="H620" s="8">
        <f>IF($S620="","",INDEX(Calc!$M:$M,$S620))</f>
        <v>0</v>
      </c>
      <c r="I620" s="7">
        <f>IF($T620="","",INDEX(Calc!$B:$B,$T620))</f>
        <v>0</v>
      </c>
      <c r="J620" s="8">
        <f>IF($S620="","",IF($U620&lt;&gt;"paid",0,MAX(0,MIN(INDEX(Calc!$H:$H,$S620),INDEX(Calc!$I:$I,$T620))-MAX(INDEX(Calc!$J:$J,$S620),INDEX(Calc!$T:$T,$T620)))))</f>
        <v>0</v>
      </c>
      <c r="K620" s="8">
        <f>IF($S620="","",IF($U620&lt;&gt;"paid",0,$J620/(1+$F620)*$F620))</f>
        <v>0</v>
      </c>
      <c r="L620" s="8">
        <f>IF($S620="","",IF($U620="paid",MAX(0,$E620-MAX(0,MIN(INDEX(Calc!$H:$H,$S620),INDEX(Calc!$I:$I,$T620))-INDEX(Calc!$J:$J,$S620))),$W620))</f>
        <v>0</v>
      </c>
      <c r="M620" s="8">
        <f>IF($S620="","",IF($U620="paid",$L620/(1+$F620)*$F620,$Q620))</f>
        <v>0</v>
      </c>
      <c r="N620">
        <f>IF(OR($S620="",$U620&lt;&gt;"paid"),"",$I620-$C620)</f>
        <v>0</v>
      </c>
      <c r="O620" s="8">
        <f>IF($S620="","",IF(AND($U620="paid",$N620&gt;Settings!$B$4),$K620*Settings!$B$3*$N620/365,0))</f>
        <v>0</v>
      </c>
      <c r="P620" s="8">
        <f>IF($S620="","",IF($U620="unpaid",$W620,0))</f>
        <v>0</v>
      </c>
      <c r="Q620" s="8">
        <f>IF($S620="","",IF(AND($U620="unpaid",$C620&lt;=Settings!$B$2),$W620/(1+$F620)*$F620,0))</f>
        <v>0</v>
      </c>
      <c r="R620">
        <f>IF($S620="","","FY "&amp;IF(MONTH($C620)&gt;=4,YEAR($C620),YEAR($C620)-1)&amp;"-"&amp;TEXT(MOD(IF(MONTH($C620)&gt;=4,YEAR($C620)+1,YEAR($C620)),100),"00"))</f>
        <v>0</v>
      </c>
      <c r="S620">
        <f>IF($S619="","",IF($U619="paid",IF($V619&lt;&gt;"",$S619,IF(AND($W619&gt;0,OR(INDEX(Calc!$B:$B,$S619)&lt;=Settings!$B$2,$X619=0)),$S619,IFERROR(MATCH(1,INDEX((Calc!$A$2:$A$2001&lt;&gt;"")*(Calc!$E$2:$E$2001&gt;0)*(ROW(Calc!$A$2:$A$2001)&gt;$S619),0),0)+1,""))),IFERROR(MATCH(1,INDEX((Calc!$A$2:$A$2001&lt;&gt;"")*(Calc!$E$2:$E$2001&gt;0)*(ROW(Calc!$A$2:$A$2001)&gt;$S619),0),0)+1,"")))</f>
        <v>0</v>
      </c>
      <c r="T620">
        <f>IF($S620="","",IF(AND($S620=$S619,$U619="paid",$V619=""),"",IF(AND($S620=$S619,$U619="paid",$V619&lt;&gt;""),$V619,IF($S620="","",IFERROR(MATCH(1,INDEX((Calc!$A$2:$A$2001=INDEX(Calc!$A:$A,$S620))*(Calc!$D$2:$D$2001&gt;0)*(Calc!$I$2:$I$2001&gt;INDEX(Calc!$J:$J,$S620))*(Calc!$T$2:$T$2001&lt;INDEX(Calc!$H:$H,$S620)),0),0)+1,"")))))</f>
        <v>0</v>
      </c>
      <c r="U620">
        <f>IF($S620="","",IF($T620&lt;&gt;"","paid","unpaid"))</f>
        <v>0</v>
      </c>
      <c r="V620">
        <f>IF(OR($S620="",$T620=""),"",IFERROR(MATCH(1,INDEX((Calc!$A$2:$A$2001=INDEX(Calc!$A:$A,$S620))*(Calc!$D$2:$D$2001&gt;0)*(Calc!$I$2:$I$2001&gt;INDEX(Calc!$J:$J,$S620))*(Calc!$T$2:$T$2001&lt;INDEX(Calc!$H:$H,$S620))*(ROW(Calc!$A$2:$A$2001)&gt;$T620),0),0)+1,""))</f>
        <v>0</v>
      </c>
      <c r="W620" s="8">
        <f>IF($S620="","",MAX(0,INDEX(Calc!$H:$H,$S620)-MAX(INDEX(Calc!$K:$K,$S620),INDEX(Calc!$J:$J,$S620))))</f>
        <v>0</v>
      </c>
      <c r="X620" s="8">
        <f>IF($S620="","",INDEX(Calc!$E:$E,$S620)-$W620)</f>
        <v>0</v>
      </c>
    </row>
    <row r="621" spans="1:24">
      <c r="A621">
        <f>IF($S621="","",INDEX(Calc!$A:$A,$S621))</f>
        <v>0</v>
      </c>
      <c r="B621">
        <f>IF($S621="","",INDEX(Calc!$U:$U,$S621))</f>
        <v>0</v>
      </c>
      <c r="C621" s="7">
        <f>IF($S621="","",INDEX(Calc!$B:$B,$S621))</f>
        <v>0</v>
      </c>
      <c r="D621">
        <f>IF($S621="","",INDEX(Calc!$C:$C,$S621))</f>
        <v>0</v>
      </c>
      <c r="E621" s="8">
        <f>IF($S621="","",INDEX(Calc!$E:$E,$S621))</f>
        <v>0</v>
      </c>
      <c r="F621" s="9">
        <f>IF($S621="","",INDEX(Calc!$G:$G,$S621))</f>
        <v>0</v>
      </c>
      <c r="G621" s="8">
        <f>IF($S621="","",INDEX(Calc!$L:$L,$S621))</f>
        <v>0</v>
      </c>
      <c r="H621" s="8">
        <f>IF($S621="","",INDEX(Calc!$M:$M,$S621))</f>
        <v>0</v>
      </c>
      <c r="I621" s="7">
        <f>IF($T621="","",INDEX(Calc!$B:$B,$T621))</f>
        <v>0</v>
      </c>
      <c r="J621" s="8">
        <f>IF($S621="","",IF($U621&lt;&gt;"paid",0,MAX(0,MIN(INDEX(Calc!$H:$H,$S621),INDEX(Calc!$I:$I,$T621))-MAX(INDEX(Calc!$J:$J,$S621),INDEX(Calc!$T:$T,$T621)))))</f>
        <v>0</v>
      </c>
      <c r="K621" s="8">
        <f>IF($S621="","",IF($U621&lt;&gt;"paid",0,$J621/(1+$F621)*$F621))</f>
        <v>0</v>
      </c>
      <c r="L621" s="8">
        <f>IF($S621="","",IF($U621="paid",MAX(0,$E621-MAX(0,MIN(INDEX(Calc!$H:$H,$S621),INDEX(Calc!$I:$I,$T621))-INDEX(Calc!$J:$J,$S621))),$W621))</f>
        <v>0</v>
      </c>
      <c r="M621" s="8">
        <f>IF($S621="","",IF($U621="paid",$L621/(1+$F621)*$F621,$Q621))</f>
        <v>0</v>
      </c>
      <c r="N621">
        <f>IF(OR($S621="",$U621&lt;&gt;"paid"),"",$I621-$C621)</f>
        <v>0</v>
      </c>
      <c r="O621" s="8">
        <f>IF($S621="","",IF(AND($U621="paid",$N621&gt;Settings!$B$4),$K621*Settings!$B$3*$N621/365,0))</f>
        <v>0</v>
      </c>
      <c r="P621" s="8">
        <f>IF($S621="","",IF($U621="unpaid",$W621,0))</f>
        <v>0</v>
      </c>
      <c r="Q621" s="8">
        <f>IF($S621="","",IF(AND($U621="unpaid",$C621&lt;=Settings!$B$2),$W621/(1+$F621)*$F621,0))</f>
        <v>0</v>
      </c>
      <c r="R621">
        <f>IF($S621="","","FY "&amp;IF(MONTH($C621)&gt;=4,YEAR($C621),YEAR($C621)-1)&amp;"-"&amp;TEXT(MOD(IF(MONTH($C621)&gt;=4,YEAR($C621)+1,YEAR($C621)),100),"00"))</f>
        <v>0</v>
      </c>
      <c r="S621">
        <f>IF($S620="","",IF($U620="paid",IF($V620&lt;&gt;"",$S620,IF(AND($W620&gt;0,OR(INDEX(Calc!$B:$B,$S620)&lt;=Settings!$B$2,$X620=0)),$S620,IFERROR(MATCH(1,INDEX((Calc!$A$2:$A$2001&lt;&gt;"")*(Calc!$E$2:$E$2001&gt;0)*(ROW(Calc!$A$2:$A$2001)&gt;$S620),0),0)+1,""))),IFERROR(MATCH(1,INDEX((Calc!$A$2:$A$2001&lt;&gt;"")*(Calc!$E$2:$E$2001&gt;0)*(ROW(Calc!$A$2:$A$2001)&gt;$S620),0),0)+1,"")))</f>
        <v>0</v>
      </c>
      <c r="T621">
        <f>IF($S621="","",IF(AND($S621=$S620,$U620="paid",$V620=""),"",IF(AND($S621=$S620,$U620="paid",$V620&lt;&gt;""),$V620,IF($S621="","",IFERROR(MATCH(1,INDEX((Calc!$A$2:$A$2001=INDEX(Calc!$A:$A,$S621))*(Calc!$D$2:$D$2001&gt;0)*(Calc!$I$2:$I$2001&gt;INDEX(Calc!$J:$J,$S621))*(Calc!$T$2:$T$2001&lt;INDEX(Calc!$H:$H,$S621)),0),0)+1,"")))))</f>
        <v>0</v>
      </c>
      <c r="U621">
        <f>IF($S621="","",IF($T621&lt;&gt;"","paid","unpaid"))</f>
        <v>0</v>
      </c>
      <c r="V621">
        <f>IF(OR($S621="",$T621=""),"",IFERROR(MATCH(1,INDEX((Calc!$A$2:$A$2001=INDEX(Calc!$A:$A,$S621))*(Calc!$D$2:$D$2001&gt;0)*(Calc!$I$2:$I$2001&gt;INDEX(Calc!$J:$J,$S621))*(Calc!$T$2:$T$2001&lt;INDEX(Calc!$H:$H,$S621))*(ROW(Calc!$A$2:$A$2001)&gt;$T621),0),0)+1,""))</f>
        <v>0</v>
      </c>
      <c r="W621" s="8">
        <f>IF($S621="","",MAX(0,INDEX(Calc!$H:$H,$S621)-MAX(INDEX(Calc!$K:$K,$S621),INDEX(Calc!$J:$J,$S621))))</f>
        <v>0</v>
      </c>
      <c r="X621" s="8">
        <f>IF($S621="","",INDEX(Calc!$E:$E,$S621)-$W621)</f>
        <v>0</v>
      </c>
    </row>
    <row r="622" spans="1:24">
      <c r="A622">
        <f>IF($S622="","",INDEX(Calc!$A:$A,$S622))</f>
        <v>0</v>
      </c>
      <c r="B622">
        <f>IF($S622="","",INDEX(Calc!$U:$U,$S622))</f>
        <v>0</v>
      </c>
      <c r="C622" s="7">
        <f>IF($S622="","",INDEX(Calc!$B:$B,$S622))</f>
        <v>0</v>
      </c>
      <c r="D622">
        <f>IF($S622="","",INDEX(Calc!$C:$C,$S622))</f>
        <v>0</v>
      </c>
      <c r="E622" s="8">
        <f>IF($S622="","",INDEX(Calc!$E:$E,$S622))</f>
        <v>0</v>
      </c>
      <c r="F622" s="9">
        <f>IF($S622="","",INDEX(Calc!$G:$G,$S622))</f>
        <v>0</v>
      </c>
      <c r="G622" s="8">
        <f>IF($S622="","",INDEX(Calc!$L:$L,$S622))</f>
        <v>0</v>
      </c>
      <c r="H622" s="8">
        <f>IF($S622="","",INDEX(Calc!$M:$M,$S622))</f>
        <v>0</v>
      </c>
      <c r="I622" s="7">
        <f>IF($T622="","",INDEX(Calc!$B:$B,$T622))</f>
        <v>0</v>
      </c>
      <c r="J622" s="8">
        <f>IF($S622="","",IF($U622&lt;&gt;"paid",0,MAX(0,MIN(INDEX(Calc!$H:$H,$S622),INDEX(Calc!$I:$I,$T622))-MAX(INDEX(Calc!$J:$J,$S622),INDEX(Calc!$T:$T,$T622)))))</f>
        <v>0</v>
      </c>
      <c r="K622" s="8">
        <f>IF($S622="","",IF($U622&lt;&gt;"paid",0,$J622/(1+$F622)*$F622))</f>
        <v>0</v>
      </c>
      <c r="L622" s="8">
        <f>IF($S622="","",IF($U622="paid",MAX(0,$E622-MAX(0,MIN(INDEX(Calc!$H:$H,$S622),INDEX(Calc!$I:$I,$T622))-INDEX(Calc!$J:$J,$S622))),$W622))</f>
        <v>0</v>
      </c>
      <c r="M622" s="8">
        <f>IF($S622="","",IF($U622="paid",$L622/(1+$F622)*$F622,$Q622))</f>
        <v>0</v>
      </c>
      <c r="N622">
        <f>IF(OR($S622="",$U622&lt;&gt;"paid"),"",$I622-$C622)</f>
        <v>0</v>
      </c>
      <c r="O622" s="8">
        <f>IF($S622="","",IF(AND($U622="paid",$N622&gt;Settings!$B$4),$K622*Settings!$B$3*$N622/365,0))</f>
        <v>0</v>
      </c>
      <c r="P622" s="8">
        <f>IF($S622="","",IF($U622="unpaid",$W622,0))</f>
        <v>0</v>
      </c>
      <c r="Q622" s="8">
        <f>IF($S622="","",IF(AND($U622="unpaid",$C622&lt;=Settings!$B$2),$W622/(1+$F622)*$F622,0))</f>
        <v>0</v>
      </c>
      <c r="R622">
        <f>IF($S622="","","FY "&amp;IF(MONTH($C622)&gt;=4,YEAR($C622),YEAR($C622)-1)&amp;"-"&amp;TEXT(MOD(IF(MONTH($C622)&gt;=4,YEAR($C622)+1,YEAR($C622)),100),"00"))</f>
        <v>0</v>
      </c>
      <c r="S622">
        <f>IF($S621="","",IF($U621="paid",IF($V621&lt;&gt;"",$S621,IF(AND($W621&gt;0,OR(INDEX(Calc!$B:$B,$S621)&lt;=Settings!$B$2,$X621=0)),$S621,IFERROR(MATCH(1,INDEX((Calc!$A$2:$A$2001&lt;&gt;"")*(Calc!$E$2:$E$2001&gt;0)*(ROW(Calc!$A$2:$A$2001)&gt;$S621),0),0)+1,""))),IFERROR(MATCH(1,INDEX((Calc!$A$2:$A$2001&lt;&gt;"")*(Calc!$E$2:$E$2001&gt;0)*(ROW(Calc!$A$2:$A$2001)&gt;$S621),0),0)+1,"")))</f>
        <v>0</v>
      </c>
      <c r="T622">
        <f>IF($S622="","",IF(AND($S622=$S621,$U621="paid",$V621=""),"",IF(AND($S622=$S621,$U621="paid",$V621&lt;&gt;""),$V621,IF($S622="","",IFERROR(MATCH(1,INDEX((Calc!$A$2:$A$2001=INDEX(Calc!$A:$A,$S622))*(Calc!$D$2:$D$2001&gt;0)*(Calc!$I$2:$I$2001&gt;INDEX(Calc!$J:$J,$S622))*(Calc!$T$2:$T$2001&lt;INDEX(Calc!$H:$H,$S622)),0),0)+1,"")))))</f>
        <v>0</v>
      </c>
      <c r="U622">
        <f>IF($S622="","",IF($T622&lt;&gt;"","paid","unpaid"))</f>
        <v>0</v>
      </c>
      <c r="V622">
        <f>IF(OR($S622="",$T622=""),"",IFERROR(MATCH(1,INDEX((Calc!$A$2:$A$2001=INDEX(Calc!$A:$A,$S622))*(Calc!$D$2:$D$2001&gt;0)*(Calc!$I$2:$I$2001&gt;INDEX(Calc!$J:$J,$S622))*(Calc!$T$2:$T$2001&lt;INDEX(Calc!$H:$H,$S622))*(ROW(Calc!$A$2:$A$2001)&gt;$T622),0),0)+1,""))</f>
        <v>0</v>
      </c>
      <c r="W622" s="8">
        <f>IF($S622="","",MAX(0,INDEX(Calc!$H:$H,$S622)-MAX(INDEX(Calc!$K:$K,$S622),INDEX(Calc!$J:$J,$S622))))</f>
        <v>0</v>
      </c>
      <c r="X622" s="8">
        <f>IF($S622="","",INDEX(Calc!$E:$E,$S622)-$W622)</f>
        <v>0</v>
      </c>
    </row>
    <row r="623" spans="1:24">
      <c r="A623">
        <f>IF($S623="","",INDEX(Calc!$A:$A,$S623))</f>
        <v>0</v>
      </c>
      <c r="B623">
        <f>IF($S623="","",INDEX(Calc!$U:$U,$S623))</f>
        <v>0</v>
      </c>
      <c r="C623" s="7">
        <f>IF($S623="","",INDEX(Calc!$B:$B,$S623))</f>
        <v>0</v>
      </c>
      <c r="D623">
        <f>IF($S623="","",INDEX(Calc!$C:$C,$S623))</f>
        <v>0</v>
      </c>
      <c r="E623" s="8">
        <f>IF($S623="","",INDEX(Calc!$E:$E,$S623))</f>
        <v>0</v>
      </c>
      <c r="F623" s="9">
        <f>IF($S623="","",INDEX(Calc!$G:$G,$S623))</f>
        <v>0</v>
      </c>
      <c r="G623" s="8">
        <f>IF($S623="","",INDEX(Calc!$L:$L,$S623))</f>
        <v>0</v>
      </c>
      <c r="H623" s="8">
        <f>IF($S623="","",INDEX(Calc!$M:$M,$S623))</f>
        <v>0</v>
      </c>
      <c r="I623" s="7">
        <f>IF($T623="","",INDEX(Calc!$B:$B,$T623))</f>
        <v>0</v>
      </c>
      <c r="J623" s="8">
        <f>IF($S623="","",IF($U623&lt;&gt;"paid",0,MAX(0,MIN(INDEX(Calc!$H:$H,$S623),INDEX(Calc!$I:$I,$T623))-MAX(INDEX(Calc!$J:$J,$S623),INDEX(Calc!$T:$T,$T623)))))</f>
        <v>0</v>
      </c>
      <c r="K623" s="8">
        <f>IF($S623="","",IF($U623&lt;&gt;"paid",0,$J623/(1+$F623)*$F623))</f>
        <v>0</v>
      </c>
      <c r="L623" s="8">
        <f>IF($S623="","",IF($U623="paid",MAX(0,$E623-MAX(0,MIN(INDEX(Calc!$H:$H,$S623),INDEX(Calc!$I:$I,$T623))-INDEX(Calc!$J:$J,$S623))),$W623))</f>
        <v>0</v>
      </c>
      <c r="M623" s="8">
        <f>IF($S623="","",IF($U623="paid",$L623/(1+$F623)*$F623,$Q623))</f>
        <v>0</v>
      </c>
      <c r="N623">
        <f>IF(OR($S623="",$U623&lt;&gt;"paid"),"",$I623-$C623)</f>
        <v>0</v>
      </c>
      <c r="O623" s="8">
        <f>IF($S623="","",IF(AND($U623="paid",$N623&gt;Settings!$B$4),$K623*Settings!$B$3*$N623/365,0))</f>
        <v>0</v>
      </c>
      <c r="P623" s="8">
        <f>IF($S623="","",IF($U623="unpaid",$W623,0))</f>
        <v>0</v>
      </c>
      <c r="Q623" s="8">
        <f>IF($S623="","",IF(AND($U623="unpaid",$C623&lt;=Settings!$B$2),$W623/(1+$F623)*$F623,0))</f>
        <v>0</v>
      </c>
      <c r="R623">
        <f>IF($S623="","","FY "&amp;IF(MONTH($C623)&gt;=4,YEAR($C623),YEAR($C623)-1)&amp;"-"&amp;TEXT(MOD(IF(MONTH($C623)&gt;=4,YEAR($C623)+1,YEAR($C623)),100),"00"))</f>
        <v>0</v>
      </c>
      <c r="S623">
        <f>IF($S622="","",IF($U622="paid",IF($V622&lt;&gt;"",$S622,IF(AND($W622&gt;0,OR(INDEX(Calc!$B:$B,$S622)&lt;=Settings!$B$2,$X622=0)),$S622,IFERROR(MATCH(1,INDEX((Calc!$A$2:$A$2001&lt;&gt;"")*(Calc!$E$2:$E$2001&gt;0)*(ROW(Calc!$A$2:$A$2001)&gt;$S622),0),0)+1,""))),IFERROR(MATCH(1,INDEX((Calc!$A$2:$A$2001&lt;&gt;"")*(Calc!$E$2:$E$2001&gt;0)*(ROW(Calc!$A$2:$A$2001)&gt;$S622),0),0)+1,"")))</f>
        <v>0</v>
      </c>
      <c r="T623">
        <f>IF($S623="","",IF(AND($S623=$S622,$U622="paid",$V622=""),"",IF(AND($S623=$S622,$U622="paid",$V622&lt;&gt;""),$V622,IF($S623="","",IFERROR(MATCH(1,INDEX((Calc!$A$2:$A$2001=INDEX(Calc!$A:$A,$S623))*(Calc!$D$2:$D$2001&gt;0)*(Calc!$I$2:$I$2001&gt;INDEX(Calc!$J:$J,$S623))*(Calc!$T$2:$T$2001&lt;INDEX(Calc!$H:$H,$S623)),0),0)+1,"")))))</f>
        <v>0</v>
      </c>
      <c r="U623">
        <f>IF($S623="","",IF($T623&lt;&gt;"","paid","unpaid"))</f>
        <v>0</v>
      </c>
      <c r="V623">
        <f>IF(OR($S623="",$T623=""),"",IFERROR(MATCH(1,INDEX((Calc!$A$2:$A$2001=INDEX(Calc!$A:$A,$S623))*(Calc!$D$2:$D$2001&gt;0)*(Calc!$I$2:$I$2001&gt;INDEX(Calc!$J:$J,$S623))*(Calc!$T$2:$T$2001&lt;INDEX(Calc!$H:$H,$S623))*(ROW(Calc!$A$2:$A$2001)&gt;$T623),0),0)+1,""))</f>
        <v>0</v>
      </c>
      <c r="W623" s="8">
        <f>IF($S623="","",MAX(0,INDEX(Calc!$H:$H,$S623)-MAX(INDEX(Calc!$K:$K,$S623),INDEX(Calc!$J:$J,$S623))))</f>
        <v>0</v>
      </c>
      <c r="X623" s="8">
        <f>IF($S623="","",INDEX(Calc!$E:$E,$S623)-$W623)</f>
        <v>0</v>
      </c>
    </row>
    <row r="624" spans="1:24">
      <c r="A624">
        <f>IF($S624="","",INDEX(Calc!$A:$A,$S624))</f>
        <v>0</v>
      </c>
      <c r="B624">
        <f>IF($S624="","",INDEX(Calc!$U:$U,$S624))</f>
        <v>0</v>
      </c>
      <c r="C624" s="7">
        <f>IF($S624="","",INDEX(Calc!$B:$B,$S624))</f>
        <v>0</v>
      </c>
      <c r="D624">
        <f>IF($S624="","",INDEX(Calc!$C:$C,$S624))</f>
        <v>0</v>
      </c>
      <c r="E624" s="8">
        <f>IF($S624="","",INDEX(Calc!$E:$E,$S624))</f>
        <v>0</v>
      </c>
      <c r="F624" s="9">
        <f>IF($S624="","",INDEX(Calc!$G:$G,$S624))</f>
        <v>0</v>
      </c>
      <c r="G624" s="8">
        <f>IF($S624="","",INDEX(Calc!$L:$L,$S624))</f>
        <v>0</v>
      </c>
      <c r="H624" s="8">
        <f>IF($S624="","",INDEX(Calc!$M:$M,$S624))</f>
        <v>0</v>
      </c>
      <c r="I624" s="7">
        <f>IF($T624="","",INDEX(Calc!$B:$B,$T624))</f>
        <v>0</v>
      </c>
      <c r="J624" s="8">
        <f>IF($S624="","",IF($U624&lt;&gt;"paid",0,MAX(0,MIN(INDEX(Calc!$H:$H,$S624),INDEX(Calc!$I:$I,$T624))-MAX(INDEX(Calc!$J:$J,$S624),INDEX(Calc!$T:$T,$T624)))))</f>
        <v>0</v>
      </c>
      <c r="K624" s="8">
        <f>IF($S624="","",IF($U624&lt;&gt;"paid",0,$J624/(1+$F624)*$F624))</f>
        <v>0</v>
      </c>
      <c r="L624" s="8">
        <f>IF($S624="","",IF($U624="paid",MAX(0,$E624-MAX(0,MIN(INDEX(Calc!$H:$H,$S624),INDEX(Calc!$I:$I,$T624))-INDEX(Calc!$J:$J,$S624))),$W624))</f>
        <v>0</v>
      </c>
      <c r="M624" s="8">
        <f>IF($S624="","",IF($U624="paid",$L624/(1+$F624)*$F624,$Q624))</f>
        <v>0</v>
      </c>
      <c r="N624">
        <f>IF(OR($S624="",$U624&lt;&gt;"paid"),"",$I624-$C624)</f>
        <v>0</v>
      </c>
      <c r="O624" s="8">
        <f>IF($S624="","",IF(AND($U624="paid",$N624&gt;Settings!$B$4),$K624*Settings!$B$3*$N624/365,0))</f>
        <v>0</v>
      </c>
      <c r="P624" s="8">
        <f>IF($S624="","",IF($U624="unpaid",$W624,0))</f>
        <v>0</v>
      </c>
      <c r="Q624" s="8">
        <f>IF($S624="","",IF(AND($U624="unpaid",$C624&lt;=Settings!$B$2),$W624/(1+$F624)*$F624,0))</f>
        <v>0</v>
      </c>
      <c r="R624">
        <f>IF($S624="","","FY "&amp;IF(MONTH($C624)&gt;=4,YEAR($C624),YEAR($C624)-1)&amp;"-"&amp;TEXT(MOD(IF(MONTH($C624)&gt;=4,YEAR($C624)+1,YEAR($C624)),100),"00"))</f>
        <v>0</v>
      </c>
      <c r="S624">
        <f>IF($S623="","",IF($U623="paid",IF($V623&lt;&gt;"",$S623,IF(AND($W623&gt;0,OR(INDEX(Calc!$B:$B,$S623)&lt;=Settings!$B$2,$X623=0)),$S623,IFERROR(MATCH(1,INDEX((Calc!$A$2:$A$2001&lt;&gt;"")*(Calc!$E$2:$E$2001&gt;0)*(ROW(Calc!$A$2:$A$2001)&gt;$S623),0),0)+1,""))),IFERROR(MATCH(1,INDEX((Calc!$A$2:$A$2001&lt;&gt;"")*(Calc!$E$2:$E$2001&gt;0)*(ROW(Calc!$A$2:$A$2001)&gt;$S623),0),0)+1,"")))</f>
        <v>0</v>
      </c>
      <c r="T624">
        <f>IF($S624="","",IF(AND($S624=$S623,$U623="paid",$V623=""),"",IF(AND($S624=$S623,$U623="paid",$V623&lt;&gt;""),$V623,IF($S624="","",IFERROR(MATCH(1,INDEX((Calc!$A$2:$A$2001=INDEX(Calc!$A:$A,$S624))*(Calc!$D$2:$D$2001&gt;0)*(Calc!$I$2:$I$2001&gt;INDEX(Calc!$J:$J,$S624))*(Calc!$T$2:$T$2001&lt;INDEX(Calc!$H:$H,$S624)),0),0)+1,"")))))</f>
        <v>0</v>
      </c>
      <c r="U624">
        <f>IF($S624="","",IF($T624&lt;&gt;"","paid","unpaid"))</f>
        <v>0</v>
      </c>
      <c r="V624">
        <f>IF(OR($S624="",$T624=""),"",IFERROR(MATCH(1,INDEX((Calc!$A$2:$A$2001=INDEX(Calc!$A:$A,$S624))*(Calc!$D$2:$D$2001&gt;0)*(Calc!$I$2:$I$2001&gt;INDEX(Calc!$J:$J,$S624))*(Calc!$T$2:$T$2001&lt;INDEX(Calc!$H:$H,$S624))*(ROW(Calc!$A$2:$A$2001)&gt;$T624),0),0)+1,""))</f>
        <v>0</v>
      </c>
      <c r="W624" s="8">
        <f>IF($S624="","",MAX(0,INDEX(Calc!$H:$H,$S624)-MAX(INDEX(Calc!$K:$K,$S624),INDEX(Calc!$J:$J,$S624))))</f>
        <v>0</v>
      </c>
      <c r="X624" s="8">
        <f>IF($S624="","",INDEX(Calc!$E:$E,$S624)-$W624)</f>
        <v>0</v>
      </c>
    </row>
    <row r="625" spans="1:24">
      <c r="A625">
        <f>IF($S625="","",INDEX(Calc!$A:$A,$S625))</f>
        <v>0</v>
      </c>
      <c r="B625">
        <f>IF($S625="","",INDEX(Calc!$U:$U,$S625))</f>
        <v>0</v>
      </c>
      <c r="C625" s="7">
        <f>IF($S625="","",INDEX(Calc!$B:$B,$S625))</f>
        <v>0</v>
      </c>
      <c r="D625">
        <f>IF($S625="","",INDEX(Calc!$C:$C,$S625))</f>
        <v>0</v>
      </c>
      <c r="E625" s="8">
        <f>IF($S625="","",INDEX(Calc!$E:$E,$S625))</f>
        <v>0</v>
      </c>
      <c r="F625" s="9">
        <f>IF($S625="","",INDEX(Calc!$G:$G,$S625))</f>
        <v>0</v>
      </c>
      <c r="G625" s="8">
        <f>IF($S625="","",INDEX(Calc!$L:$L,$S625))</f>
        <v>0</v>
      </c>
      <c r="H625" s="8">
        <f>IF($S625="","",INDEX(Calc!$M:$M,$S625))</f>
        <v>0</v>
      </c>
      <c r="I625" s="7">
        <f>IF($T625="","",INDEX(Calc!$B:$B,$T625))</f>
        <v>0</v>
      </c>
      <c r="J625" s="8">
        <f>IF($S625="","",IF($U625&lt;&gt;"paid",0,MAX(0,MIN(INDEX(Calc!$H:$H,$S625),INDEX(Calc!$I:$I,$T625))-MAX(INDEX(Calc!$J:$J,$S625),INDEX(Calc!$T:$T,$T625)))))</f>
        <v>0</v>
      </c>
      <c r="K625" s="8">
        <f>IF($S625="","",IF($U625&lt;&gt;"paid",0,$J625/(1+$F625)*$F625))</f>
        <v>0</v>
      </c>
      <c r="L625" s="8">
        <f>IF($S625="","",IF($U625="paid",MAX(0,$E625-MAX(0,MIN(INDEX(Calc!$H:$H,$S625),INDEX(Calc!$I:$I,$T625))-INDEX(Calc!$J:$J,$S625))),$W625))</f>
        <v>0</v>
      </c>
      <c r="M625" s="8">
        <f>IF($S625="","",IF($U625="paid",$L625/(1+$F625)*$F625,$Q625))</f>
        <v>0</v>
      </c>
      <c r="N625">
        <f>IF(OR($S625="",$U625&lt;&gt;"paid"),"",$I625-$C625)</f>
        <v>0</v>
      </c>
      <c r="O625" s="8">
        <f>IF($S625="","",IF(AND($U625="paid",$N625&gt;Settings!$B$4),$K625*Settings!$B$3*$N625/365,0))</f>
        <v>0</v>
      </c>
      <c r="P625" s="8">
        <f>IF($S625="","",IF($U625="unpaid",$W625,0))</f>
        <v>0</v>
      </c>
      <c r="Q625" s="8">
        <f>IF($S625="","",IF(AND($U625="unpaid",$C625&lt;=Settings!$B$2),$W625/(1+$F625)*$F625,0))</f>
        <v>0</v>
      </c>
      <c r="R625">
        <f>IF($S625="","","FY "&amp;IF(MONTH($C625)&gt;=4,YEAR($C625),YEAR($C625)-1)&amp;"-"&amp;TEXT(MOD(IF(MONTH($C625)&gt;=4,YEAR($C625)+1,YEAR($C625)),100),"00"))</f>
        <v>0</v>
      </c>
      <c r="S625">
        <f>IF($S624="","",IF($U624="paid",IF($V624&lt;&gt;"",$S624,IF(AND($W624&gt;0,OR(INDEX(Calc!$B:$B,$S624)&lt;=Settings!$B$2,$X624=0)),$S624,IFERROR(MATCH(1,INDEX((Calc!$A$2:$A$2001&lt;&gt;"")*(Calc!$E$2:$E$2001&gt;0)*(ROW(Calc!$A$2:$A$2001)&gt;$S624),0),0)+1,""))),IFERROR(MATCH(1,INDEX((Calc!$A$2:$A$2001&lt;&gt;"")*(Calc!$E$2:$E$2001&gt;0)*(ROW(Calc!$A$2:$A$2001)&gt;$S624),0),0)+1,"")))</f>
        <v>0</v>
      </c>
      <c r="T625">
        <f>IF($S625="","",IF(AND($S625=$S624,$U624="paid",$V624=""),"",IF(AND($S625=$S624,$U624="paid",$V624&lt;&gt;""),$V624,IF($S625="","",IFERROR(MATCH(1,INDEX((Calc!$A$2:$A$2001=INDEX(Calc!$A:$A,$S625))*(Calc!$D$2:$D$2001&gt;0)*(Calc!$I$2:$I$2001&gt;INDEX(Calc!$J:$J,$S625))*(Calc!$T$2:$T$2001&lt;INDEX(Calc!$H:$H,$S625)),0),0)+1,"")))))</f>
        <v>0</v>
      </c>
      <c r="U625">
        <f>IF($S625="","",IF($T625&lt;&gt;"","paid","unpaid"))</f>
        <v>0</v>
      </c>
      <c r="V625">
        <f>IF(OR($S625="",$T625=""),"",IFERROR(MATCH(1,INDEX((Calc!$A$2:$A$2001=INDEX(Calc!$A:$A,$S625))*(Calc!$D$2:$D$2001&gt;0)*(Calc!$I$2:$I$2001&gt;INDEX(Calc!$J:$J,$S625))*(Calc!$T$2:$T$2001&lt;INDEX(Calc!$H:$H,$S625))*(ROW(Calc!$A$2:$A$2001)&gt;$T625),0),0)+1,""))</f>
        <v>0</v>
      </c>
      <c r="W625" s="8">
        <f>IF($S625="","",MAX(0,INDEX(Calc!$H:$H,$S625)-MAX(INDEX(Calc!$K:$K,$S625),INDEX(Calc!$J:$J,$S625))))</f>
        <v>0</v>
      </c>
      <c r="X625" s="8">
        <f>IF($S625="","",INDEX(Calc!$E:$E,$S625)-$W625)</f>
        <v>0</v>
      </c>
    </row>
    <row r="626" spans="1:24">
      <c r="A626">
        <f>IF($S626="","",INDEX(Calc!$A:$A,$S626))</f>
        <v>0</v>
      </c>
      <c r="B626">
        <f>IF($S626="","",INDEX(Calc!$U:$U,$S626))</f>
        <v>0</v>
      </c>
      <c r="C626" s="7">
        <f>IF($S626="","",INDEX(Calc!$B:$B,$S626))</f>
        <v>0</v>
      </c>
      <c r="D626">
        <f>IF($S626="","",INDEX(Calc!$C:$C,$S626))</f>
        <v>0</v>
      </c>
      <c r="E626" s="8">
        <f>IF($S626="","",INDEX(Calc!$E:$E,$S626))</f>
        <v>0</v>
      </c>
      <c r="F626" s="9">
        <f>IF($S626="","",INDEX(Calc!$G:$G,$S626))</f>
        <v>0</v>
      </c>
      <c r="G626" s="8">
        <f>IF($S626="","",INDEX(Calc!$L:$L,$S626))</f>
        <v>0</v>
      </c>
      <c r="H626" s="8">
        <f>IF($S626="","",INDEX(Calc!$M:$M,$S626))</f>
        <v>0</v>
      </c>
      <c r="I626" s="7">
        <f>IF($T626="","",INDEX(Calc!$B:$B,$T626))</f>
        <v>0</v>
      </c>
      <c r="J626" s="8">
        <f>IF($S626="","",IF($U626&lt;&gt;"paid",0,MAX(0,MIN(INDEX(Calc!$H:$H,$S626),INDEX(Calc!$I:$I,$T626))-MAX(INDEX(Calc!$J:$J,$S626),INDEX(Calc!$T:$T,$T626)))))</f>
        <v>0</v>
      </c>
      <c r="K626" s="8">
        <f>IF($S626="","",IF($U626&lt;&gt;"paid",0,$J626/(1+$F626)*$F626))</f>
        <v>0</v>
      </c>
      <c r="L626" s="8">
        <f>IF($S626="","",IF($U626="paid",MAX(0,$E626-MAX(0,MIN(INDEX(Calc!$H:$H,$S626),INDEX(Calc!$I:$I,$T626))-INDEX(Calc!$J:$J,$S626))),$W626))</f>
        <v>0</v>
      </c>
      <c r="M626" s="8">
        <f>IF($S626="","",IF($U626="paid",$L626/(1+$F626)*$F626,$Q626))</f>
        <v>0</v>
      </c>
      <c r="N626">
        <f>IF(OR($S626="",$U626&lt;&gt;"paid"),"",$I626-$C626)</f>
        <v>0</v>
      </c>
      <c r="O626" s="8">
        <f>IF($S626="","",IF(AND($U626="paid",$N626&gt;Settings!$B$4),$K626*Settings!$B$3*$N626/365,0))</f>
        <v>0</v>
      </c>
      <c r="P626" s="8">
        <f>IF($S626="","",IF($U626="unpaid",$W626,0))</f>
        <v>0</v>
      </c>
      <c r="Q626" s="8">
        <f>IF($S626="","",IF(AND($U626="unpaid",$C626&lt;=Settings!$B$2),$W626/(1+$F626)*$F626,0))</f>
        <v>0</v>
      </c>
      <c r="R626">
        <f>IF($S626="","","FY "&amp;IF(MONTH($C626)&gt;=4,YEAR($C626),YEAR($C626)-1)&amp;"-"&amp;TEXT(MOD(IF(MONTH($C626)&gt;=4,YEAR($C626)+1,YEAR($C626)),100),"00"))</f>
        <v>0</v>
      </c>
      <c r="S626">
        <f>IF($S625="","",IF($U625="paid",IF($V625&lt;&gt;"",$S625,IF(AND($W625&gt;0,OR(INDEX(Calc!$B:$B,$S625)&lt;=Settings!$B$2,$X625=0)),$S625,IFERROR(MATCH(1,INDEX((Calc!$A$2:$A$2001&lt;&gt;"")*(Calc!$E$2:$E$2001&gt;0)*(ROW(Calc!$A$2:$A$2001)&gt;$S625),0),0)+1,""))),IFERROR(MATCH(1,INDEX((Calc!$A$2:$A$2001&lt;&gt;"")*(Calc!$E$2:$E$2001&gt;0)*(ROW(Calc!$A$2:$A$2001)&gt;$S625),0),0)+1,"")))</f>
        <v>0</v>
      </c>
      <c r="T626">
        <f>IF($S626="","",IF(AND($S626=$S625,$U625="paid",$V625=""),"",IF(AND($S626=$S625,$U625="paid",$V625&lt;&gt;""),$V625,IF($S626="","",IFERROR(MATCH(1,INDEX((Calc!$A$2:$A$2001=INDEX(Calc!$A:$A,$S626))*(Calc!$D$2:$D$2001&gt;0)*(Calc!$I$2:$I$2001&gt;INDEX(Calc!$J:$J,$S626))*(Calc!$T$2:$T$2001&lt;INDEX(Calc!$H:$H,$S626)),0),0)+1,"")))))</f>
        <v>0</v>
      </c>
      <c r="U626">
        <f>IF($S626="","",IF($T626&lt;&gt;"","paid","unpaid"))</f>
        <v>0</v>
      </c>
      <c r="V626">
        <f>IF(OR($S626="",$T626=""),"",IFERROR(MATCH(1,INDEX((Calc!$A$2:$A$2001=INDEX(Calc!$A:$A,$S626))*(Calc!$D$2:$D$2001&gt;0)*(Calc!$I$2:$I$2001&gt;INDEX(Calc!$J:$J,$S626))*(Calc!$T$2:$T$2001&lt;INDEX(Calc!$H:$H,$S626))*(ROW(Calc!$A$2:$A$2001)&gt;$T626),0),0)+1,""))</f>
        <v>0</v>
      </c>
      <c r="W626" s="8">
        <f>IF($S626="","",MAX(0,INDEX(Calc!$H:$H,$S626)-MAX(INDEX(Calc!$K:$K,$S626),INDEX(Calc!$J:$J,$S626))))</f>
        <v>0</v>
      </c>
      <c r="X626" s="8">
        <f>IF($S626="","",INDEX(Calc!$E:$E,$S626)-$W626)</f>
        <v>0</v>
      </c>
    </row>
    <row r="627" spans="1:24">
      <c r="A627">
        <f>IF($S627="","",INDEX(Calc!$A:$A,$S627))</f>
        <v>0</v>
      </c>
      <c r="B627">
        <f>IF($S627="","",INDEX(Calc!$U:$U,$S627))</f>
        <v>0</v>
      </c>
      <c r="C627" s="7">
        <f>IF($S627="","",INDEX(Calc!$B:$B,$S627))</f>
        <v>0</v>
      </c>
      <c r="D627">
        <f>IF($S627="","",INDEX(Calc!$C:$C,$S627))</f>
        <v>0</v>
      </c>
      <c r="E627" s="8">
        <f>IF($S627="","",INDEX(Calc!$E:$E,$S627))</f>
        <v>0</v>
      </c>
      <c r="F627" s="9">
        <f>IF($S627="","",INDEX(Calc!$G:$G,$S627))</f>
        <v>0</v>
      </c>
      <c r="G627" s="8">
        <f>IF($S627="","",INDEX(Calc!$L:$L,$S627))</f>
        <v>0</v>
      </c>
      <c r="H627" s="8">
        <f>IF($S627="","",INDEX(Calc!$M:$M,$S627))</f>
        <v>0</v>
      </c>
      <c r="I627" s="7">
        <f>IF($T627="","",INDEX(Calc!$B:$B,$T627))</f>
        <v>0</v>
      </c>
      <c r="J627" s="8">
        <f>IF($S627="","",IF($U627&lt;&gt;"paid",0,MAX(0,MIN(INDEX(Calc!$H:$H,$S627),INDEX(Calc!$I:$I,$T627))-MAX(INDEX(Calc!$J:$J,$S627),INDEX(Calc!$T:$T,$T627)))))</f>
        <v>0</v>
      </c>
      <c r="K627" s="8">
        <f>IF($S627="","",IF($U627&lt;&gt;"paid",0,$J627/(1+$F627)*$F627))</f>
        <v>0</v>
      </c>
      <c r="L627" s="8">
        <f>IF($S627="","",IF($U627="paid",MAX(0,$E627-MAX(0,MIN(INDEX(Calc!$H:$H,$S627),INDEX(Calc!$I:$I,$T627))-INDEX(Calc!$J:$J,$S627))),$W627))</f>
        <v>0</v>
      </c>
      <c r="M627" s="8">
        <f>IF($S627="","",IF($U627="paid",$L627/(1+$F627)*$F627,$Q627))</f>
        <v>0</v>
      </c>
      <c r="N627">
        <f>IF(OR($S627="",$U627&lt;&gt;"paid"),"",$I627-$C627)</f>
        <v>0</v>
      </c>
      <c r="O627" s="8">
        <f>IF($S627="","",IF(AND($U627="paid",$N627&gt;Settings!$B$4),$K627*Settings!$B$3*$N627/365,0))</f>
        <v>0</v>
      </c>
      <c r="P627" s="8">
        <f>IF($S627="","",IF($U627="unpaid",$W627,0))</f>
        <v>0</v>
      </c>
      <c r="Q627" s="8">
        <f>IF($S627="","",IF(AND($U627="unpaid",$C627&lt;=Settings!$B$2),$W627/(1+$F627)*$F627,0))</f>
        <v>0</v>
      </c>
      <c r="R627">
        <f>IF($S627="","","FY "&amp;IF(MONTH($C627)&gt;=4,YEAR($C627),YEAR($C627)-1)&amp;"-"&amp;TEXT(MOD(IF(MONTH($C627)&gt;=4,YEAR($C627)+1,YEAR($C627)),100),"00"))</f>
        <v>0</v>
      </c>
      <c r="S627">
        <f>IF($S626="","",IF($U626="paid",IF($V626&lt;&gt;"",$S626,IF(AND($W626&gt;0,OR(INDEX(Calc!$B:$B,$S626)&lt;=Settings!$B$2,$X626=0)),$S626,IFERROR(MATCH(1,INDEX((Calc!$A$2:$A$2001&lt;&gt;"")*(Calc!$E$2:$E$2001&gt;0)*(ROW(Calc!$A$2:$A$2001)&gt;$S626),0),0)+1,""))),IFERROR(MATCH(1,INDEX((Calc!$A$2:$A$2001&lt;&gt;"")*(Calc!$E$2:$E$2001&gt;0)*(ROW(Calc!$A$2:$A$2001)&gt;$S626),0),0)+1,"")))</f>
        <v>0</v>
      </c>
      <c r="T627">
        <f>IF($S627="","",IF(AND($S627=$S626,$U626="paid",$V626=""),"",IF(AND($S627=$S626,$U626="paid",$V626&lt;&gt;""),$V626,IF($S627="","",IFERROR(MATCH(1,INDEX((Calc!$A$2:$A$2001=INDEX(Calc!$A:$A,$S627))*(Calc!$D$2:$D$2001&gt;0)*(Calc!$I$2:$I$2001&gt;INDEX(Calc!$J:$J,$S627))*(Calc!$T$2:$T$2001&lt;INDEX(Calc!$H:$H,$S627)),0),0)+1,"")))))</f>
        <v>0</v>
      </c>
      <c r="U627">
        <f>IF($S627="","",IF($T627&lt;&gt;"","paid","unpaid"))</f>
        <v>0</v>
      </c>
      <c r="V627">
        <f>IF(OR($S627="",$T627=""),"",IFERROR(MATCH(1,INDEX((Calc!$A$2:$A$2001=INDEX(Calc!$A:$A,$S627))*(Calc!$D$2:$D$2001&gt;0)*(Calc!$I$2:$I$2001&gt;INDEX(Calc!$J:$J,$S627))*(Calc!$T$2:$T$2001&lt;INDEX(Calc!$H:$H,$S627))*(ROW(Calc!$A$2:$A$2001)&gt;$T627),0),0)+1,""))</f>
        <v>0</v>
      </c>
      <c r="W627" s="8">
        <f>IF($S627="","",MAX(0,INDEX(Calc!$H:$H,$S627)-MAX(INDEX(Calc!$K:$K,$S627),INDEX(Calc!$J:$J,$S627))))</f>
        <v>0</v>
      </c>
      <c r="X627" s="8">
        <f>IF($S627="","",INDEX(Calc!$E:$E,$S627)-$W627)</f>
        <v>0</v>
      </c>
    </row>
    <row r="628" spans="1:24">
      <c r="A628">
        <f>IF($S628="","",INDEX(Calc!$A:$A,$S628))</f>
        <v>0</v>
      </c>
      <c r="B628">
        <f>IF($S628="","",INDEX(Calc!$U:$U,$S628))</f>
        <v>0</v>
      </c>
      <c r="C628" s="7">
        <f>IF($S628="","",INDEX(Calc!$B:$B,$S628))</f>
        <v>0</v>
      </c>
      <c r="D628">
        <f>IF($S628="","",INDEX(Calc!$C:$C,$S628))</f>
        <v>0</v>
      </c>
      <c r="E628" s="8">
        <f>IF($S628="","",INDEX(Calc!$E:$E,$S628))</f>
        <v>0</v>
      </c>
      <c r="F628" s="9">
        <f>IF($S628="","",INDEX(Calc!$G:$G,$S628))</f>
        <v>0</v>
      </c>
      <c r="G628" s="8">
        <f>IF($S628="","",INDEX(Calc!$L:$L,$S628))</f>
        <v>0</v>
      </c>
      <c r="H628" s="8">
        <f>IF($S628="","",INDEX(Calc!$M:$M,$S628))</f>
        <v>0</v>
      </c>
      <c r="I628" s="7">
        <f>IF($T628="","",INDEX(Calc!$B:$B,$T628))</f>
        <v>0</v>
      </c>
      <c r="J628" s="8">
        <f>IF($S628="","",IF($U628&lt;&gt;"paid",0,MAX(0,MIN(INDEX(Calc!$H:$H,$S628),INDEX(Calc!$I:$I,$T628))-MAX(INDEX(Calc!$J:$J,$S628),INDEX(Calc!$T:$T,$T628)))))</f>
        <v>0</v>
      </c>
      <c r="K628" s="8">
        <f>IF($S628="","",IF($U628&lt;&gt;"paid",0,$J628/(1+$F628)*$F628))</f>
        <v>0</v>
      </c>
      <c r="L628" s="8">
        <f>IF($S628="","",IF($U628="paid",MAX(0,$E628-MAX(0,MIN(INDEX(Calc!$H:$H,$S628),INDEX(Calc!$I:$I,$T628))-INDEX(Calc!$J:$J,$S628))),$W628))</f>
        <v>0</v>
      </c>
      <c r="M628" s="8">
        <f>IF($S628="","",IF($U628="paid",$L628/(1+$F628)*$F628,$Q628))</f>
        <v>0</v>
      </c>
      <c r="N628">
        <f>IF(OR($S628="",$U628&lt;&gt;"paid"),"",$I628-$C628)</f>
        <v>0</v>
      </c>
      <c r="O628" s="8">
        <f>IF($S628="","",IF(AND($U628="paid",$N628&gt;Settings!$B$4),$K628*Settings!$B$3*$N628/365,0))</f>
        <v>0</v>
      </c>
      <c r="P628" s="8">
        <f>IF($S628="","",IF($U628="unpaid",$W628,0))</f>
        <v>0</v>
      </c>
      <c r="Q628" s="8">
        <f>IF($S628="","",IF(AND($U628="unpaid",$C628&lt;=Settings!$B$2),$W628/(1+$F628)*$F628,0))</f>
        <v>0</v>
      </c>
      <c r="R628">
        <f>IF($S628="","","FY "&amp;IF(MONTH($C628)&gt;=4,YEAR($C628),YEAR($C628)-1)&amp;"-"&amp;TEXT(MOD(IF(MONTH($C628)&gt;=4,YEAR($C628)+1,YEAR($C628)),100),"00"))</f>
        <v>0</v>
      </c>
      <c r="S628">
        <f>IF($S627="","",IF($U627="paid",IF($V627&lt;&gt;"",$S627,IF(AND($W627&gt;0,OR(INDEX(Calc!$B:$B,$S627)&lt;=Settings!$B$2,$X627=0)),$S627,IFERROR(MATCH(1,INDEX((Calc!$A$2:$A$2001&lt;&gt;"")*(Calc!$E$2:$E$2001&gt;0)*(ROW(Calc!$A$2:$A$2001)&gt;$S627),0),0)+1,""))),IFERROR(MATCH(1,INDEX((Calc!$A$2:$A$2001&lt;&gt;"")*(Calc!$E$2:$E$2001&gt;0)*(ROW(Calc!$A$2:$A$2001)&gt;$S627),0),0)+1,"")))</f>
        <v>0</v>
      </c>
      <c r="T628">
        <f>IF($S628="","",IF(AND($S628=$S627,$U627="paid",$V627=""),"",IF(AND($S628=$S627,$U627="paid",$V627&lt;&gt;""),$V627,IF($S628="","",IFERROR(MATCH(1,INDEX((Calc!$A$2:$A$2001=INDEX(Calc!$A:$A,$S628))*(Calc!$D$2:$D$2001&gt;0)*(Calc!$I$2:$I$2001&gt;INDEX(Calc!$J:$J,$S628))*(Calc!$T$2:$T$2001&lt;INDEX(Calc!$H:$H,$S628)),0),0)+1,"")))))</f>
        <v>0</v>
      </c>
      <c r="U628">
        <f>IF($S628="","",IF($T628&lt;&gt;"","paid","unpaid"))</f>
        <v>0</v>
      </c>
      <c r="V628">
        <f>IF(OR($S628="",$T628=""),"",IFERROR(MATCH(1,INDEX((Calc!$A$2:$A$2001=INDEX(Calc!$A:$A,$S628))*(Calc!$D$2:$D$2001&gt;0)*(Calc!$I$2:$I$2001&gt;INDEX(Calc!$J:$J,$S628))*(Calc!$T$2:$T$2001&lt;INDEX(Calc!$H:$H,$S628))*(ROW(Calc!$A$2:$A$2001)&gt;$T628),0),0)+1,""))</f>
        <v>0</v>
      </c>
      <c r="W628" s="8">
        <f>IF($S628="","",MAX(0,INDEX(Calc!$H:$H,$S628)-MAX(INDEX(Calc!$K:$K,$S628),INDEX(Calc!$J:$J,$S628))))</f>
        <v>0</v>
      </c>
      <c r="X628" s="8">
        <f>IF($S628="","",INDEX(Calc!$E:$E,$S628)-$W628)</f>
        <v>0</v>
      </c>
    </row>
    <row r="629" spans="1:24">
      <c r="A629">
        <f>IF($S629="","",INDEX(Calc!$A:$A,$S629))</f>
        <v>0</v>
      </c>
      <c r="B629">
        <f>IF($S629="","",INDEX(Calc!$U:$U,$S629))</f>
        <v>0</v>
      </c>
      <c r="C629" s="7">
        <f>IF($S629="","",INDEX(Calc!$B:$B,$S629))</f>
        <v>0</v>
      </c>
      <c r="D629">
        <f>IF($S629="","",INDEX(Calc!$C:$C,$S629))</f>
        <v>0</v>
      </c>
      <c r="E629" s="8">
        <f>IF($S629="","",INDEX(Calc!$E:$E,$S629))</f>
        <v>0</v>
      </c>
      <c r="F629" s="9">
        <f>IF($S629="","",INDEX(Calc!$G:$G,$S629))</f>
        <v>0</v>
      </c>
      <c r="G629" s="8">
        <f>IF($S629="","",INDEX(Calc!$L:$L,$S629))</f>
        <v>0</v>
      </c>
      <c r="H629" s="8">
        <f>IF($S629="","",INDEX(Calc!$M:$M,$S629))</f>
        <v>0</v>
      </c>
      <c r="I629" s="7">
        <f>IF($T629="","",INDEX(Calc!$B:$B,$T629))</f>
        <v>0</v>
      </c>
      <c r="J629" s="8">
        <f>IF($S629="","",IF($U629&lt;&gt;"paid",0,MAX(0,MIN(INDEX(Calc!$H:$H,$S629),INDEX(Calc!$I:$I,$T629))-MAX(INDEX(Calc!$J:$J,$S629),INDEX(Calc!$T:$T,$T629)))))</f>
        <v>0</v>
      </c>
      <c r="K629" s="8">
        <f>IF($S629="","",IF($U629&lt;&gt;"paid",0,$J629/(1+$F629)*$F629))</f>
        <v>0</v>
      </c>
      <c r="L629" s="8">
        <f>IF($S629="","",IF($U629="paid",MAX(0,$E629-MAX(0,MIN(INDEX(Calc!$H:$H,$S629),INDEX(Calc!$I:$I,$T629))-INDEX(Calc!$J:$J,$S629))),$W629))</f>
        <v>0</v>
      </c>
      <c r="M629" s="8">
        <f>IF($S629="","",IF($U629="paid",$L629/(1+$F629)*$F629,$Q629))</f>
        <v>0</v>
      </c>
      <c r="N629">
        <f>IF(OR($S629="",$U629&lt;&gt;"paid"),"",$I629-$C629)</f>
        <v>0</v>
      </c>
      <c r="O629" s="8">
        <f>IF($S629="","",IF(AND($U629="paid",$N629&gt;Settings!$B$4),$K629*Settings!$B$3*$N629/365,0))</f>
        <v>0</v>
      </c>
      <c r="P629" s="8">
        <f>IF($S629="","",IF($U629="unpaid",$W629,0))</f>
        <v>0</v>
      </c>
      <c r="Q629" s="8">
        <f>IF($S629="","",IF(AND($U629="unpaid",$C629&lt;=Settings!$B$2),$W629/(1+$F629)*$F629,0))</f>
        <v>0</v>
      </c>
      <c r="R629">
        <f>IF($S629="","","FY "&amp;IF(MONTH($C629)&gt;=4,YEAR($C629),YEAR($C629)-1)&amp;"-"&amp;TEXT(MOD(IF(MONTH($C629)&gt;=4,YEAR($C629)+1,YEAR($C629)),100),"00"))</f>
        <v>0</v>
      </c>
      <c r="S629">
        <f>IF($S628="","",IF($U628="paid",IF($V628&lt;&gt;"",$S628,IF(AND($W628&gt;0,OR(INDEX(Calc!$B:$B,$S628)&lt;=Settings!$B$2,$X628=0)),$S628,IFERROR(MATCH(1,INDEX((Calc!$A$2:$A$2001&lt;&gt;"")*(Calc!$E$2:$E$2001&gt;0)*(ROW(Calc!$A$2:$A$2001)&gt;$S628),0),0)+1,""))),IFERROR(MATCH(1,INDEX((Calc!$A$2:$A$2001&lt;&gt;"")*(Calc!$E$2:$E$2001&gt;0)*(ROW(Calc!$A$2:$A$2001)&gt;$S628),0),0)+1,"")))</f>
        <v>0</v>
      </c>
      <c r="T629">
        <f>IF($S629="","",IF(AND($S629=$S628,$U628="paid",$V628=""),"",IF(AND($S629=$S628,$U628="paid",$V628&lt;&gt;""),$V628,IF($S629="","",IFERROR(MATCH(1,INDEX((Calc!$A$2:$A$2001=INDEX(Calc!$A:$A,$S629))*(Calc!$D$2:$D$2001&gt;0)*(Calc!$I$2:$I$2001&gt;INDEX(Calc!$J:$J,$S629))*(Calc!$T$2:$T$2001&lt;INDEX(Calc!$H:$H,$S629)),0),0)+1,"")))))</f>
        <v>0</v>
      </c>
      <c r="U629">
        <f>IF($S629="","",IF($T629&lt;&gt;"","paid","unpaid"))</f>
        <v>0</v>
      </c>
      <c r="V629">
        <f>IF(OR($S629="",$T629=""),"",IFERROR(MATCH(1,INDEX((Calc!$A$2:$A$2001=INDEX(Calc!$A:$A,$S629))*(Calc!$D$2:$D$2001&gt;0)*(Calc!$I$2:$I$2001&gt;INDEX(Calc!$J:$J,$S629))*(Calc!$T$2:$T$2001&lt;INDEX(Calc!$H:$H,$S629))*(ROW(Calc!$A$2:$A$2001)&gt;$T629),0),0)+1,""))</f>
        <v>0</v>
      </c>
      <c r="W629" s="8">
        <f>IF($S629="","",MAX(0,INDEX(Calc!$H:$H,$S629)-MAX(INDEX(Calc!$K:$K,$S629),INDEX(Calc!$J:$J,$S629))))</f>
        <v>0</v>
      </c>
      <c r="X629" s="8">
        <f>IF($S629="","",INDEX(Calc!$E:$E,$S629)-$W629)</f>
        <v>0</v>
      </c>
    </row>
    <row r="630" spans="1:24">
      <c r="A630">
        <f>IF($S630="","",INDEX(Calc!$A:$A,$S630))</f>
        <v>0</v>
      </c>
      <c r="B630">
        <f>IF($S630="","",INDEX(Calc!$U:$U,$S630))</f>
        <v>0</v>
      </c>
      <c r="C630" s="7">
        <f>IF($S630="","",INDEX(Calc!$B:$B,$S630))</f>
        <v>0</v>
      </c>
      <c r="D630">
        <f>IF($S630="","",INDEX(Calc!$C:$C,$S630))</f>
        <v>0</v>
      </c>
      <c r="E630" s="8">
        <f>IF($S630="","",INDEX(Calc!$E:$E,$S630))</f>
        <v>0</v>
      </c>
      <c r="F630" s="9">
        <f>IF($S630="","",INDEX(Calc!$G:$G,$S630))</f>
        <v>0</v>
      </c>
      <c r="G630" s="8">
        <f>IF($S630="","",INDEX(Calc!$L:$L,$S630))</f>
        <v>0</v>
      </c>
      <c r="H630" s="8">
        <f>IF($S630="","",INDEX(Calc!$M:$M,$S630))</f>
        <v>0</v>
      </c>
      <c r="I630" s="7">
        <f>IF($T630="","",INDEX(Calc!$B:$B,$T630))</f>
        <v>0</v>
      </c>
      <c r="J630" s="8">
        <f>IF($S630="","",IF($U630&lt;&gt;"paid",0,MAX(0,MIN(INDEX(Calc!$H:$H,$S630),INDEX(Calc!$I:$I,$T630))-MAX(INDEX(Calc!$J:$J,$S630),INDEX(Calc!$T:$T,$T630)))))</f>
        <v>0</v>
      </c>
      <c r="K630" s="8">
        <f>IF($S630="","",IF($U630&lt;&gt;"paid",0,$J630/(1+$F630)*$F630))</f>
        <v>0</v>
      </c>
      <c r="L630" s="8">
        <f>IF($S630="","",IF($U630="paid",MAX(0,$E630-MAX(0,MIN(INDEX(Calc!$H:$H,$S630),INDEX(Calc!$I:$I,$T630))-INDEX(Calc!$J:$J,$S630))),$W630))</f>
        <v>0</v>
      </c>
      <c r="M630" s="8">
        <f>IF($S630="","",IF($U630="paid",$L630/(1+$F630)*$F630,$Q630))</f>
        <v>0</v>
      </c>
      <c r="N630">
        <f>IF(OR($S630="",$U630&lt;&gt;"paid"),"",$I630-$C630)</f>
        <v>0</v>
      </c>
      <c r="O630" s="8">
        <f>IF($S630="","",IF(AND($U630="paid",$N630&gt;Settings!$B$4),$K630*Settings!$B$3*$N630/365,0))</f>
        <v>0</v>
      </c>
      <c r="P630" s="8">
        <f>IF($S630="","",IF($U630="unpaid",$W630,0))</f>
        <v>0</v>
      </c>
      <c r="Q630" s="8">
        <f>IF($S630="","",IF(AND($U630="unpaid",$C630&lt;=Settings!$B$2),$W630/(1+$F630)*$F630,0))</f>
        <v>0</v>
      </c>
      <c r="R630">
        <f>IF($S630="","","FY "&amp;IF(MONTH($C630)&gt;=4,YEAR($C630),YEAR($C630)-1)&amp;"-"&amp;TEXT(MOD(IF(MONTH($C630)&gt;=4,YEAR($C630)+1,YEAR($C630)),100),"00"))</f>
        <v>0</v>
      </c>
      <c r="S630">
        <f>IF($S629="","",IF($U629="paid",IF($V629&lt;&gt;"",$S629,IF(AND($W629&gt;0,OR(INDEX(Calc!$B:$B,$S629)&lt;=Settings!$B$2,$X629=0)),$S629,IFERROR(MATCH(1,INDEX((Calc!$A$2:$A$2001&lt;&gt;"")*(Calc!$E$2:$E$2001&gt;0)*(ROW(Calc!$A$2:$A$2001)&gt;$S629),0),0)+1,""))),IFERROR(MATCH(1,INDEX((Calc!$A$2:$A$2001&lt;&gt;"")*(Calc!$E$2:$E$2001&gt;0)*(ROW(Calc!$A$2:$A$2001)&gt;$S629),0),0)+1,"")))</f>
        <v>0</v>
      </c>
      <c r="T630">
        <f>IF($S630="","",IF(AND($S630=$S629,$U629="paid",$V629=""),"",IF(AND($S630=$S629,$U629="paid",$V629&lt;&gt;""),$V629,IF($S630="","",IFERROR(MATCH(1,INDEX((Calc!$A$2:$A$2001=INDEX(Calc!$A:$A,$S630))*(Calc!$D$2:$D$2001&gt;0)*(Calc!$I$2:$I$2001&gt;INDEX(Calc!$J:$J,$S630))*(Calc!$T$2:$T$2001&lt;INDEX(Calc!$H:$H,$S630)),0),0)+1,"")))))</f>
        <v>0</v>
      </c>
      <c r="U630">
        <f>IF($S630="","",IF($T630&lt;&gt;"","paid","unpaid"))</f>
        <v>0</v>
      </c>
      <c r="V630">
        <f>IF(OR($S630="",$T630=""),"",IFERROR(MATCH(1,INDEX((Calc!$A$2:$A$2001=INDEX(Calc!$A:$A,$S630))*(Calc!$D$2:$D$2001&gt;0)*(Calc!$I$2:$I$2001&gt;INDEX(Calc!$J:$J,$S630))*(Calc!$T$2:$T$2001&lt;INDEX(Calc!$H:$H,$S630))*(ROW(Calc!$A$2:$A$2001)&gt;$T630),0),0)+1,""))</f>
        <v>0</v>
      </c>
      <c r="W630" s="8">
        <f>IF($S630="","",MAX(0,INDEX(Calc!$H:$H,$S630)-MAX(INDEX(Calc!$K:$K,$S630),INDEX(Calc!$J:$J,$S630))))</f>
        <v>0</v>
      </c>
      <c r="X630" s="8">
        <f>IF($S630="","",INDEX(Calc!$E:$E,$S630)-$W630)</f>
        <v>0</v>
      </c>
    </row>
    <row r="631" spans="1:24">
      <c r="A631">
        <f>IF($S631="","",INDEX(Calc!$A:$A,$S631))</f>
        <v>0</v>
      </c>
      <c r="B631">
        <f>IF($S631="","",INDEX(Calc!$U:$U,$S631))</f>
        <v>0</v>
      </c>
      <c r="C631" s="7">
        <f>IF($S631="","",INDEX(Calc!$B:$B,$S631))</f>
        <v>0</v>
      </c>
      <c r="D631">
        <f>IF($S631="","",INDEX(Calc!$C:$C,$S631))</f>
        <v>0</v>
      </c>
      <c r="E631" s="8">
        <f>IF($S631="","",INDEX(Calc!$E:$E,$S631))</f>
        <v>0</v>
      </c>
      <c r="F631" s="9">
        <f>IF($S631="","",INDEX(Calc!$G:$G,$S631))</f>
        <v>0</v>
      </c>
      <c r="G631" s="8">
        <f>IF($S631="","",INDEX(Calc!$L:$L,$S631))</f>
        <v>0</v>
      </c>
      <c r="H631" s="8">
        <f>IF($S631="","",INDEX(Calc!$M:$M,$S631))</f>
        <v>0</v>
      </c>
      <c r="I631" s="7">
        <f>IF($T631="","",INDEX(Calc!$B:$B,$T631))</f>
        <v>0</v>
      </c>
      <c r="J631" s="8">
        <f>IF($S631="","",IF($U631&lt;&gt;"paid",0,MAX(0,MIN(INDEX(Calc!$H:$H,$S631),INDEX(Calc!$I:$I,$T631))-MAX(INDEX(Calc!$J:$J,$S631),INDEX(Calc!$T:$T,$T631)))))</f>
        <v>0</v>
      </c>
      <c r="K631" s="8">
        <f>IF($S631="","",IF($U631&lt;&gt;"paid",0,$J631/(1+$F631)*$F631))</f>
        <v>0</v>
      </c>
      <c r="L631" s="8">
        <f>IF($S631="","",IF($U631="paid",MAX(0,$E631-MAX(0,MIN(INDEX(Calc!$H:$H,$S631),INDEX(Calc!$I:$I,$T631))-INDEX(Calc!$J:$J,$S631))),$W631))</f>
        <v>0</v>
      </c>
      <c r="M631" s="8">
        <f>IF($S631="","",IF($U631="paid",$L631/(1+$F631)*$F631,$Q631))</f>
        <v>0</v>
      </c>
      <c r="N631">
        <f>IF(OR($S631="",$U631&lt;&gt;"paid"),"",$I631-$C631)</f>
        <v>0</v>
      </c>
      <c r="O631" s="8">
        <f>IF($S631="","",IF(AND($U631="paid",$N631&gt;Settings!$B$4),$K631*Settings!$B$3*$N631/365,0))</f>
        <v>0</v>
      </c>
      <c r="P631" s="8">
        <f>IF($S631="","",IF($U631="unpaid",$W631,0))</f>
        <v>0</v>
      </c>
      <c r="Q631" s="8">
        <f>IF($S631="","",IF(AND($U631="unpaid",$C631&lt;=Settings!$B$2),$W631/(1+$F631)*$F631,0))</f>
        <v>0</v>
      </c>
      <c r="R631">
        <f>IF($S631="","","FY "&amp;IF(MONTH($C631)&gt;=4,YEAR($C631),YEAR($C631)-1)&amp;"-"&amp;TEXT(MOD(IF(MONTH($C631)&gt;=4,YEAR($C631)+1,YEAR($C631)),100),"00"))</f>
        <v>0</v>
      </c>
      <c r="S631">
        <f>IF($S630="","",IF($U630="paid",IF($V630&lt;&gt;"",$S630,IF(AND($W630&gt;0,OR(INDEX(Calc!$B:$B,$S630)&lt;=Settings!$B$2,$X630=0)),$S630,IFERROR(MATCH(1,INDEX((Calc!$A$2:$A$2001&lt;&gt;"")*(Calc!$E$2:$E$2001&gt;0)*(ROW(Calc!$A$2:$A$2001)&gt;$S630),0),0)+1,""))),IFERROR(MATCH(1,INDEX((Calc!$A$2:$A$2001&lt;&gt;"")*(Calc!$E$2:$E$2001&gt;0)*(ROW(Calc!$A$2:$A$2001)&gt;$S630),0),0)+1,"")))</f>
        <v>0</v>
      </c>
      <c r="T631">
        <f>IF($S631="","",IF(AND($S631=$S630,$U630="paid",$V630=""),"",IF(AND($S631=$S630,$U630="paid",$V630&lt;&gt;""),$V630,IF($S631="","",IFERROR(MATCH(1,INDEX((Calc!$A$2:$A$2001=INDEX(Calc!$A:$A,$S631))*(Calc!$D$2:$D$2001&gt;0)*(Calc!$I$2:$I$2001&gt;INDEX(Calc!$J:$J,$S631))*(Calc!$T$2:$T$2001&lt;INDEX(Calc!$H:$H,$S631)),0),0)+1,"")))))</f>
        <v>0</v>
      </c>
      <c r="U631">
        <f>IF($S631="","",IF($T631&lt;&gt;"","paid","unpaid"))</f>
        <v>0</v>
      </c>
      <c r="V631">
        <f>IF(OR($S631="",$T631=""),"",IFERROR(MATCH(1,INDEX((Calc!$A$2:$A$2001=INDEX(Calc!$A:$A,$S631))*(Calc!$D$2:$D$2001&gt;0)*(Calc!$I$2:$I$2001&gt;INDEX(Calc!$J:$J,$S631))*(Calc!$T$2:$T$2001&lt;INDEX(Calc!$H:$H,$S631))*(ROW(Calc!$A$2:$A$2001)&gt;$T631),0),0)+1,""))</f>
        <v>0</v>
      </c>
      <c r="W631" s="8">
        <f>IF($S631="","",MAX(0,INDEX(Calc!$H:$H,$S631)-MAX(INDEX(Calc!$K:$K,$S631),INDEX(Calc!$J:$J,$S631))))</f>
        <v>0</v>
      </c>
      <c r="X631" s="8">
        <f>IF($S631="","",INDEX(Calc!$E:$E,$S631)-$W631)</f>
        <v>0</v>
      </c>
    </row>
    <row r="632" spans="1:24">
      <c r="A632">
        <f>IF($S632="","",INDEX(Calc!$A:$A,$S632))</f>
        <v>0</v>
      </c>
      <c r="B632">
        <f>IF($S632="","",INDEX(Calc!$U:$U,$S632))</f>
        <v>0</v>
      </c>
      <c r="C632" s="7">
        <f>IF($S632="","",INDEX(Calc!$B:$B,$S632))</f>
        <v>0</v>
      </c>
      <c r="D632">
        <f>IF($S632="","",INDEX(Calc!$C:$C,$S632))</f>
        <v>0</v>
      </c>
      <c r="E632" s="8">
        <f>IF($S632="","",INDEX(Calc!$E:$E,$S632))</f>
        <v>0</v>
      </c>
      <c r="F632" s="9">
        <f>IF($S632="","",INDEX(Calc!$G:$G,$S632))</f>
        <v>0</v>
      </c>
      <c r="G632" s="8">
        <f>IF($S632="","",INDEX(Calc!$L:$L,$S632))</f>
        <v>0</v>
      </c>
      <c r="H632" s="8">
        <f>IF($S632="","",INDEX(Calc!$M:$M,$S632))</f>
        <v>0</v>
      </c>
      <c r="I632" s="7">
        <f>IF($T632="","",INDEX(Calc!$B:$B,$T632))</f>
        <v>0</v>
      </c>
      <c r="J632" s="8">
        <f>IF($S632="","",IF($U632&lt;&gt;"paid",0,MAX(0,MIN(INDEX(Calc!$H:$H,$S632),INDEX(Calc!$I:$I,$T632))-MAX(INDEX(Calc!$J:$J,$S632),INDEX(Calc!$T:$T,$T632)))))</f>
        <v>0</v>
      </c>
      <c r="K632" s="8">
        <f>IF($S632="","",IF($U632&lt;&gt;"paid",0,$J632/(1+$F632)*$F632))</f>
        <v>0</v>
      </c>
      <c r="L632" s="8">
        <f>IF($S632="","",IF($U632="paid",MAX(0,$E632-MAX(0,MIN(INDEX(Calc!$H:$H,$S632),INDEX(Calc!$I:$I,$T632))-INDEX(Calc!$J:$J,$S632))),$W632))</f>
        <v>0</v>
      </c>
      <c r="M632" s="8">
        <f>IF($S632="","",IF($U632="paid",$L632/(1+$F632)*$F632,$Q632))</f>
        <v>0</v>
      </c>
      <c r="N632">
        <f>IF(OR($S632="",$U632&lt;&gt;"paid"),"",$I632-$C632)</f>
        <v>0</v>
      </c>
      <c r="O632" s="8">
        <f>IF($S632="","",IF(AND($U632="paid",$N632&gt;Settings!$B$4),$K632*Settings!$B$3*$N632/365,0))</f>
        <v>0</v>
      </c>
      <c r="P632" s="8">
        <f>IF($S632="","",IF($U632="unpaid",$W632,0))</f>
        <v>0</v>
      </c>
      <c r="Q632" s="8">
        <f>IF($S632="","",IF(AND($U632="unpaid",$C632&lt;=Settings!$B$2),$W632/(1+$F632)*$F632,0))</f>
        <v>0</v>
      </c>
      <c r="R632">
        <f>IF($S632="","","FY "&amp;IF(MONTH($C632)&gt;=4,YEAR($C632),YEAR($C632)-1)&amp;"-"&amp;TEXT(MOD(IF(MONTH($C632)&gt;=4,YEAR($C632)+1,YEAR($C632)),100),"00"))</f>
        <v>0</v>
      </c>
      <c r="S632">
        <f>IF($S631="","",IF($U631="paid",IF($V631&lt;&gt;"",$S631,IF(AND($W631&gt;0,OR(INDEX(Calc!$B:$B,$S631)&lt;=Settings!$B$2,$X631=0)),$S631,IFERROR(MATCH(1,INDEX((Calc!$A$2:$A$2001&lt;&gt;"")*(Calc!$E$2:$E$2001&gt;0)*(ROW(Calc!$A$2:$A$2001)&gt;$S631),0),0)+1,""))),IFERROR(MATCH(1,INDEX((Calc!$A$2:$A$2001&lt;&gt;"")*(Calc!$E$2:$E$2001&gt;0)*(ROW(Calc!$A$2:$A$2001)&gt;$S631),0),0)+1,"")))</f>
        <v>0</v>
      </c>
      <c r="T632">
        <f>IF($S632="","",IF(AND($S632=$S631,$U631="paid",$V631=""),"",IF(AND($S632=$S631,$U631="paid",$V631&lt;&gt;""),$V631,IF($S632="","",IFERROR(MATCH(1,INDEX((Calc!$A$2:$A$2001=INDEX(Calc!$A:$A,$S632))*(Calc!$D$2:$D$2001&gt;0)*(Calc!$I$2:$I$2001&gt;INDEX(Calc!$J:$J,$S632))*(Calc!$T$2:$T$2001&lt;INDEX(Calc!$H:$H,$S632)),0),0)+1,"")))))</f>
        <v>0</v>
      </c>
      <c r="U632">
        <f>IF($S632="","",IF($T632&lt;&gt;"","paid","unpaid"))</f>
        <v>0</v>
      </c>
      <c r="V632">
        <f>IF(OR($S632="",$T632=""),"",IFERROR(MATCH(1,INDEX((Calc!$A$2:$A$2001=INDEX(Calc!$A:$A,$S632))*(Calc!$D$2:$D$2001&gt;0)*(Calc!$I$2:$I$2001&gt;INDEX(Calc!$J:$J,$S632))*(Calc!$T$2:$T$2001&lt;INDEX(Calc!$H:$H,$S632))*(ROW(Calc!$A$2:$A$2001)&gt;$T632),0),0)+1,""))</f>
        <v>0</v>
      </c>
      <c r="W632" s="8">
        <f>IF($S632="","",MAX(0,INDEX(Calc!$H:$H,$S632)-MAX(INDEX(Calc!$K:$K,$S632),INDEX(Calc!$J:$J,$S632))))</f>
        <v>0</v>
      </c>
      <c r="X632" s="8">
        <f>IF($S632="","",INDEX(Calc!$E:$E,$S632)-$W632)</f>
        <v>0</v>
      </c>
    </row>
    <row r="633" spans="1:24">
      <c r="A633">
        <f>IF($S633="","",INDEX(Calc!$A:$A,$S633))</f>
        <v>0</v>
      </c>
      <c r="B633">
        <f>IF($S633="","",INDEX(Calc!$U:$U,$S633))</f>
        <v>0</v>
      </c>
      <c r="C633" s="7">
        <f>IF($S633="","",INDEX(Calc!$B:$B,$S633))</f>
        <v>0</v>
      </c>
      <c r="D633">
        <f>IF($S633="","",INDEX(Calc!$C:$C,$S633))</f>
        <v>0</v>
      </c>
      <c r="E633" s="8">
        <f>IF($S633="","",INDEX(Calc!$E:$E,$S633))</f>
        <v>0</v>
      </c>
      <c r="F633" s="9">
        <f>IF($S633="","",INDEX(Calc!$G:$G,$S633))</f>
        <v>0</v>
      </c>
      <c r="G633" s="8">
        <f>IF($S633="","",INDEX(Calc!$L:$L,$S633))</f>
        <v>0</v>
      </c>
      <c r="H633" s="8">
        <f>IF($S633="","",INDEX(Calc!$M:$M,$S633))</f>
        <v>0</v>
      </c>
      <c r="I633" s="7">
        <f>IF($T633="","",INDEX(Calc!$B:$B,$T633))</f>
        <v>0</v>
      </c>
      <c r="J633" s="8">
        <f>IF($S633="","",IF($U633&lt;&gt;"paid",0,MAX(0,MIN(INDEX(Calc!$H:$H,$S633),INDEX(Calc!$I:$I,$T633))-MAX(INDEX(Calc!$J:$J,$S633),INDEX(Calc!$T:$T,$T633)))))</f>
        <v>0</v>
      </c>
      <c r="K633" s="8">
        <f>IF($S633="","",IF($U633&lt;&gt;"paid",0,$J633/(1+$F633)*$F633))</f>
        <v>0</v>
      </c>
      <c r="L633" s="8">
        <f>IF($S633="","",IF($U633="paid",MAX(0,$E633-MAX(0,MIN(INDEX(Calc!$H:$H,$S633),INDEX(Calc!$I:$I,$T633))-INDEX(Calc!$J:$J,$S633))),$W633))</f>
        <v>0</v>
      </c>
      <c r="M633" s="8">
        <f>IF($S633="","",IF($U633="paid",$L633/(1+$F633)*$F633,$Q633))</f>
        <v>0</v>
      </c>
      <c r="N633">
        <f>IF(OR($S633="",$U633&lt;&gt;"paid"),"",$I633-$C633)</f>
        <v>0</v>
      </c>
      <c r="O633" s="8">
        <f>IF($S633="","",IF(AND($U633="paid",$N633&gt;Settings!$B$4),$K633*Settings!$B$3*$N633/365,0))</f>
        <v>0</v>
      </c>
      <c r="P633" s="8">
        <f>IF($S633="","",IF($U633="unpaid",$W633,0))</f>
        <v>0</v>
      </c>
      <c r="Q633" s="8">
        <f>IF($S633="","",IF(AND($U633="unpaid",$C633&lt;=Settings!$B$2),$W633/(1+$F633)*$F633,0))</f>
        <v>0</v>
      </c>
      <c r="R633">
        <f>IF($S633="","","FY "&amp;IF(MONTH($C633)&gt;=4,YEAR($C633),YEAR($C633)-1)&amp;"-"&amp;TEXT(MOD(IF(MONTH($C633)&gt;=4,YEAR($C633)+1,YEAR($C633)),100),"00"))</f>
        <v>0</v>
      </c>
      <c r="S633">
        <f>IF($S632="","",IF($U632="paid",IF($V632&lt;&gt;"",$S632,IF(AND($W632&gt;0,OR(INDEX(Calc!$B:$B,$S632)&lt;=Settings!$B$2,$X632=0)),$S632,IFERROR(MATCH(1,INDEX((Calc!$A$2:$A$2001&lt;&gt;"")*(Calc!$E$2:$E$2001&gt;0)*(ROW(Calc!$A$2:$A$2001)&gt;$S632),0),0)+1,""))),IFERROR(MATCH(1,INDEX((Calc!$A$2:$A$2001&lt;&gt;"")*(Calc!$E$2:$E$2001&gt;0)*(ROW(Calc!$A$2:$A$2001)&gt;$S632),0),0)+1,"")))</f>
        <v>0</v>
      </c>
      <c r="T633">
        <f>IF($S633="","",IF(AND($S633=$S632,$U632="paid",$V632=""),"",IF(AND($S633=$S632,$U632="paid",$V632&lt;&gt;""),$V632,IF($S633="","",IFERROR(MATCH(1,INDEX((Calc!$A$2:$A$2001=INDEX(Calc!$A:$A,$S633))*(Calc!$D$2:$D$2001&gt;0)*(Calc!$I$2:$I$2001&gt;INDEX(Calc!$J:$J,$S633))*(Calc!$T$2:$T$2001&lt;INDEX(Calc!$H:$H,$S633)),0),0)+1,"")))))</f>
        <v>0</v>
      </c>
      <c r="U633">
        <f>IF($S633="","",IF($T633&lt;&gt;"","paid","unpaid"))</f>
        <v>0</v>
      </c>
      <c r="V633">
        <f>IF(OR($S633="",$T633=""),"",IFERROR(MATCH(1,INDEX((Calc!$A$2:$A$2001=INDEX(Calc!$A:$A,$S633))*(Calc!$D$2:$D$2001&gt;0)*(Calc!$I$2:$I$2001&gt;INDEX(Calc!$J:$J,$S633))*(Calc!$T$2:$T$2001&lt;INDEX(Calc!$H:$H,$S633))*(ROW(Calc!$A$2:$A$2001)&gt;$T633),0),0)+1,""))</f>
        <v>0</v>
      </c>
      <c r="W633" s="8">
        <f>IF($S633="","",MAX(0,INDEX(Calc!$H:$H,$S633)-MAX(INDEX(Calc!$K:$K,$S633),INDEX(Calc!$J:$J,$S633))))</f>
        <v>0</v>
      </c>
      <c r="X633" s="8">
        <f>IF($S633="","",INDEX(Calc!$E:$E,$S633)-$W633)</f>
        <v>0</v>
      </c>
    </row>
    <row r="634" spans="1:24">
      <c r="A634">
        <f>IF($S634="","",INDEX(Calc!$A:$A,$S634))</f>
        <v>0</v>
      </c>
      <c r="B634">
        <f>IF($S634="","",INDEX(Calc!$U:$U,$S634))</f>
        <v>0</v>
      </c>
      <c r="C634" s="7">
        <f>IF($S634="","",INDEX(Calc!$B:$B,$S634))</f>
        <v>0</v>
      </c>
      <c r="D634">
        <f>IF($S634="","",INDEX(Calc!$C:$C,$S634))</f>
        <v>0</v>
      </c>
      <c r="E634" s="8">
        <f>IF($S634="","",INDEX(Calc!$E:$E,$S634))</f>
        <v>0</v>
      </c>
      <c r="F634" s="9">
        <f>IF($S634="","",INDEX(Calc!$G:$G,$S634))</f>
        <v>0</v>
      </c>
      <c r="G634" s="8">
        <f>IF($S634="","",INDEX(Calc!$L:$L,$S634))</f>
        <v>0</v>
      </c>
      <c r="H634" s="8">
        <f>IF($S634="","",INDEX(Calc!$M:$M,$S634))</f>
        <v>0</v>
      </c>
      <c r="I634" s="7">
        <f>IF($T634="","",INDEX(Calc!$B:$B,$T634))</f>
        <v>0</v>
      </c>
      <c r="J634" s="8">
        <f>IF($S634="","",IF($U634&lt;&gt;"paid",0,MAX(0,MIN(INDEX(Calc!$H:$H,$S634),INDEX(Calc!$I:$I,$T634))-MAX(INDEX(Calc!$J:$J,$S634),INDEX(Calc!$T:$T,$T634)))))</f>
        <v>0</v>
      </c>
      <c r="K634" s="8">
        <f>IF($S634="","",IF($U634&lt;&gt;"paid",0,$J634/(1+$F634)*$F634))</f>
        <v>0</v>
      </c>
      <c r="L634" s="8">
        <f>IF($S634="","",IF($U634="paid",MAX(0,$E634-MAX(0,MIN(INDEX(Calc!$H:$H,$S634),INDEX(Calc!$I:$I,$T634))-INDEX(Calc!$J:$J,$S634))),$W634))</f>
        <v>0</v>
      </c>
      <c r="M634" s="8">
        <f>IF($S634="","",IF($U634="paid",$L634/(1+$F634)*$F634,$Q634))</f>
        <v>0</v>
      </c>
      <c r="N634">
        <f>IF(OR($S634="",$U634&lt;&gt;"paid"),"",$I634-$C634)</f>
        <v>0</v>
      </c>
      <c r="O634" s="8">
        <f>IF($S634="","",IF(AND($U634="paid",$N634&gt;Settings!$B$4),$K634*Settings!$B$3*$N634/365,0))</f>
        <v>0</v>
      </c>
      <c r="P634" s="8">
        <f>IF($S634="","",IF($U634="unpaid",$W634,0))</f>
        <v>0</v>
      </c>
      <c r="Q634" s="8">
        <f>IF($S634="","",IF(AND($U634="unpaid",$C634&lt;=Settings!$B$2),$W634/(1+$F634)*$F634,0))</f>
        <v>0</v>
      </c>
      <c r="R634">
        <f>IF($S634="","","FY "&amp;IF(MONTH($C634)&gt;=4,YEAR($C634),YEAR($C634)-1)&amp;"-"&amp;TEXT(MOD(IF(MONTH($C634)&gt;=4,YEAR($C634)+1,YEAR($C634)),100),"00"))</f>
        <v>0</v>
      </c>
      <c r="S634">
        <f>IF($S633="","",IF($U633="paid",IF($V633&lt;&gt;"",$S633,IF(AND($W633&gt;0,OR(INDEX(Calc!$B:$B,$S633)&lt;=Settings!$B$2,$X633=0)),$S633,IFERROR(MATCH(1,INDEX((Calc!$A$2:$A$2001&lt;&gt;"")*(Calc!$E$2:$E$2001&gt;0)*(ROW(Calc!$A$2:$A$2001)&gt;$S633),0),0)+1,""))),IFERROR(MATCH(1,INDEX((Calc!$A$2:$A$2001&lt;&gt;"")*(Calc!$E$2:$E$2001&gt;0)*(ROW(Calc!$A$2:$A$2001)&gt;$S633),0),0)+1,"")))</f>
        <v>0</v>
      </c>
      <c r="T634">
        <f>IF($S634="","",IF(AND($S634=$S633,$U633="paid",$V633=""),"",IF(AND($S634=$S633,$U633="paid",$V633&lt;&gt;""),$V633,IF($S634="","",IFERROR(MATCH(1,INDEX((Calc!$A$2:$A$2001=INDEX(Calc!$A:$A,$S634))*(Calc!$D$2:$D$2001&gt;0)*(Calc!$I$2:$I$2001&gt;INDEX(Calc!$J:$J,$S634))*(Calc!$T$2:$T$2001&lt;INDEX(Calc!$H:$H,$S634)),0),0)+1,"")))))</f>
        <v>0</v>
      </c>
      <c r="U634">
        <f>IF($S634="","",IF($T634&lt;&gt;"","paid","unpaid"))</f>
        <v>0</v>
      </c>
      <c r="V634">
        <f>IF(OR($S634="",$T634=""),"",IFERROR(MATCH(1,INDEX((Calc!$A$2:$A$2001=INDEX(Calc!$A:$A,$S634))*(Calc!$D$2:$D$2001&gt;0)*(Calc!$I$2:$I$2001&gt;INDEX(Calc!$J:$J,$S634))*(Calc!$T$2:$T$2001&lt;INDEX(Calc!$H:$H,$S634))*(ROW(Calc!$A$2:$A$2001)&gt;$T634),0),0)+1,""))</f>
        <v>0</v>
      </c>
      <c r="W634" s="8">
        <f>IF($S634="","",MAX(0,INDEX(Calc!$H:$H,$S634)-MAX(INDEX(Calc!$K:$K,$S634),INDEX(Calc!$J:$J,$S634))))</f>
        <v>0</v>
      </c>
      <c r="X634" s="8">
        <f>IF($S634="","",INDEX(Calc!$E:$E,$S634)-$W634)</f>
        <v>0</v>
      </c>
    </row>
    <row r="635" spans="1:24">
      <c r="A635">
        <f>IF($S635="","",INDEX(Calc!$A:$A,$S635))</f>
        <v>0</v>
      </c>
      <c r="B635">
        <f>IF($S635="","",INDEX(Calc!$U:$U,$S635))</f>
        <v>0</v>
      </c>
      <c r="C635" s="7">
        <f>IF($S635="","",INDEX(Calc!$B:$B,$S635))</f>
        <v>0</v>
      </c>
      <c r="D635">
        <f>IF($S635="","",INDEX(Calc!$C:$C,$S635))</f>
        <v>0</v>
      </c>
      <c r="E635" s="8">
        <f>IF($S635="","",INDEX(Calc!$E:$E,$S635))</f>
        <v>0</v>
      </c>
      <c r="F635" s="9">
        <f>IF($S635="","",INDEX(Calc!$G:$G,$S635))</f>
        <v>0</v>
      </c>
      <c r="G635" s="8">
        <f>IF($S635="","",INDEX(Calc!$L:$L,$S635))</f>
        <v>0</v>
      </c>
      <c r="H635" s="8">
        <f>IF($S635="","",INDEX(Calc!$M:$M,$S635))</f>
        <v>0</v>
      </c>
      <c r="I635" s="7">
        <f>IF($T635="","",INDEX(Calc!$B:$B,$T635))</f>
        <v>0</v>
      </c>
      <c r="J635" s="8">
        <f>IF($S635="","",IF($U635&lt;&gt;"paid",0,MAX(0,MIN(INDEX(Calc!$H:$H,$S635),INDEX(Calc!$I:$I,$T635))-MAX(INDEX(Calc!$J:$J,$S635),INDEX(Calc!$T:$T,$T635)))))</f>
        <v>0</v>
      </c>
      <c r="K635" s="8">
        <f>IF($S635="","",IF($U635&lt;&gt;"paid",0,$J635/(1+$F635)*$F635))</f>
        <v>0</v>
      </c>
      <c r="L635" s="8">
        <f>IF($S635="","",IF($U635="paid",MAX(0,$E635-MAX(0,MIN(INDEX(Calc!$H:$H,$S635),INDEX(Calc!$I:$I,$T635))-INDEX(Calc!$J:$J,$S635))),$W635))</f>
        <v>0</v>
      </c>
      <c r="M635" s="8">
        <f>IF($S635="","",IF($U635="paid",$L635/(1+$F635)*$F635,$Q635))</f>
        <v>0</v>
      </c>
      <c r="N635">
        <f>IF(OR($S635="",$U635&lt;&gt;"paid"),"",$I635-$C635)</f>
        <v>0</v>
      </c>
      <c r="O635" s="8">
        <f>IF($S635="","",IF(AND($U635="paid",$N635&gt;Settings!$B$4),$K635*Settings!$B$3*$N635/365,0))</f>
        <v>0</v>
      </c>
      <c r="P635" s="8">
        <f>IF($S635="","",IF($U635="unpaid",$W635,0))</f>
        <v>0</v>
      </c>
      <c r="Q635" s="8">
        <f>IF($S635="","",IF(AND($U635="unpaid",$C635&lt;=Settings!$B$2),$W635/(1+$F635)*$F635,0))</f>
        <v>0</v>
      </c>
      <c r="R635">
        <f>IF($S635="","","FY "&amp;IF(MONTH($C635)&gt;=4,YEAR($C635),YEAR($C635)-1)&amp;"-"&amp;TEXT(MOD(IF(MONTH($C635)&gt;=4,YEAR($C635)+1,YEAR($C635)),100),"00"))</f>
        <v>0</v>
      </c>
      <c r="S635">
        <f>IF($S634="","",IF($U634="paid",IF($V634&lt;&gt;"",$S634,IF(AND($W634&gt;0,OR(INDEX(Calc!$B:$B,$S634)&lt;=Settings!$B$2,$X634=0)),$S634,IFERROR(MATCH(1,INDEX((Calc!$A$2:$A$2001&lt;&gt;"")*(Calc!$E$2:$E$2001&gt;0)*(ROW(Calc!$A$2:$A$2001)&gt;$S634),0),0)+1,""))),IFERROR(MATCH(1,INDEX((Calc!$A$2:$A$2001&lt;&gt;"")*(Calc!$E$2:$E$2001&gt;0)*(ROW(Calc!$A$2:$A$2001)&gt;$S634),0),0)+1,"")))</f>
        <v>0</v>
      </c>
      <c r="T635">
        <f>IF($S635="","",IF(AND($S635=$S634,$U634="paid",$V634=""),"",IF(AND($S635=$S634,$U634="paid",$V634&lt;&gt;""),$V634,IF($S635="","",IFERROR(MATCH(1,INDEX((Calc!$A$2:$A$2001=INDEX(Calc!$A:$A,$S635))*(Calc!$D$2:$D$2001&gt;0)*(Calc!$I$2:$I$2001&gt;INDEX(Calc!$J:$J,$S635))*(Calc!$T$2:$T$2001&lt;INDEX(Calc!$H:$H,$S635)),0),0)+1,"")))))</f>
        <v>0</v>
      </c>
      <c r="U635">
        <f>IF($S635="","",IF($T635&lt;&gt;"","paid","unpaid"))</f>
        <v>0</v>
      </c>
      <c r="V635">
        <f>IF(OR($S635="",$T635=""),"",IFERROR(MATCH(1,INDEX((Calc!$A$2:$A$2001=INDEX(Calc!$A:$A,$S635))*(Calc!$D$2:$D$2001&gt;0)*(Calc!$I$2:$I$2001&gt;INDEX(Calc!$J:$J,$S635))*(Calc!$T$2:$T$2001&lt;INDEX(Calc!$H:$H,$S635))*(ROW(Calc!$A$2:$A$2001)&gt;$T635),0),0)+1,""))</f>
        <v>0</v>
      </c>
      <c r="W635" s="8">
        <f>IF($S635="","",MAX(0,INDEX(Calc!$H:$H,$S635)-MAX(INDEX(Calc!$K:$K,$S635),INDEX(Calc!$J:$J,$S635))))</f>
        <v>0</v>
      </c>
      <c r="X635" s="8">
        <f>IF($S635="","",INDEX(Calc!$E:$E,$S635)-$W635)</f>
        <v>0</v>
      </c>
    </row>
    <row r="636" spans="1:24">
      <c r="A636">
        <f>IF($S636="","",INDEX(Calc!$A:$A,$S636))</f>
        <v>0</v>
      </c>
      <c r="B636">
        <f>IF($S636="","",INDEX(Calc!$U:$U,$S636))</f>
        <v>0</v>
      </c>
      <c r="C636" s="7">
        <f>IF($S636="","",INDEX(Calc!$B:$B,$S636))</f>
        <v>0</v>
      </c>
      <c r="D636">
        <f>IF($S636="","",INDEX(Calc!$C:$C,$S636))</f>
        <v>0</v>
      </c>
      <c r="E636" s="8">
        <f>IF($S636="","",INDEX(Calc!$E:$E,$S636))</f>
        <v>0</v>
      </c>
      <c r="F636" s="9">
        <f>IF($S636="","",INDEX(Calc!$G:$G,$S636))</f>
        <v>0</v>
      </c>
      <c r="G636" s="8">
        <f>IF($S636="","",INDEX(Calc!$L:$L,$S636))</f>
        <v>0</v>
      </c>
      <c r="H636" s="8">
        <f>IF($S636="","",INDEX(Calc!$M:$M,$S636))</f>
        <v>0</v>
      </c>
      <c r="I636" s="7">
        <f>IF($T636="","",INDEX(Calc!$B:$B,$T636))</f>
        <v>0</v>
      </c>
      <c r="J636" s="8">
        <f>IF($S636="","",IF($U636&lt;&gt;"paid",0,MAX(0,MIN(INDEX(Calc!$H:$H,$S636),INDEX(Calc!$I:$I,$T636))-MAX(INDEX(Calc!$J:$J,$S636),INDEX(Calc!$T:$T,$T636)))))</f>
        <v>0</v>
      </c>
      <c r="K636" s="8">
        <f>IF($S636="","",IF($U636&lt;&gt;"paid",0,$J636/(1+$F636)*$F636))</f>
        <v>0</v>
      </c>
      <c r="L636" s="8">
        <f>IF($S636="","",IF($U636="paid",MAX(0,$E636-MAX(0,MIN(INDEX(Calc!$H:$H,$S636),INDEX(Calc!$I:$I,$T636))-INDEX(Calc!$J:$J,$S636))),$W636))</f>
        <v>0</v>
      </c>
      <c r="M636" s="8">
        <f>IF($S636="","",IF($U636="paid",$L636/(1+$F636)*$F636,$Q636))</f>
        <v>0</v>
      </c>
      <c r="N636">
        <f>IF(OR($S636="",$U636&lt;&gt;"paid"),"",$I636-$C636)</f>
        <v>0</v>
      </c>
      <c r="O636" s="8">
        <f>IF($S636="","",IF(AND($U636="paid",$N636&gt;Settings!$B$4),$K636*Settings!$B$3*$N636/365,0))</f>
        <v>0</v>
      </c>
      <c r="P636" s="8">
        <f>IF($S636="","",IF($U636="unpaid",$W636,0))</f>
        <v>0</v>
      </c>
      <c r="Q636" s="8">
        <f>IF($S636="","",IF(AND($U636="unpaid",$C636&lt;=Settings!$B$2),$W636/(1+$F636)*$F636,0))</f>
        <v>0</v>
      </c>
      <c r="R636">
        <f>IF($S636="","","FY "&amp;IF(MONTH($C636)&gt;=4,YEAR($C636),YEAR($C636)-1)&amp;"-"&amp;TEXT(MOD(IF(MONTH($C636)&gt;=4,YEAR($C636)+1,YEAR($C636)),100),"00"))</f>
        <v>0</v>
      </c>
      <c r="S636">
        <f>IF($S635="","",IF($U635="paid",IF($V635&lt;&gt;"",$S635,IF(AND($W635&gt;0,OR(INDEX(Calc!$B:$B,$S635)&lt;=Settings!$B$2,$X635=0)),$S635,IFERROR(MATCH(1,INDEX((Calc!$A$2:$A$2001&lt;&gt;"")*(Calc!$E$2:$E$2001&gt;0)*(ROW(Calc!$A$2:$A$2001)&gt;$S635),0),0)+1,""))),IFERROR(MATCH(1,INDEX((Calc!$A$2:$A$2001&lt;&gt;"")*(Calc!$E$2:$E$2001&gt;0)*(ROW(Calc!$A$2:$A$2001)&gt;$S635),0),0)+1,"")))</f>
        <v>0</v>
      </c>
      <c r="T636">
        <f>IF($S636="","",IF(AND($S636=$S635,$U635="paid",$V635=""),"",IF(AND($S636=$S635,$U635="paid",$V635&lt;&gt;""),$V635,IF($S636="","",IFERROR(MATCH(1,INDEX((Calc!$A$2:$A$2001=INDEX(Calc!$A:$A,$S636))*(Calc!$D$2:$D$2001&gt;0)*(Calc!$I$2:$I$2001&gt;INDEX(Calc!$J:$J,$S636))*(Calc!$T$2:$T$2001&lt;INDEX(Calc!$H:$H,$S636)),0),0)+1,"")))))</f>
        <v>0</v>
      </c>
      <c r="U636">
        <f>IF($S636="","",IF($T636&lt;&gt;"","paid","unpaid"))</f>
        <v>0</v>
      </c>
      <c r="V636">
        <f>IF(OR($S636="",$T636=""),"",IFERROR(MATCH(1,INDEX((Calc!$A$2:$A$2001=INDEX(Calc!$A:$A,$S636))*(Calc!$D$2:$D$2001&gt;0)*(Calc!$I$2:$I$2001&gt;INDEX(Calc!$J:$J,$S636))*(Calc!$T$2:$T$2001&lt;INDEX(Calc!$H:$H,$S636))*(ROW(Calc!$A$2:$A$2001)&gt;$T636),0),0)+1,""))</f>
        <v>0</v>
      </c>
      <c r="W636" s="8">
        <f>IF($S636="","",MAX(0,INDEX(Calc!$H:$H,$S636)-MAX(INDEX(Calc!$K:$K,$S636),INDEX(Calc!$J:$J,$S636))))</f>
        <v>0</v>
      </c>
      <c r="X636" s="8">
        <f>IF($S636="","",INDEX(Calc!$E:$E,$S636)-$W636)</f>
        <v>0</v>
      </c>
    </row>
    <row r="637" spans="1:24">
      <c r="A637">
        <f>IF($S637="","",INDEX(Calc!$A:$A,$S637))</f>
        <v>0</v>
      </c>
      <c r="B637">
        <f>IF($S637="","",INDEX(Calc!$U:$U,$S637))</f>
        <v>0</v>
      </c>
      <c r="C637" s="7">
        <f>IF($S637="","",INDEX(Calc!$B:$B,$S637))</f>
        <v>0</v>
      </c>
      <c r="D637">
        <f>IF($S637="","",INDEX(Calc!$C:$C,$S637))</f>
        <v>0</v>
      </c>
      <c r="E637" s="8">
        <f>IF($S637="","",INDEX(Calc!$E:$E,$S637))</f>
        <v>0</v>
      </c>
      <c r="F637" s="9">
        <f>IF($S637="","",INDEX(Calc!$G:$G,$S637))</f>
        <v>0</v>
      </c>
      <c r="G637" s="8">
        <f>IF($S637="","",INDEX(Calc!$L:$L,$S637))</f>
        <v>0</v>
      </c>
      <c r="H637" s="8">
        <f>IF($S637="","",INDEX(Calc!$M:$M,$S637))</f>
        <v>0</v>
      </c>
      <c r="I637" s="7">
        <f>IF($T637="","",INDEX(Calc!$B:$B,$T637))</f>
        <v>0</v>
      </c>
      <c r="J637" s="8">
        <f>IF($S637="","",IF($U637&lt;&gt;"paid",0,MAX(0,MIN(INDEX(Calc!$H:$H,$S637),INDEX(Calc!$I:$I,$T637))-MAX(INDEX(Calc!$J:$J,$S637),INDEX(Calc!$T:$T,$T637)))))</f>
        <v>0</v>
      </c>
      <c r="K637" s="8">
        <f>IF($S637="","",IF($U637&lt;&gt;"paid",0,$J637/(1+$F637)*$F637))</f>
        <v>0</v>
      </c>
      <c r="L637" s="8">
        <f>IF($S637="","",IF($U637="paid",MAX(0,$E637-MAX(0,MIN(INDEX(Calc!$H:$H,$S637),INDEX(Calc!$I:$I,$T637))-INDEX(Calc!$J:$J,$S637))),$W637))</f>
        <v>0</v>
      </c>
      <c r="M637" s="8">
        <f>IF($S637="","",IF($U637="paid",$L637/(1+$F637)*$F637,$Q637))</f>
        <v>0</v>
      </c>
      <c r="N637">
        <f>IF(OR($S637="",$U637&lt;&gt;"paid"),"",$I637-$C637)</f>
        <v>0</v>
      </c>
      <c r="O637" s="8">
        <f>IF($S637="","",IF(AND($U637="paid",$N637&gt;Settings!$B$4),$K637*Settings!$B$3*$N637/365,0))</f>
        <v>0</v>
      </c>
      <c r="P637" s="8">
        <f>IF($S637="","",IF($U637="unpaid",$W637,0))</f>
        <v>0</v>
      </c>
      <c r="Q637" s="8">
        <f>IF($S637="","",IF(AND($U637="unpaid",$C637&lt;=Settings!$B$2),$W637/(1+$F637)*$F637,0))</f>
        <v>0</v>
      </c>
      <c r="R637">
        <f>IF($S637="","","FY "&amp;IF(MONTH($C637)&gt;=4,YEAR($C637),YEAR($C637)-1)&amp;"-"&amp;TEXT(MOD(IF(MONTH($C637)&gt;=4,YEAR($C637)+1,YEAR($C637)),100),"00"))</f>
        <v>0</v>
      </c>
      <c r="S637">
        <f>IF($S636="","",IF($U636="paid",IF($V636&lt;&gt;"",$S636,IF(AND($W636&gt;0,OR(INDEX(Calc!$B:$B,$S636)&lt;=Settings!$B$2,$X636=0)),$S636,IFERROR(MATCH(1,INDEX((Calc!$A$2:$A$2001&lt;&gt;"")*(Calc!$E$2:$E$2001&gt;0)*(ROW(Calc!$A$2:$A$2001)&gt;$S636),0),0)+1,""))),IFERROR(MATCH(1,INDEX((Calc!$A$2:$A$2001&lt;&gt;"")*(Calc!$E$2:$E$2001&gt;0)*(ROW(Calc!$A$2:$A$2001)&gt;$S636),0),0)+1,"")))</f>
        <v>0</v>
      </c>
      <c r="T637">
        <f>IF($S637="","",IF(AND($S637=$S636,$U636="paid",$V636=""),"",IF(AND($S637=$S636,$U636="paid",$V636&lt;&gt;""),$V636,IF($S637="","",IFERROR(MATCH(1,INDEX((Calc!$A$2:$A$2001=INDEX(Calc!$A:$A,$S637))*(Calc!$D$2:$D$2001&gt;0)*(Calc!$I$2:$I$2001&gt;INDEX(Calc!$J:$J,$S637))*(Calc!$T$2:$T$2001&lt;INDEX(Calc!$H:$H,$S637)),0),0)+1,"")))))</f>
        <v>0</v>
      </c>
      <c r="U637">
        <f>IF($S637="","",IF($T637&lt;&gt;"","paid","unpaid"))</f>
        <v>0</v>
      </c>
      <c r="V637">
        <f>IF(OR($S637="",$T637=""),"",IFERROR(MATCH(1,INDEX((Calc!$A$2:$A$2001=INDEX(Calc!$A:$A,$S637))*(Calc!$D$2:$D$2001&gt;0)*(Calc!$I$2:$I$2001&gt;INDEX(Calc!$J:$J,$S637))*(Calc!$T$2:$T$2001&lt;INDEX(Calc!$H:$H,$S637))*(ROW(Calc!$A$2:$A$2001)&gt;$T637),0),0)+1,""))</f>
        <v>0</v>
      </c>
      <c r="W637" s="8">
        <f>IF($S637="","",MAX(0,INDEX(Calc!$H:$H,$S637)-MAX(INDEX(Calc!$K:$K,$S637),INDEX(Calc!$J:$J,$S637))))</f>
        <v>0</v>
      </c>
      <c r="X637" s="8">
        <f>IF($S637="","",INDEX(Calc!$E:$E,$S637)-$W637)</f>
        <v>0</v>
      </c>
    </row>
    <row r="638" spans="1:24">
      <c r="A638">
        <f>IF($S638="","",INDEX(Calc!$A:$A,$S638))</f>
        <v>0</v>
      </c>
      <c r="B638">
        <f>IF($S638="","",INDEX(Calc!$U:$U,$S638))</f>
        <v>0</v>
      </c>
      <c r="C638" s="7">
        <f>IF($S638="","",INDEX(Calc!$B:$B,$S638))</f>
        <v>0</v>
      </c>
      <c r="D638">
        <f>IF($S638="","",INDEX(Calc!$C:$C,$S638))</f>
        <v>0</v>
      </c>
      <c r="E638" s="8">
        <f>IF($S638="","",INDEX(Calc!$E:$E,$S638))</f>
        <v>0</v>
      </c>
      <c r="F638" s="9">
        <f>IF($S638="","",INDEX(Calc!$G:$G,$S638))</f>
        <v>0</v>
      </c>
      <c r="G638" s="8">
        <f>IF($S638="","",INDEX(Calc!$L:$L,$S638))</f>
        <v>0</v>
      </c>
      <c r="H638" s="8">
        <f>IF($S638="","",INDEX(Calc!$M:$M,$S638))</f>
        <v>0</v>
      </c>
      <c r="I638" s="7">
        <f>IF($T638="","",INDEX(Calc!$B:$B,$T638))</f>
        <v>0</v>
      </c>
      <c r="J638" s="8">
        <f>IF($S638="","",IF($U638&lt;&gt;"paid",0,MAX(0,MIN(INDEX(Calc!$H:$H,$S638),INDEX(Calc!$I:$I,$T638))-MAX(INDEX(Calc!$J:$J,$S638),INDEX(Calc!$T:$T,$T638)))))</f>
        <v>0</v>
      </c>
      <c r="K638" s="8">
        <f>IF($S638="","",IF($U638&lt;&gt;"paid",0,$J638/(1+$F638)*$F638))</f>
        <v>0</v>
      </c>
      <c r="L638" s="8">
        <f>IF($S638="","",IF($U638="paid",MAX(0,$E638-MAX(0,MIN(INDEX(Calc!$H:$H,$S638),INDEX(Calc!$I:$I,$T638))-INDEX(Calc!$J:$J,$S638))),$W638))</f>
        <v>0</v>
      </c>
      <c r="M638" s="8">
        <f>IF($S638="","",IF($U638="paid",$L638/(1+$F638)*$F638,$Q638))</f>
        <v>0</v>
      </c>
      <c r="N638">
        <f>IF(OR($S638="",$U638&lt;&gt;"paid"),"",$I638-$C638)</f>
        <v>0</v>
      </c>
      <c r="O638" s="8">
        <f>IF($S638="","",IF(AND($U638="paid",$N638&gt;Settings!$B$4),$K638*Settings!$B$3*$N638/365,0))</f>
        <v>0</v>
      </c>
      <c r="P638" s="8">
        <f>IF($S638="","",IF($U638="unpaid",$W638,0))</f>
        <v>0</v>
      </c>
      <c r="Q638" s="8">
        <f>IF($S638="","",IF(AND($U638="unpaid",$C638&lt;=Settings!$B$2),$W638/(1+$F638)*$F638,0))</f>
        <v>0</v>
      </c>
      <c r="R638">
        <f>IF($S638="","","FY "&amp;IF(MONTH($C638)&gt;=4,YEAR($C638),YEAR($C638)-1)&amp;"-"&amp;TEXT(MOD(IF(MONTH($C638)&gt;=4,YEAR($C638)+1,YEAR($C638)),100),"00"))</f>
        <v>0</v>
      </c>
      <c r="S638">
        <f>IF($S637="","",IF($U637="paid",IF($V637&lt;&gt;"",$S637,IF(AND($W637&gt;0,OR(INDEX(Calc!$B:$B,$S637)&lt;=Settings!$B$2,$X637=0)),$S637,IFERROR(MATCH(1,INDEX((Calc!$A$2:$A$2001&lt;&gt;"")*(Calc!$E$2:$E$2001&gt;0)*(ROW(Calc!$A$2:$A$2001)&gt;$S637),0),0)+1,""))),IFERROR(MATCH(1,INDEX((Calc!$A$2:$A$2001&lt;&gt;"")*(Calc!$E$2:$E$2001&gt;0)*(ROW(Calc!$A$2:$A$2001)&gt;$S637),0),0)+1,"")))</f>
        <v>0</v>
      </c>
      <c r="T638">
        <f>IF($S638="","",IF(AND($S638=$S637,$U637="paid",$V637=""),"",IF(AND($S638=$S637,$U637="paid",$V637&lt;&gt;""),$V637,IF($S638="","",IFERROR(MATCH(1,INDEX((Calc!$A$2:$A$2001=INDEX(Calc!$A:$A,$S638))*(Calc!$D$2:$D$2001&gt;0)*(Calc!$I$2:$I$2001&gt;INDEX(Calc!$J:$J,$S638))*(Calc!$T$2:$T$2001&lt;INDEX(Calc!$H:$H,$S638)),0),0)+1,"")))))</f>
        <v>0</v>
      </c>
      <c r="U638">
        <f>IF($S638="","",IF($T638&lt;&gt;"","paid","unpaid"))</f>
        <v>0</v>
      </c>
      <c r="V638">
        <f>IF(OR($S638="",$T638=""),"",IFERROR(MATCH(1,INDEX((Calc!$A$2:$A$2001=INDEX(Calc!$A:$A,$S638))*(Calc!$D$2:$D$2001&gt;0)*(Calc!$I$2:$I$2001&gt;INDEX(Calc!$J:$J,$S638))*(Calc!$T$2:$T$2001&lt;INDEX(Calc!$H:$H,$S638))*(ROW(Calc!$A$2:$A$2001)&gt;$T638),0),0)+1,""))</f>
        <v>0</v>
      </c>
      <c r="W638" s="8">
        <f>IF($S638="","",MAX(0,INDEX(Calc!$H:$H,$S638)-MAX(INDEX(Calc!$K:$K,$S638),INDEX(Calc!$J:$J,$S638))))</f>
        <v>0</v>
      </c>
      <c r="X638" s="8">
        <f>IF($S638="","",INDEX(Calc!$E:$E,$S638)-$W638)</f>
        <v>0</v>
      </c>
    </row>
    <row r="639" spans="1:24">
      <c r="A639">
        <f>IF($S639="","",INDEX(Calc!$A:$A,$S639))</f>
        <v>0</v>
      </c>
      <c r="B639">
        <f>IF($S639="","",INDEX(Calc!$U:$U,$S639))</f>
        <v>0</v>
      </c>
      <c r="C639" s="7">
        <f>IF($S639="","",INDEX(Calc!$B:$B,$S639))</f>
        <v>0</v>
      </c>
      <c r="D639">
        <f>IF($S639="","",INDEX(Calc!$C:$C,$S639))</f>
        <v>0</v>
      </c>
      <c r="E639" s="8">
        <f>IF($S639="","",INDEX(Calc!$E:$E,$S639))</f>
        <v>0</v>
      </c>
      <c r="F639" s="9">
        <f>IF($S639="","",INDEX(Calc!$G:$G,$S639))</f>
        <v>0</v>
      </c>
      <c r="G639" s="8">
        <f>IF($S639="","",INDEX(Calc!$L:$L,$S639))</f>
        <v>0</v>
      </c>
      <c r="H639" s="8">
        <f>IF($S639="","",INDEX(Calc!$M:$M,$S639))</f>
        <v>0</v>
      </c>
      <c r="I639" s="7">
        <f>IF($T639="","",INDEX(Calc!$B:$B,$T639))</f>
        <v>0</v>
      </c>
      <c r="J639" s="8">
        <f>IF($S639="","",IF($U639&lt;&gt;"paid",0,MAX(0,MIN(INDEX(Calc!$H:$H,$S639),INDEX(Calc!$I:$I,$T639))-MAX(INDEX(Calc!$J:$J,$S639),INDEX(Calc!$T:$T,$T639)))))</f>
        <v>0</v>
      </c>
      <c r="K639" s="8">
        <f>IF($S639="","",IF($U639&lt;&gt;"paid",0,$J639/(1+$F639)*$F639))</f>
        <v>0</v>
      </c>
      <c r="L639" s="8">
        <f>IF($S639="","",IF($U639="paid",MAX(0,$E639-MAX(0,MIN(INDEX(Calc!$H:$H,$S639),INDEX(Calc!$I:$I,$T639))-INDEX(Calc!$J:$J,$S639))),$W639))</f>
        <v>0</v>
      </c>
      <c r="M639" s="8">
        <f>IF($S639="","",IF($U639="paid",$L639/(1+$F639)*$F639,$Q639))</f>
        <v>0</v>
      </c>
      <c r="N639">
        <f>IF(OR($S639="",$U639&lt;&gt;"paid"),"",$I639-$C639)</f>
        <v>0</v>
      </c>
      <c r="O639" s="8">
        <f>IF($S639="","",IF(AND($U639="paid",$N639&gt;Settings!$B$4),$K639*Settings!$B$3*$N639/365,0))</f>
        <v>0</v>
      </c>
      <c r="P639" s="8">
        <f>IF($S639="","",IF($U639="unpaid",$W639,0))</f>
        <v>0</v>
      </c>
      <c r="Q639" s="8">
        <f>IF($S639="","",IF(AND($U639="unpaid",$C639&lt;=Settings!$B$2),$W639/(1+$F639)*$F639,0))</f>
        <v>0</v>
      </c>
      <c r="R639">
        <f>IF($S639="","","FY "&amp;IF(MONTH($C639)&gt;=4,YEAR($C639),YEAR($C639)-1)&amp;"-"&amp;TEXT(MOD(IF(MONTH($C639)&gt;=4,YEAR($C639)+1,YEAR($C639)),100),"00"))</f>
        <v>0</v>
      </c>
      <c r="S639">
        <f>IF($S638="","",IF($U638="paid",IF($V638&lt;&gt;"",$S638,IF(AND($W638&gt;0,OR(INDEX(Calc!$B:$B,$S638)&lt;=Settings!$B$2,$X638=0)),$S638,IFERROR(MATCH(1,INDEX((Calc!$A$2:$A$2001&lt;&gt;"")*(Calc!$E$2:$E$2001&gt;0)*(ROW(Calc!$A$2:$A$2001)&gt;$S638),0),0)+1,""))),IFERROR(MATCH(1,INDEX((Calc!$A$2:$A$2001&lt;&gt;"")*(Calc!$E$2:$E$2001&gt;0)*(ROW(Calc!$A$2:$A$2001)&gt;$S638),0),0)+1,"")))</f>
        <v>0</v>
      </c>
      <c r="T639">
        <f>IF($S639="","",IF(AND($S639=$S638,$U638="paid",$V638=""),"",IF(AND($S639=$S638,$U638="paid",$V638&lt;&gt;""),$V638,IF($S639="","",IFERROR(MATCH(1,INDEX((Calc!$A$2:$A$2001=INDEX(Calc!$A:$A,$S639))*(Calc!$D$2:$D$2001&gt;0)*(Calc!$I$2:$I$2001&gt;INDEX(Calc!$J:$J,$S639))*(Calc!$T$2:$T$2001&lt;INDEX(Calc!$H:$H,$S639)),0),0)+1,"")))))</f>
        <v>0</v>
      </c>
      <c r="U639">
        <f>IF($S639="","",IF($T639&lt;&gt;"","paid","unpaid"))</f>
        <v>0</v>
      </c>
      <c r="V639">
        <f>IF(OR($S639="",$T639=""),"",IFERROR(MATCH(1,INDEX((Calc!$A$2:$A$2001=INDEX(Calc!$A:$A,$S639))*(Calc!$D$2:$D$2001&gt;0)*(Calc!$I$2:$I$2001&gt;INDEX(Calc!$J:$J,$S639))*(Calc!$T$2:$T$2001&lt;INDEX(Calc!$H:$H,$S639))*(ROW(Calc!$A$2:$A$2001)&gt;$T639),0),0)+1,""))</f>
        <v>0</v>
      </c>
      <c r="W639" s="8">
        <f>IF($S639="","",MAX(0,INDEX(Calc!$H:$H,$S639)-MAX(INDEX(Calc!$K:$K,$S639),INDEX(Calc!$J:$J,$S639))))</f>
        <v>0</v>
      </c>
      <c r="X639" s="8">
        <f>IF($S639="","",INDEX(Calc!$E:$E,$S639)-$W639)</f>
        <v>0</v>
      </c>
    </row>
    <row r="640" spans="1:24">
      <c r="A640">
        <f>IF($S640="","",INDEX(Calc!$A:$A,$S640))</f>
        <v>0</v>
      </c>
      <c r="B640">
        <f>IF($S640="","",INDEX(Calc!$U:$U,$S640))</f>
        <v>0</v>
      </c>
      <c r="C640" s="7">
        <f>IF($S640="","",INDEX(Calc!$B:$B,$S640))</f>
        <v>0</v>
      </c>
      <c r="D640">
        <f>IF($S640="","",INDEX(Calc!$C:$C,$S640))</f>
        <v>0</v>
      </c>
      <c r="E640" s="8">
        <f>IF($S640="","",INDEX(Calc!$E:$E,$S640))</f>
        <v>0</v>
      </c>
      <c r="F640" s="9">
        <f>IF($S640="","",INDEX(Calc!$G:$G,$S640))</f>
        <v>0</v>
      </c>
      <c r="G640" s="8">
        <f>IF($S640="","",INDEX(Calc!$L:$L,$S640))</f>
        <v>0</v>
      </c>
      <c r="H640" s="8">
        <f>IF($S640="","",INDEX(Calc!$M:$M,$S640))</f>
        <v>0</v>
      </c>
      <c r="I640" s="7">
        <f>IF($T640="","",INDEX(Calc!$B:$B,$T640))</f>
        <v>0</v>
      </c>
      <c r="J640" s="8">
        <f>IF($S640="","",IF($U640&lt;&gt;"paid",0,MAX(0,MIN(INDEX(Calc!$H:$H,$S640),INDEX(Calc!$I:$I,$T640))-MAX(INDEX(Calc!$J:$J,$S640),INDEX(Calc!$T:$T,$T640)))))</f>
        <v>0</v>
      </c>
      <c r="K640" s="8">
        <f>IF($S640="","",IF($U640&lt;&gt;"paid",0,$J640/(1+$F640)*$F640))</f>
        <v>0</v>
      </c>
      <c r="L640" s="8">
        <f>IF($S640="","",IF($U640="paid",MAX(0,$E640-MAX(0,MIN(INDEX(Calc!$H:$H,$S640),INDEX(Calc!$I:$I,$T640))-INDEX(Calc!$J:$J,$S640))),$W640))</f>
        <v>0</v>
      </c>
      <c r="M640" s="8">
        <f>IF($S640="","",IF($U640="paid",$L640/(1+$F640)*$F640,$Q640))</f>
        <v>0</v>
      </c>
      <c r="N640">
        <f>IF(OR($S640="",$U640&lt;&gt;"paid"),"",$I640-$C640)</f>
        <v>0</v>
      </c>
      <c r="O640" s="8">
        <f>IF($S640="","",IF(AND($U640="paid",$N640&gt;Settings!$B$4),$K640*Settings!$B$3*$N640/365,0))</f>
        <v>0</v>
      </c>
      <c r="P640" s="8">
        <f>IF($S640="","",IF($U640="unpaid",$W640,0))</f>
        <v>0</v>
      </c>
      <c r="Q640" s="8">
        <f>IF($S640="","",IF(AND($U640="unpaid",$C640&lt;=Settings!$B$2),$W640/(1+$F640)*$F640,0))</f>
        <v>0</v>
      </c>
      <c r="R640">
        <f>IF($S640="","","FY "&amp;IF(MONTH($C640)&gt;=4,YEAR($C640),YEAR($C640)-1)&amp;"-"&amp;TEXT(MOD(IF(MONTH($C640)&gt;=4,YEAR($C640)+1,YEAR($C640)),100),"00"))</f>
        <v>0</v>
      </c>
      <c r="S640">
        <f>IF($S639="","",IF($U639="paid",IF($V639&lt;&gt;"",$S639,IF(AND($W639&gt;0,OR(INDEX(Calc!$B:$B,$S639)&lt;=Settings!$B$2,$X639=0)),$S639,IFERROR(MATCH(1,INDEX((Calc!$A$2:$A$2001&lt;&gt;"")*(Calc!$E$2:$E$2001&gt;0)*(ROW(Calc!$A$2:$A$2001)&gt;$S639),0),0)+1,""))),IFERROR(MATCH(1,INDEX((Calc!$A$2:$A$2001&lt;&gt;"")*(Calc!$E$2:$E$2001&gt;0)*(ROW(Calc!$A$2:$A$2001)&gt;$S639),0),0)+1,"")))</f>
        <v>0</v>
      </c>
      <c r="T640">
        <f>IF($S640="","",IF(AND($S640=$S639,$U639="paid",$V639=""),"",IF(AND($S640=$S639,$U639="paid",$V639&lt;&gt;""),$V639,IF($S640="","",IFERROR(MATCH(1,INDEX((Calc!$A$2:$A$2001=INDEX(Calc!$A:$A,$S640))*(Calc!$D$2:$D$2001&gt;0)*(Calc!$I$2:$I$2001&gt;INDEX(Calc!$J:$J,$S640))*(Calc!$T$2:$T$2001&lt;INDEX(Calc!$H:$H,$S640)),0),0)+1,"")))))</f>
        <v>0</v>
      </c>
      <c r="U640">
        <f>IF($S640="","",IF($T640&lt;&gt;"","paid","unpaid"))</f>
        <v>0</v>
      </c>
      <c r="V640">
        <f>IF(OR($S640="",$T640=""),"",IFERROR(MATCH(1,INDEX((Calc!$A$2:$A$2001=INDEX(Calc!$A:$A,$S640))*(Calc!$D$2:$D$2001&gt;0)*(Calc!$I$2:$I$2001&gt;INDEX(Calc!$J:$J,$S640))*(Calc!$T$2:$T$2001&lt;INDEX(Calc!$H:$H,$S640))*(ROW(Calc!$A$2:$A$2001)&gt;$T640),0),0)+1,""))</f>
        <v>0</v>
      </c>
      <c r="W640" s="8">
        <f>IF($S640="","",MAX(0,INDEX(Calc!$H:$H,$S640)-MAX(INDEX(Calc!$K:$K,$S640),INDEX(Calc!$J:$J,$S640))))</f>
        <v>0</v>
      </c>
      <c r="X640" s="8">
        <f>IF($S640="","",INDEX(Calc!$E:$E,$S640)-$W640)</f>
        <v>0</v>
      </c>
    </row>
    <row r="641" spans="1:24">
      <c r="A641">
        <f>IF($S641="","",INDEX(Calc!$A:$A,$S641))</f>
        <v>0</v>
      </c>
      <c r="B641">
        <f>IF($S641="","",INDEX(Calc!$U:$U,$S641))</f>
        <v>0</v>
      </c>
      <c r="C641" s="7">
        <f>IF($S641="","",INDEX(Calc!$B:$B,$S641))</f>
        <v>0</v>
      </c>
      <c r="D641">
        <f>IF($S641="","",INDEX(Calc!$C:$C,$S641))</f>
        <v>0</v>
      </c>
      <c r="E641" s="8">
        <f>IF($S641="","",INDEX(Calc!$E:$E,$S641))</f>
        <v>0</v>
      </c>
      <c r="F641" s="9">
        <f>IF($S641="","",INDEX(Calc!$G:$G,$S641))</f>
        <v>0</v>
      </c>
      <c r="G641" s="8">
        <f>IF($S641="","",INDEX(Calc!$L:$L,$S641))</f>
        <v>0</v>
      </c>
      <c r="H641" s="8">
        <f>IF($S641="","",INDEX(Calc!$M:$M,$S641))</f>
        <v>0</v>
      </c>
      <c r="I641" s="7">
        <f>IF($T641="","",INDEX(Calc!$B:$B,$T641))</f>
        <v>0</v>
      </c>
      <c r="J641" s="8">
        <f>IF($S641="","",IF($U641&lt;&gt;"paid",0,MAX(0,MIN(INDEX(Calc!$H:$H,$S641),INDEX(Calc!$I:$I,$T641))-MAX(INDEX(Calc!$J:$J,$S641),INDEX(Calc!$T:$T,$T641)))))</f>
        <v>0</v>
      </c>
      <c r="K641" s="8">
        <f>IF($S641="","",IF($U641&lt;&gt;"paid",0,$J641/(1+$F641)*$F641))</f>
        <v>0</v>
      </c>
      <c r="L641" s="8">
        <f>IF($S641="","",IF($U641="paid",MAX(0,$E641-MAX(0,MIN(INDEX(Calc!$H:$H,$S641),INDEX(Calc!$I:$I,$T641))-INDEX(Calc!$J:$J,$S641))),$W641))</f>
        <v>0</v>
      </c>
      <c r="M641" s="8">
        <f>IF($S641="","",IF($U641="paid",$L641/(1+$F641)*$F641,$Q641))</f>
        <v>0</v>
      </c>
      <c r="N641">
        <f>IF(OR($S641="",$U641&lt;&gt;"paid"),"",$I641-$C641)</f>
        <v>0</v>
      </c>
      <c r="O641" s="8">
        <f>IF($S641="","",IF(AND($U641="paid",$N641&gt;Settings!$B$4),$K641*Settings!$B$3*$N641/365,0))</f>
        <v>0</v>
      </c>
      <c r="P641" s="8">
        <f>IF($S641="","",IF($U641="unpaid",$W641,0))</f>
        <v>0</v>
      </c>
      <c r="Q641" s="8">
        <f>IF($S641="","",IF(AND($U641="unpaid",$C641&lt;=Settings!$B$2),$W641/(1+$F641)*$F641,0))</f>
        <v>0</v>
      </c>
      <c r="R641">
        <f>IF($S641="","","FY "&amp;IF(MONTH($C641)&gt;=4,YEAR($C641),YEAR($C641)-1)&amp;"-"&amp;TEXT(MOD(IF(MONTH($C641)&gt;=4,YEAR($C641)+1,YEAR($C641)),100),"00"))</f>
        <v>0</v>
      </c>
      <c r="S641">
        <f>IF($S640="","",IF($U640="paid",IF($V640&lt;&gt;"",$S640,IF(AND($W640&gt;0,OR(INDEX(Calc!$B:$B,$S640)&lt;=Settings!$B$2,$X640=0)),$S640,IFERROR(MATCH(1,INDEX((Calc!$A$2:$A$2001&lt;&gt;"")*(Calc!$E$2:$E$2001&gt;0)*(ROW(Calc!$A$2:$A$2001)&gt;$S640),0),0)+1,""))),IFERROR(MATCH(1,INDEX((Calc!$A$2:$A$2001&lt;&gt;"")*(Calc!$E$2:$E$2001&gt;0)*(ROW(Calc!$A$2:$A$2001)&gt;$S640),0),0)+1,"")))</f>
        <v>0</v>
      </c>
      <c r="T641">
        <f>IF($S641="","",IF(AND($S641=$S640,$U640="paid",$V640=""),"",IF(AND($S641=$S640,$U640="paid",$V640&lt;&gt;""),$V640,IF($S641="","",IFERROR(MATCH(1,INDEX((Calc!$A$2:$A$2001=INDEX(Calc!$A:$A,$S641))*(Calc!$D$2:$D$2001&gt;0)*(Calc!$I$2:$I$2001&gt;INDEX(Calc!$J:$J,$S641))*(Calc!$T$2:$T$2001&lt;INDEX(Calc!$H:$H,$S641)),0),0)+1,"")))))</f>
        <v>0</v>
      </c>
      <c r="U641">
        <f>IF($S641="","",IF($T641&lt;&gt;"","paid","unpaid"))</f>
        <v>0</v>
      </c>
      <c r="V641">
        <f>IF(OR($S641="",$T641=""),"",IFERROR(MATCH(1,INDEX((Calc!$A$2:$A$2001=INDEX(Calc!$A:$A,$S641))*(Calc!$D$2:$D$2001&gt;0)*(Calc!$I$2:$I$2001&gt;INDEX(Calc!$J:$J,$S641))*(Calc!$T$2:$T$2001&lt;INDEX(Calc!$H:$H,$S641))*(ROW(Calc!$A$2:$A$2001)&gt;$T641),0),0)+1,""))</f>
        <v>0</v>
      </c>
      <c r="W641" s="8">
        <f>IF($S641="","",MAX(0,INDEX(Calc!$H:$H,$S641)-MAX(INDEX(Calc!$K:$K,$S641),INDEX(Calc!$J:$J,$S641))))</f>
        <v>0</v>
      </c>
      <c r="X641" s="8">
        <f>IF($S641="","",INDEX(Calc!$E:$E,$S641)-$W641)</f>
        <v>0</v>
      </c>
    </row>
    <row r="642" spans="1:24">
      <c r="A642">
        <f>IF($S642="","",INDEX(Calc!$A:$A,$S642))</f>
        <v>0</v>
      </c>
      <c r="B642">
        <f>IF($S642="","",INDEX(Calc!$U:$U,$S642))</f>
        <v>0</v>
      </c>
      <c r="C642" s="7">
        <f>IF($S642="","",INDEX(Calc!$B:$B,$S642))</f>
        <v>0</v>
      </c>
      <c r="D642">
        <f>IF($S642="","",INDEX(Calc!$C:$C,$S642))</f>
        <v>0</v>
      </c>
      <c r="E642" s="8">
        <f>IF($S642="","",INDEX(Calc!$E:$E,$S642))</f>
        <v>0</v>
      </c>
      <c r="F642" s="9">
        <f>IF($S642="","",INDEX(Calc!$G:$G,$S642))</f>
        <v>0</v>
      </c>
      <c r="G642" s="8">
        <f>IF($S642="","",INDEX(Calc!$L:$L,$S642))</f>
        <v>0</v>
      </c>
      <c r="H642" s="8">
        <f>IF($S642="","",INDEX(Calc!$M:$M,$S642))</f>
        <v>0</v>
      </c>
      <c r="I642" s="7">
        <f>IF($T642="","",INDEX(Calc!$B:$B,$T642))</f>
        <v>0</v>
      </c>
      <c r="J642" s="8">
        <f>IF($S642="","",IF($U642&lt;&gt;"paid",0,MAX(0,MIN(INDEX(Calc!$H:$H,$S642),INDEX(Calc!$I:$I,$T642))-MAX(INDEX(Calc!$J:$J,$S642),INDEX(Calc!$T:$T,$T642)))))</f>
        <v>0</v>
      </c>
      <c r="K642" s="8">
        <f>IF($S642="","",IF($U642&lt;&gt;"paid",0,$J642/(1+$F642)*$F642))</f>
        <v>0</v>
      </c>
      <c r="L642" s="8">
        <f>IF($S642="","",IF($U642="paid",MAX(0,$E642-MAX(0,MIN(INDEX(Calc!$H:$H,$S642),INDEX(Calc!$I:$I,$T642))-INDEX(Calc!$J:$J,$S642))),$W642))</f>
        <v>0</v>
      </c>
      <c r="M642" s="8">
        <f>IF($S642="","",IF($U642="paid",$L642/(1+$F642)*$F642,$Q642))</f>
        <v>0</v>
      </c>
      <c r="N642">
        <f>IF(OR($S642="",$U642&lt;&gt;"paid"),"",$I642-$C642)</f>
        <v>0</v>
      </c>
      <c r="O642" s="8">
        <f>IF($S642="","",IF(AND($U642="paid",$N642&gt;Settings!$B$4),$K642*Settings!$B$3*$N642/365,0))</f>
        <v>0</v>
      </c>
      <c r="P642" s="8">
        <f>IF($S642="","",IF($U642="unpaid",$W642,0))</f>
        <v>0</v>
      </c>
      <c r="Q642" s="8">
        <f>IF($S642="","",IF(AND($U642="unpaid",$C642&lt;=Settings!$B$2),$W642/(1+$F642)*$F642,0))</f>
        <v>0</v>
      </c>
      <c r="R642">
        <f>IF($S642="","","FY "&amp;IF(MONTH($C642)&gt;=4,YEAR($C642),YEAR($C642)-1)&amp;"-"&amp;TEXT(MOD(IF(MONTH($C642)&gt;=4,YEAR($C642)+1,YEAR($C642)),100),"00"))</f>
        <v>0</v>
      </c>
      <c r="S642">
        <f>IF($S641="","",IF($U641="paid",IF($V641&lt;&gt;"",$S641,IF(AND($W641&gt;0,OR(INDEX(Calc!$B:$B,$S641)&lt;=Settings!$B$2,$X641=0)),$S641,IFERROR(MATCH(1,INDEX((Calc!$A$2:$A$2001&lt;&gt;"")*(Calc!$E$2:$E$2001&gt;0)*(ROW(Calc!$A$2:$A$2001)&gt;$S641),0),0)+1,""))),IFERROR(MATCH(1,INDEX((Calc!$A$2:$A$2001&lt;&gt;"")*(Calc!$E$2:$E$2001&gt;0)*(ROW(Calc!$A$2:$A$2001)&gt;$S641),0),0)+1,"")))</f>
        <v>0</v>
      </c>
      <c r="T642">
        <f>IF($S642="","",IF(AND($S642=$S641,$U641="paid",$V641=""),"",IF(AND($S642=$S641,$U641="paid",$V641&lt;&gt;""),$V641,IF($S642="","",IFERROR(MATCH(1,INDEX((Calc!$A$2:$A$2001=INDEX(Calc!$A:$A,$S642))*(Calc!$D$2:$D$2001&gt;0)*(Calc!$I$2:$I$2001&gt;INDEX(Calc!$J:$J,$S642))*(Calc!$T$2:$T$2001&lt;INDEX(Calc!$H:$H,$S642)),0),0)+1,"")))))</f>
        <v>0</v>
      </c>
      <c r="U642">
        <f>IF($S642="","",IF($T642&lt;&gt;"","paid","unpaid"))</f>
        <v>0</v>
      </c>
      <c r="V642">
        <f>IF(OR($S642="",$T642=""),"",IFERROR(MATCH(1,INDEX((Calc!$A$2:$A$2001=INDEX(Calc!$A:$A,$S642))*(Calc!$D$2:$D$2001&gt;0)*(Calc!$I$2:$I$2001&gt;INDEX(Calc!$J:$J,$S642))*(Calc!$T$2:$T$2001&lt;INDEX(Calc!$H:$H,$S642))*(ROW(Calc!$A$2:$A$2001)&gt;$T642),0),0)+1,""))</f>
        <v>0</v>
      </c>
      <c r="W642" s="8">
        <f>IF($S642="","",MAX(0,INDEX(Calc!$H:$H,$S642)-MAX(INDEX(Calc!$K:$K,$S642),INDEX(Calc!$J:$J,$S642))))</f>
        <v>0</v>
      </c>
      <c r="X642" s="8">
        <f>IF($S642="","",INDEX(Calc!$E:$E,$S642)-$W642)</f>
        <v>0</v>
      </c>
    </row>
    <row r="643" spans="1:24">
      <c r="A643">
        <f>IF($S643="","",INDEX(Calc!$A:$A,$S643))</f>
        <v>0</v>
      </c>
      <c r="B643">
        <f>IF($S643="","",INDEX(Calc!$U:$U,$S643))</f>
        <v>0</v>
      </c>
      <c r="C643" s="7">
        <f>IF($S643="","",INDEX(Calc!$B:$B,$S643))</f>
        <v>0</v>
      </c>
      <c r="D643">
        <f>IF($S643="","",INDEX(Calc!$C:$C,$S643))</f>
        <v>0</v>
      </c>
      <c r="E643" s="8">
        <f>IF($S643="","",INDEX(Calc!$E:$E,$S643))</f>
        <v>0</v>
      </c>
      <c r="F643" s="9">
        <f>IF($S643="","",INDEX(Calc!$G:$G,$S643))</f>
        <v>0</v>
      </c>
      <c r="G643" s="8">
        <f>IF($S643="","",INDEX(Calc!$L:$L,$S643))</f>
        <v>0</v>
      </c>
      <c r="H643" s="8">
        <f>IF($S643="","",INDEX(Calc!$M:$M,$S643))</f>
        <v>0</v>
      </c>
      <c r="I643" s="7">
        <f>IF($T643="","",INDEX(Calc!$B:$B,$T643))</f>
        <v>0</v>
      </c>
      <c r="J643" s="8">
        <f>IF($S643="","",IF($U643&lt;&gt;"paid",0,MAX(0,MIN(INDEX(Calc!$H:$H,$S643),INDEX(Calc!$I:$I,$T643))-MAX(INDEX(Calc!$J:$J,$S643),INDEX(Calc!$T:$T,$T643)))))</f>
        <v>0</v>
      </c>
      <c r="K643" s="8">
        <f>IF($S643="","",IF($U643&lt;&gt;"paid",0,$J643/(1+$F643)*$F643))</f>
        <v>0</v>
      </c>
      <c r="L643" s="8">
        <f>IF($S643="","",IF($U643="paid",MAX(0,$E643-MAX(0,MIN(INDEX(Calc!$H:$H,$S643),INDEX(Calc!$I:$I,$T643))-INDEX(Calc!$J:$J,$S643))),$W643))</f>
        <v>0</v>
      </c>
      <c r="M643" s="8">
        <f>IF($S643="","",IF($U643="paid",$L643/(1+$F643)*$F643,$Q643))</f>
        <v>0</v>
      </c>
      <c r="N643">
        <f>IF(OR($S643="",$U643&lt;&gt;"paid"),"",$I643-$C643)</f>
        <v>0</v>
      </c>
      <c r="O643" s="8">
        <f>IF($S643="","",IF(AND($U643="paid",$N643&gt;Settings!$B$4),$K643*Settings!$B$3*$N643/365,0))</f>
        <v>0</v>
      </c>
      <c r="P643" s="8">
        <f>IF($S643="","",IF($U643="unpaid",$W643,0))</f>
        <v>0</v>
      </c>
      <c r="Q643" s="8">
        <f>IF($S643="","",IF(AND($U643="unpaid",$C643&lt;=Settings!$B$2),$W643/(1+$F643)*$F643,0))</f>
        <v>0</v>
      </c>
      <c r="R643">
        <f>IF($S643="","","FY "&amp;IF(MONTH($C643)&gt;=4,YEAR($C643),YEAR($C643)-1)&amp;"-"&amp;TEXT(MOD(IF(MONTH($C643)&gt;=4,YEAR($C643)+1,YEAR($C643)),100),"00"))</f>
        <v>0</v>
      </c>
      <c r="S643">
        <f>IF($S642="","",IF($U642="paid",IF($V642&lt;&gt;"",$S642,IF(AND($W642&gt;0,OR(INDEX(Calc!$B:$B,$S642)&lt;=Settings!$B$2,$X642=0)),$S642,IFERROR(MATCH(1,INDEX((Calc!$A$2:$A$2001&lt;&gt;"")*(Calc!$E$2:$E$2001&gt;0)*(ROW(Calc!$A$2:$A$2001)&gt;$S642),0),0)+1,""))),IFERROR(MATCH(1,INDEX((Calc!$A$2:$A$2001&lt;&gt;"")*(Calc!$E$2:$E$2001&gt;0)*(ROW(Calc!$A$2:$A$2001)&gt;$S642),0),0)+1,"")))</f>
        <v>0</v>
      </c>
      <c r="T643">
        <f>IF($S643="","",IF(AND($S643=$S642,$U642="paid",$V642=""),"",IF(AND($S643=$S642,$U642="paid",$V642&lt;&gt;""),$V642,IF($S643="","",IFERROR(MATCH(1,INDEX((Calc!$A$2:$A$2001=INDEX(Calc!$A:$A,$S643))*(Calc!$D$2:$D$2001&gt;0)*(Calc!$I$2:$I$2001&gt;INDEX(Calc!$J:$J,$S643))*(Calc!$T$2:$T$2001&lt;INDEX(Calc!$H:$H,$S643)),0),0)+1,"")))))</f>
        <v>0</v>
      </c>
      <c r="U643">
        <f>IF($S643="","",IF($T643&lt;&gt;"","paid","unpaid"))</f>
        <v>0</v>
      </c>
      <c r="V643">
        <f>IF(OR($S643="",$T643=""),"",IFERROR(MATCH(1,INDEX((Calc!$A$2:$A$2001=INDEX(Calc!$A:$A,$S643))*(Calc!$D$2:$D$2001&gt;0)*(Calc!$I$2:$I$2001&gt;INDEX(Calc!$J:$J,$S643))*(Calc!$T$2:$T$2001&lt;INDEX(Calc!$H:$H,$S643))*(ROW(Calc!$A$2:$A$2001)&gt;$T643),0),0)+1,""))</f>
        <v>0</v>
      </c>
      <c r="W643" s="8">
        <f>IF($S643="","",MAX(0,INDEX(Calc!$H:$H,$S643)-MAX(INDEX(Calc!$K:$K,$S643),INDEX(Calc!$J:$J,$S643))))</f>
        <v>0</v>
      </c>
      <c r="X643" s="8">
        <f>IF($S643="","",INDEX(Calc!$E:$E,$S643)-$W643)</f>
        <v>0</v>
      </c>
    </row>
    <row r="644" spans="1:24">
      <c r="A644">
        <f>IF($S644="","",INDEX(Calc!$A:$A,$S644))</f>
        <v>0</v>
      </c>
      <c r="B644">
        <f>IF($S644="","",INDEX(Calc!$U:$U,$S644))</f>
        <v>0</v>
      </c>
      <c r="C644" s="7">
        <f>IF($S644="","",INDEX(Calc!$B:$B,$S644))</f>
        <v>0</v>
      </c>
      <c r="D644">
        <f>IF($S644="","",INDEX(Calc!$C:$C,$S644))</f>
        <v>0</v>
      </c>
      <c r="E644" s="8">
        <f>IF($S644="","",INDEX(Calc!$E:$E,$S644))</f>
        <v>0</v>
      </c>
      <c r="F644" s="9">
        <f>IF($S644="","",INDEX(Calc!$G:$G,$S644))</f>
        <v>0</v>
      </c>
      <c r="G644" s="8">
        <f>IF($S644="","",INDEX(Calc!$L:$L,$S644))</f>
        <v>0</v>
      </c>
      <c r="H644" s="8">
        <f>IF($S644="","",INDEX(Calc!$M:$M,$S644))</f>
        <v>0</v>
      </c>
      <c r="I644" s="7">
        <f>IF($T644="","",INDEX(Calc!$B:$B,$T644))</f>
        <v>0</v>
      </c>
      <c r="J644" s="8">
        <f>IF($S644="","",IF($U644&lt;&gt;"paid",0,MAX(0,MIN(INDEX(Calc!$H:$H,$S644),INDEX(Calc!$I:$I,$T644))-MAX(INDEX(Calc!$J:$J,$S644),INDEX(Calc!$T:$T,$T644)))))</f>
        <v>0</v>
      </c>
      <c r="K644" s="8">
        <f>IF($S644="","",IF($U644&lt;&gt;"paid",0,$J644/(1+$F644)*$F644))</f>
        <v>0</v>
      </c>
      <c r="L644" s="8">
        <f>IF($S644="","",IF($U644="paid",MAX(0,$E644-MAX(0,MIN(INDEX(Calc!$H:$H,$S644),INDEX(Calc!$I:$I,$T644))-INDEX(Calc!$J:$J,$S644))),$W644))</f>
        <v>0</v>
      </c>
      <c r="M644" s="8">
        <f>IF($S644="","",IF($U644="paid",$L644/(1+$F644)*$F644,$Q644))</f>
        <v>0</v>
      </c>
      <c r="N644">
        <f>IF(OR($S644="",$U644&lt;&gt;"paid"),"",$I644-$C644)</f>
        <v>0</v>
      </c>
      <c r="O644" s="8">
        <f>IF($S644="","",IF(AND($U644="paid",$N644&gt;Settings!$B$4),$K644*Settings!$B$3*$N644/365,0))</f>
        <v>0</v>
      </c>
      <c r="P644" s="8">
        <f>IF($S644="","",IF($U644="unpaid",$W644,0))</f>
        <v>0</v>
      </c>
      <c r="Q644" s="8">
        <f>IF($S644="","",IF(AND($U644="unpaid",$C644&lt;=Settings!$B$2),$W644/(1+$F644)*$F644,0))</f>
        <v>0</v>
      </c>
      <c r="R644">
        <f>IF($S644="","","FY "&amp;IF(MONTH($C644)&gt;=4,YEAR($C644),YEAR($C644)-1)&amp;"-"&amp;TEXT(MOD(IF(MONTH($C644)&gt;=4,YEAR($C644)+1,YEAR($C644)),100),"00"))</f>
        <v>0</v>
      </c>
      <c r="S644">
        <f>IF($S643="","",IF($U643="paid",IF($V643&lt;&gt;"",$S643,IF(AND($W643&gt;0,OR(INDEX(Calc!$B:$B,$S643)&lt;=Settings!$B$2,$X643=0)),$S643,IFERROR(MATCH(1,INDEX((Calc!$A$2:$A$2001&lt;&gt;"")*(Calc!$E$2:$E$2001&gt;0)*(ROW(Calc!$A$2:$A$2001)&gt;$S643),0),0)+1,""))),IFERROR(MATCH(1,INDEX((Calc!$A$2:$A$2001&lt;&gt;"")*(Calc!$E$2:$E$2001&gt;0)*(ROW(Calc!$A$2:$A$2001)&gt;$S643),0),0)+1,"")))</f>
        <v>0</v>
      </c>
      <c r="T644">
        <f>IF($S644="","",IF(AND($S644=$S643,$U643="paid",$V643=""),"",IF(AND($S644=$S643,$U643="paid",$V643&lt;&gt;""),$V643,IF($S644="","",IFERROR(MATCH(1,INDEX((Calc!$A$2:$A$2001=INDEX(Calc!$A:$A,$S644))*(Calc!$D$2:$D$2001&gt;0)*(Calc!$I$2:$I$2001&gt;INDEX(Calc!$J:$J,$S644))*(Calc!$T$2:$T$2001&lt;INDEX(Calc!$H:$H,$S644)),0),0)+1,"")))))</f>
        <v>0</v>
      </c>
      <c r="U644">
        <f>IF($S644="","",IF($T644&lt;&gt;"","paid","unpaid"))</f>
        <v>0</v>
      </c>
      <c r="V644">
        <f>IF(OR($S644="",$T644=""),"",IFERROR(MATCH(1,INDEX((Calc!$A$2:$A$2001=INDEX(Calc!$A:$A,$S644))*(Calc!$D$2:$D$2001&gt;0)*(Calc!$I$2:$I$2001&gt;INDEX(Calc!$J:$J,$S644))*(Calc!$T$2:$T$2001&lt;INDEX(Calc!$H:$H,$S644))*(ROW(Calc!$A$2:$A$2001)&gt;$T644),0),0)+1,""))</f>
        <v>0</v>
      </c>
      <c r="W644" s="8">
        <f>IF($S644="","",MAX(0,INDEX(Calc!$H:$H,$S644)-MAX(INDEX(Calc!$K:$K,$S644),INDEX(Calc!$J:$J,$S644))))</f>
        <v>0</v>
      </c>
      <c r="X644" s="8">
        <f>IF($S644="","",INDEX(Calc!$E:$E,$S644)-$W644)</f>
        <v>0</v>
      </c>
    </row>
    <row r="645" spans="1:24">
      <c r="A645">
        <f>IF($S645="","",INDEX(Calc!$A:$A,$S645))</f>
        <v>0</v>
      </c>
      <c r="B645">
        <f>IF($S645="","",INDEX(Calc!$U:$U,$S645))</f>
        <v>0</v>
      </c>
      <c r="C645" s="7">
        <f>IF($S645="","",INDEX(Calc!$B:$B,$S645))</f>
        <v>0</v>
      </c>
      <c r="D645">
        <f>IF($S645="","",INDEX(Calc!$C:$C,$S645))</f>
        <v>0</v>
      </c>
      <c r="E645" s="8">
        <f>IF($S645="","",INDEX(Calc!$E:$E,$S645))</f>
        <v>0</v>
      </c>
      <c r="F645" s="9">
        <f>IF($S645="","",INDEX(Calc!$G:$G,$S645))</f>
        <v>0</v>
      </c>
      <c r="G645" s="8">
        <f>IF($S645="","",INDEX(Calc!$L:$L,$S645))</f>
        <v>0</v>
      </c>
      <c r="H645" s="8">
        <f>IF($S645="","",INDEX(Calc!$M:$M,$S645))</f>
        <v>0</v>
      </c>
      <c r="I645" s="7">
        <f>IF($T645="","",INDEX(Calc!$B:$B,$T645))</f>
        <v>0</v>
      </c>
      <c r="J645" s="8">
        <f>IF($S645="","",IF($U645&lt;&gt;"paid",0,MAX(0,MIN(INDEX(Calc!$H:$H,$S645),INDEX(Calc!$I:$I,$T645))-MAX(INDEX(Calc!$J:$J,$S645),INDEX(Calc!$T:$T,$T645)))))</f>
        <v>0</v>
      </c>
      <c r="K645" s="8">
        <f>IF($S645="","",IF($U645&lt;&gt;"paid",0,$J645/(1+$F645)*$F645))</f>
        <v>0</v>
      </c>
      <c r="L645" s="8">
        <f>IF($S645="","",IF($U645="paid",MAX(0,$E645-MAX(0,MIN(INDEX(Calc!$H:$H,$S645),INDEX(Calc!$I:$I,$T645))-INDEX(Calc!$J:$J,$S645))),$W645))</f>
        <v>0</v>
      </c>
      <c r="M645" s="8">
        <f>IF($S645="","",IF($U645="paid",$L645/(1+$F645)*$F645,$Q645))</f>
        <v>0</v>
      </c>
      <c r="N645">
        <f>IF(OR($S645="",$U645&lt;&gt;"paid"),"",$I645-$C645)</f>
        <v>0</v>
      </c>
      <c r="O645" s="8">
        <f>IF($S645="","",IF(AND($U645="paid",$N645&gt;Settings!$B$4),$K645*Settings!$B$3*$N645/365,0))</f>
        <v>0</v>
      </c>
      <c r="P645" s="8">
        <f>IF($S645="","",IF($U645="unpaid",$W645,0))</f>
        <v>0</v>
      </c>
      <c r="Q645" s="8">
        <f>IF($S645="","",IF(AND($U645="unpaid",$C645&lt;=Settings!$B$2),$W645/(1+$F645)*$F645,0))</f>
        <v>0</v>
      </c>
      <c r="R645">
        <f>IF($S645="","","FY "&amp;IF(MONTH($C645)&gt;=4,YEAR($C645),YEAR($C645)-1)&amp;"-"&amp;TEXT(MOD(IF(MONTH($C645)&gt;=4,YEAR($C645)+1,YEAR($C645)),100),"00"))</f>
        <v>0</v>
      </c>
      <c r="S645">
        <f>IF($S644="","",IF($U644="paid",IF($V644&lt;&gt;"",$S644,IF(AND($W644&gt;0,OR(INDEX(Calc!$B:$B,$S644)&lt;=Settings!$B$2,$X644=0)),$S644,IFERROR(MATCH(1,INDEX((Calc!$A$2:$A$2001&lt;&gt;"")*(Calc!$E$2:$E$2001&gt;0)*(ROW(Calc!$A$2:$A$2001)&gt;$S644),0),0)+1,""))),IFERROR(MATCH(1,INDEX((Calc!$A$2:$A$2001&lt;&gt;"")*(Calc!$E$2:$E$2001&gt;0)*(ROW(Calc!$A$2:$A$2001)&gt;$S644),0),0)+1,"")))</f>
        <v>0</v>
      </c>
      <c r="T645">
        <f>IF($S645="","",IF(AND($S645=$S644,$U644="paid",$V644=""),"",IF(AND($S645=$S644,$U644="paid",$V644&lt;&gt;""),$V644,IF($S645="","",IFERROR(MATCH(1,INDEX((Calc!$A$2:$A$2001=INDEX(Calc!$A:$A,$S645))*(Calc!$D$2:$D$2001&gt;0)*(Calc!$I$2:$I$2001&gt;INDEX(Calc!$J:$J,$S645))*(Calc!$T$2:$T$2001&lt;INDEX(Calc!$H:$H,$S645)),0),0)+1,"")))))</f>
        <v>0</v>
      </c>
      <c r="U645">
        <f>IF($S645="","",IF($T645&lt;&gt;"","paid","unpaid"))</f>
        <v>0</v>
      </c>
      <c r="V645">
        <f>IF(OR($S645="",$T645=""),"",IFERROR(MATCH(1,INDEX((Calc!$A$2:$A$2001=INDEX(Calc!$A:$A,$S645))*(Calc!$D$2:$D$2001&gt;0)*(Calc!$I$2:$I$2001&gt;INDEX(Calc!$J:$J,$S645))*(Calc!$T$2:$T$2001&lt;INDEX(Calc!$H:$H,$S645))*(ROW(Calc!$A$2:$A$2001)&gt;$T645),0),0)+1,""))</f>
        <v>0</v>
      </c>
      <c r="W645" s="8">
        <f>IF($S645="","",MAX(0,INDEX(Calc!$H:$H,$S645)-MAX(INDEX(Calc!$K:$K,$S645),INDEX(Calc!$J:$J,$S645))))</f>
        <v>0</v>
      </c>
      <c r="X645" s="8">
        <f>IF($S645="","",INDEX(Calc!$E:$E,$S645)-$W645)</f>
        <v>0</v>
      </c>
    </row>
    <row r="646" spans="1:24">
      <c r="A646">
        <f>IF($S646="","",INDEX(Calc!$A:$A,$S646))</f>
        <v>0</v>
      </c>
      <c r="B646">
        <f>IF($S646="","",INDEX(Calc!$U:$U,$S646))</f>
        <v>0</v>
      </c>
      <c r="C646" s="7">
        <f>IF($S646="","",INDEX(Calc!$B:$B,$S646))</f>
        <v>0</v>
      </c>
      <c r="D646">
        <f>IF($S646="","",INDEX(Calc!$C:$C,$S646))</f>
        <v>0</v>
      </c>
      <c r="E646" s="8">
        <f>IF($S646="","",INDEX(Calc!$E:$E,$S646))</f>
        <v>0</v>
      </c>
      <c r="F646" s="9">
        <f>IF($S646="","",INDEX(Calc!$G:$G,$S646))</f>
        <v>0</v>
      </c>
      <c r="G646" s="8">
        <f>IF($S646="","",INDEX(Calc!$L:$L,$S646))</f>
        <v>0</v>
      </c>
      <c r="H646" s="8">
        <f>IF($S646="","",INDEX(Calc!$M:$M,$S646))</f>
        <v>0</v>
      </c>
      <c r="I646" s="7">
        <f>IF($T646="","",INDEX(Calc!$B:$B,$T646))</f>
        <v>0</v>
      </c>
      <c r="J646" s="8">
        <f>IF($S646="","",IF($U646&lt;&gt;"paid",0,MAX(0,MIN(INDEX(Calc!$H:$H,$S646),INDEX(Calc!$I:$I,$T646))-MAX(INDEX(Calc!$J:$J,$S646),INDEX(Calc!$T:$T,$T646)))))</f>
        <v>0</v>
      </c>
      <c r="K646" s="8">
        <f>IF($S646="","",IF($U646&lt;&gt;"paid",0,$J646/(1+$F646)*$F646))</f>
        <v>0</v>
      </c>
      <c r="L646" s="8">
        <f>IF($S646="","",IF($U646="paid",MAX(0,$E646-MAX(0,MIN(INDEX(Calc!$H:$H,$S646),INDEX(Calc!$I:$I,$T646))-INDEX(Calc!$J:$J,$S646))),$W646))</f>
        <v>0</v>
      </c>
      <c r="M646" s="8">
        <f>IF($S646="","",IF($U646="paid",$L646/(1+$F646)*$F646,$Q646))</f>
        <v>0</v>
      </c>
      <c r="N646">
        <f>IF(OR($S646="",$U646&lt;&gt;"paid"),"",$I646-$C646)</f>
        <v>0</v>
      </c>
      <c r="O646" s="8">
        <f>IF($S646="","",IF(AND($U646="paid",$N646&gt;Settings!$B$4),$K646*Settings!$B$3*$N646/365,0))</f>
        <v>0</v>
      </c>
      <c r="P646" s="8">
        <f>IF($S646="","",IF($U646="unpaid",$W646,0))</f>
        <v>0</v>
      </c>
      <c r="Q646" s="8">
        <f>IF($S646="","",IF(AND($U646="unpaid",$C646&lt;=Settings!$B$2),$W646/(1+$F646)*$F646,0))</f>
        <v>0</v>
      </c>
      <c r="R646">
        <f>IF($S646="","","FY "&amp;IF(MONTH($C646)&gt;=4,YEAR($C646),YEAR($C646)-1)&amp;"-"&amp;TEXT(MOD(IF(MONTH($C646)&gt;=4,YEAR($C646)+1,YEAR($C646)),100),"00"))</f>
        <v>0</v>
      </c>
      <c r="S646">
        <f>IF($S645="","",IF($U645="paid",IF($V645&lt;&gt;"",$S645,IF(AND($W645&gt;0,OR(INDEX(Calc!$B:$B,$S645)&lt;=Settings!$B$2,$X645=0)),$S645,IFERROR(MATCH(1,INDEX((Calc!$A$2:$A$2001&lt;&gt;"")*(Calc!$E$2:$E$2001&gt;0)*(ROW(Calc!$A$2:$A$2001)&gt;$S645),0),0)+1,""))),IFERROR(MATCH(1,INDEX((Calc!$A$2:$A$2001&lt;&gt;"")*(Calc!$E$2:$E$2001&gt;0)*(ROW(Calc!$A$2:$A$2001)&gt;$S645),0),0)+1,"")))</f>
        <v>0</v>
      </c>
      <c r="T646">
        <f>IF($S646="","",IF(AND($S646=$S645,$U645="paid",$V645=""),"",IF(AND($S646=$S645,$U645="paid",$V645&lt;&gt;""),$V645,IF($S646="","",IFERROR(MATCH(1,INDEX((Calc!$A$2:$A$2001=INDEX(Calc!$A:$A,$S646))*(Calc!$D$2:$D$2001&gt;0)*(Calc!$I$2:$I$2001&gt;INDEX(Calc!$J:$J,$S646))*(Calc!$T$2:$T$2001&lt;INDEX(Calc!$H:$H,$S646)),0),0)+1,"")))))</f>
        <v>0</v>
      </c>
      <c r="U646">
        <f>IF($S646="","",IF($T646&lt;&gt;"","paid","unpaid"))</f>
        <v>0</v>
      </c>
      <c r="V646">
        <f>IF(OR($S646="",$T646=""),"",IFERROR(MATCH(1,INDEX((Calc!$A$2:$A$2001=INDEX(Calc!$A:$A,$S646))*(Calc!$D$2:$D$2001&gt;0)*(Calc!$I$2:$I$2001&gt;INDEX(Calc!$J:$J,$S646))*(Calc!$T$2:$T$2001&lt;INDEX(Calc!$H:$H,$S646))*(ROW(Calc!$A$2:$A$2001)&gt;$T646),0),0)+1,""))</f>
        <v>0</v>
      </c>
      <c r="W646" s="8">
        <f>IF($S646="","",MAX(0,INDEX(Calc!$H:$H,$S646)-MAX(INDEX(Calc!$K:$K,$S646),INDEX(Calc!$J:$J,$S646))))</f>
        <v>0</v>
      </c>
      <c r="X646" s="8">
        <f>IF($S646="","",INDEX(Calc!$E:$E,$S646)-$W646)</f>
        <v>0</v>
      </c>
    </row>
    <row r="647" spans="1:24">
      <c r="A647">
        <f>IF($S647="","",INDEX(Calc!$A:$A,$S647))</f>
        <v>0</v>
      </c>
      <c r="B647">
        <f>IF($S647="","",INDEX(Calc!$U:$U,$S647))</f>
        <v>0</v>
      </c>
      <c r="C647" s="7">
        <f>IF($S647="","",INDEX(Calc!$B:$B,$S647))</f>
        <v>0</v>
      </c>
      <c r="D647">
        <f>IF($S647="","",INDEX(Calc!$C:$C,$S647))</f>
        <v>0</v>
      </c>
      <c r="E647" s="8">
        <f>IF($S647="","",INDEX(Calc!$E:$E,$S647))</f>
        <v>0</v>
      </c>
      <c r="F647" s="9">
        <f>IF($S647="","",INDEX(Calc!$G:$G,$S647))</f>
        <v>0</v>
      </c>
      <c r="G647" s="8">
        <f>IF($S647="","",INDEX(Calc!$L:$L,$S647))</f>
        <v>0</v>
      </c>
      <c r="H647" s="8">
        <f>IF($S647="","",INDEX(Calc!$M:$M,$S647))</f>
        <v>0</v>
      </c>
      <c r="I647" s="7">
        <f>IF($T647="","",INDEX(Calc!$B:$B,$T647))</f>
        <v>0</v>
      </c>
      <c r="J647" s="8">
        <f>IF($S647="","",IF($U647&lt;&gt;"paid",0,MAX(0,MIN(INDEX(Calc!$H:$H,$S647),INDEX(Calc!$I:$I,$T647))-MAX(INDEX(Calc!$J:$J,$S647),INDEX(Calc!$T:$T,$T647)))))</f>
        <v>0</v>
      </c>
      <c r="K647" s="8">
        <f>IF($S647="","",IF($U647&lt;&gt;"paid",0,$J647/(1+$F647)*$F647))</f>
        <v>0</v>
      </c>
      <c r="L647" s="8">
        <f>IF($S647="","",IF($U647="paid",MAX(0,$E647-MAX(0,MIN(INDEX(Calc!$H:$H,$S647),INDEX(Calc!$I:$I,$T647))-INDEX(Calc!$J:$J,$S647))),$W647))</f>
        <v>0</v>
      </c>
      <c r="M647" s="8">
        <f>IF($S647="","",IF($U647="paid",$L647/(1+$F647)*$F647,$Q647))</f>
        <v>0</v>
      </c>
      <c r="N647">
        <f>IF(OR($S647="",$U647&lt;&gt;"paid"),"",$I647-$C647)</f>
        <v>0</v>
      </c>
      <c r="O647" s="8">
        <f>IF($S647="","",IF(AND($U647="paid",$N647&gt;Settings!$B$4),$K647*Settings!$B$3*$N647/365,0))</f>
        <v>0</v>
      </c>
      <c r="P647" s="8">
        <f>IF($S647="","",IF($U647="unpaid",$W647,0))</f>
        <v>0</v>
      </c>
      <c r="Q647" s="8">
        <f>IF($S647="","",IF(AND($U647="unpaid",$C647&lt;=Settings!$B$2),$W647/(1+$F647)*$F647,0))</f>
        <v>0</v>
      </c>
      <c r="R647">
        <f>IF($S647="","","FY "&amp;IF(MONTH($C647)&gt;=4,YEAR($C647),YEAR($C647)-1)&amp;"-"&amp;TEXT(MOD(IF(MONTH($C647)&gt;=4,YEAR($C647)+1,YEAR($C647)),100),"00"))</f>
        <v>0</v>
      </c>
      <c r="S647">
        <f>IF($S646="","",IF($U646="paid",IF($V646&lt;&gt;"",$S646,IF(AND($W646&gt;0,OR(INDEX(Calc!$B:$B,$S646)&lt;=Settings!$B$2,$X646=0)),$S646,IFERROR(MATCH(1,INDEX((Calc!$A$2:$A$2001&lt;&gt;"")*(Calc!$E$2:$E$2001&gt;0)*(ROW(Calc!$A$2:$A$2001)&gt;$S646),0),0)+1,""))),IFERROR(MATCH(1,INDEX((Calc!$A$2:$A$2001&lt;&gt;"")*(Calc!$E$2:$E$2001&gt;0)*(ROW(Calc!$A$2:$A$2001)&gt;$S646),0),0)+1,"")))</f>
        <v>0</v>
      </c>
      <c r="T647">
        <f>IF($S647="","",IF(AND($S647=$S646,$U646="paid",$V646=""),"",IF(AND($S647=$S646,$U646="paid",$V646&lt;&gt;""),$V646,IF($S647="","",IFERROR(MATCH(1,INDEX((Calc!$A$2:$A$2001=INDEX(Calc!$A:$A,$S647))*(Calc!$D$2:$D$2001&gt;0)*(Calc!$I$2:$I$2001&gt;INDEX(Calc!$J:$J,$S647))*(Calc!$T$2:$T$2001&lt;INDEX(Calc!$H:$H,$S647)),0),0)+1,"")))))</f>
        <v>0</v>
      </c>
      <c r="U647">
        <f>IF($S647="","",IF($T647&lt;&gt;"","paid","unpaid"))</f>
        <v>0</v>
      </c>
      <c r="V647">
        <f>IF(OR($S647="",$T647=""),"",IFERROR(MATCH(1,INDEX((Calc!$A$2:$A$2001=INDEX(Calc!$A:$A,$S647))*(Calc!$D$2:$D$2001&gt;0)*(Calc!$I$2:$I$2001&gt;INDEX(Calc!$J:$J,$S647))*(Calc!$T$2:$T$2001&lt;INDEX(Calc!$H:$H,$S647))*(ROW(Calc!$A$2:$A$2001)&gt;$T647),0),0)+1,""))</f>
        <v>0</v>
      </c>
      <c r="W647" s="8">
        <f>IF($S647="","",MAX(0,INDEX(Calc!$H:$H,$S647)-MAX(INDEX(Calc!$K:$K,$S647),INDEX(Calc!$J:$J,$S647))))</f>
        <v>0</v>
      </c>
      <c r="X647" s="8">
        <f>IF($S647="","",INDEX(Calc!$E:$E,$S647)-$W647)</f>
        <v>0</v>
      </c>
    </row>
    <row r="648" spans="1:24">
      <c r="A648">
        <f>IF($S648="","",INDEX(Calc!$A:$A,$S648))</f>
        <v>0</v>
      </c>
      <c r="B648">
        <f>IF($S648="","",INDEX(Calc!$U:$U,$S648))</f>
        <v>0</v>
      </c>
      <c r="C648" s="7">
        <f>IF($S648="","",INDEX(Calc!$B:$B,$S648))</f>
        <v>0</v>
      </c>
      <c r="D648">
        <f>IF($S648="","",INDEX(Calc!$C:$C,$S648))</f>
        <v>0</v>
      </c>
      <c r="E648" s="8">
        <f>IF($S648="","",INDEX(Calc!$E:$E,$S648))</f>
        <v>0</v>
      </c>
      <c r="F648" s="9">
        <f>IF($S648="","",INDEX(Calc!$G:$G,$S648))</f>
        <v>0</v>
      </c>
      <c r="G648" s="8">
        <f>IF($S648="","",INDEX(Calc!$L:$L,$S648))</f>
        <v>0</v>
      </c>
      <c r="H648" s="8">
        <f>IF($S648="","",INDEX(Calc!$M:$M,$S648))</f>
        <v>0</v>
      </c>
      <c r="I648" s="7">
        <f>IF($T648="","",INDEX(Calc!$B:$B,$T648))</f>
        <v>0</v>
      </c>
      <c r="J648" s="8">
        <f>IF($S648="","",IF($U648&lt;&gt;"paid",0,MAX(0,MIN(INDEX(Calc!$H:$H,$S648),INDEX(Calc!$I:$I,$T648))-MAX(INDEX(Calc!$J:$J,$S648),INDEX(Calc!$T:$T,$T648)))))</f>
        <v>0</v>
      </c>
      <c r="K648" s="8">
        <f>IF($S648="","",IF($U648&lt;&gt;"paid",0,$J648/(1+$F648)*$F648))</f>
        <v>0</v>
      </c>
      <c r="L648" s="8">
        <f>IF($S648="","",IF($U648="paid",MAX(0,$E648-MAX(0,MIN(INDEX(Calc!$H:$H,$S648),INDEX(Calc!$I:$I,$T648))-INDEX(Calc!$J:$J,$S648))),$W648))</f>
        <v>0</v>
      </c>
      <c r="M648" s="8">
        <f>IF($S648="","",IF($U648="paid",$L648/(1+$F648)*$F648,$Q648))</f>
        <v>0</v>
      </c>
      <c r="N648">
        <f>IF(OR($S648="",$U648&lt;&gt;"paid"),"",$I648-$C648)</f>
        <v>0</v>
      </c>
      <c r="O648" s="8">
        <f>IF($S648="","",IF(AND($U648="paid",$N648&gt;Settings!$B$4),$K648*Settings!$B$3*$N648/365,0))</f>
        <v>0</v>
      </c>
      <c r="P648" s="8">
        <f>IF($S648="","",IF($U648="unpaid",$W648,0))</f>
        <v>0</v>
      </c>
      <c r="Q648" s="8">
        <f>IF($S648="","",IF(AND($U648="unpaid",$C648&lt;=Settings!$B$2),$W648/(1+$F648)*$F648,0))</f>
        <v>0</v>
      </c>
      <c r="R648">
        <f>IF($S648="","","FY "&amp;IF(MONTH($C648)&gt;=4,YEAR($C648),YEAR($C648)-1)&amp;"-"&amp;TEXT(MOD(IF(MONTH($C648)&gt;=4,YEAR($C648)+1,YEAR($C648)),100),"00"))</f>
        <v>0</v>
      </c>
      <c r="S648">
        <f>IF($S647="","",IF($U647="paid",IF($V647&lt;&gt;"",$S647,IF(AND($W647&gt;0,OR(INDEX(Calc!$B:$B,$S647)&lt;=Settings!$B$2,$X647=0)),$S647,IFERROR(MATCH(1,INDEX((Calc!$A$2:$A$2001&lt;&gt;"")*(Calc!$E$2:$E$2001&gt;0)*(ROW(Calc!$A$2:$A$2001)&gt;$S647),0),0)+1,""))),IFERROR(MATCH(1,INDEX((Calc!$A$2:$A$2001&lt;&gt;"")*(Calc!$E$2:$E$2001&gt;0)*(ROW(Calc!$A$2:$A$2001)&gt;$S647),0),0)+1,"")))</f>
        <v>0</v>
      </c>
      <c r="T648">
        <f>IF($S648="","",IF(AND($S648=$S647,$U647="paid",$V647=""),"",IF(AND($S648=$S647,$U647="paid",$V647&lt;&gt;""),$V647,IF($S648="","",IFERROR(MATCH(1,INDEX((Calc!$A$2:$A$2001=INDEX(Calc!$A:$A,$S648))*(Calc!$D$2:$D$2001&gt;0)*(Calc!$I$2:$I$2001&gt;INDEX(Calc!$J:$J,$S648))*(Calc!$T$2:$T$2001&lt;INDEX(Calc!$H:$H,$S648)),0),0)+1,"")))))</f>
        <v>0</v>
      </c>
      <c r="U648">
        <f>IF($S648="","",IF($T648&lt;&gt;"","paid","unpaid"))</f>
        <v>0</v>
      </c>
      <c r="V648">
        <f>IF(OR($S648="",$T648=""),"",IFERROR(MATCH(1,INDEX((Calc!$A$2:$A$2001=INDEX(Calc!$A:$A,$S648))*(Calc!$D$2:$D$2001&gt;0)*(Calc!$I$2:$I$2001&gt;INDEX(Calc!$J:$J,$S648))*(Calc!$T$2:$T$2001&lt;INDEX(Calc!$H:$H,$S648))*(ROW(Calc!$A$2:$A$2001)&gt;$T648),0),0)+1,""))</f>
        <v>0</v>
      </c>
      <c r="W648" s="8">
        <f>IF($S648="","",MAX(0,INDEX(Calc!$H:$H,$S648)-MAX(INDEX(Calc!$K:$K,$S648),INDEX(Calc!$J:$J,$S648))))</f>
        <v>0</v>
      </c>
      <c r="X648" s="8">
        <f>IF($S648="","",INDEX(Calc!$E:$E,$S648)-$W648)</f>
        <v>0</v>
      </c>
    </row>
    <row r="649" spans="1:24">
      <c r="A649">
        <f>IF($S649="","",INDEX(Calc!$A:$A,$S649))</f>
        <v>0</v>
      </c>
      <c r="B649">
        <f>IF($S649="","",INDEX(Calc!$U:$U,$S649))</f>
        <v>0</v>
      </c>
      <c r="C649" s="7">
        <f>IF($S649="","",INDEX(Calc!$B:$B,$S649))</f>
        <v>0</v>
      </c>
      <c r="D649">
        <f>IF($S649="","",INDEX(Calc!$C:$C,$S649))</f>
        <v>0</v>
      </c>
      <c r="E649" s="8">
        <f>IF($S649="","",INDEX(Calc!$E:$E,$S649))</f>
        <v>0</v>
      </c>
      <c r="F649" s="9">
        <f>IF($S649="","",INDEX(Calc!$G:$G,$S649))</f>
        <v>0</v>
      </c>
      <c r="G649" s="8">
        <f>IF($S649="","",INDEX(Calc!$L:$L,$S649))</f>
        <v>0</v>
      </c>
      <c r="H649" s="8">
        <f>IF($S649="","",INDEX(Calc!$M:$M,$S649))</f>
        <v>0</v>
      </c>
      <c r="I649" s="7">
        <f>IF($T649="","",INDEX(Calc!$B:$B,$T649))</f>
        <v>0</v>
      </c>
      <c r="J649" s="8">
        <f>IF($S649="","",IF($U649&lt;&gt;"paid",0,MAX(0,MIN(INDEX(Calc!$H:$H,$S649),INDEX(Calc!$I:$I,$T649))-MAX(INDEX(Calc!$J:$J,$S649),INDEX(Calc!$T:$T,$T649)))))</f>
        <v>0</v>
      </c>
      <c r="K649" s="8">
        <f>IF($S649="","",IF($U649&lt;&gt;"paid",0,$J649/(1+$F649)*$F649))</f>
        <v>0</v>
      </c>
      <c r="L649" s="8">
        <f>IF($S649="","",IF($U649="paid",MAX(0,$E649-MAX(0,MIN(INDEX(Calc!$H:$H,$S649),INDEX(Calc!$I:$I,$T649))-INDEX(Calc!$J:$J,$S649))),$W649))</f>
        <v>0</v>
      </c>
      <c r="M649" s="8">
        <f>IF($S649="","",IF($U649="paid",$L649/(1+$F649)*$F649,$Q649))</f>
        <v>0</v>
      </c>
      <c r="N649">
        <f>IF(OR($S649="",$U649&lt;&gt;"paid"),"",$I649-$C649)</f>
        <v>0</v>
      </c>
      <c r="O649" s="8">
        <f>IF($S649="","",IF(AND($U649="paid",$N649&gt;Settings!$B$4),$K649*Settings!$B$3*$N649/365,0))</f>
        <v>0</v>
      </c>
      <c r="P649" s="8">
        <f>IF($S649="","",IF($U649="unpaid",$W649,0))</f>
        <v>0</v>
      </c>
      <c r="Q649" s="8">
        <f>IF($S649="","",IF(AND($U649="unpaid",$C649&lt;=Settings!$B$2),$W649/(1+$F649)*$F649,0))</f>
        <v>0</v>
      </c>
      <c r="R649">
        <f>IF($S649="","","FY "&amp;IF(MONTH($C649)&gt;=4,YEAR($C649),YEAR($C649)-1)&amp;"-"&amp;TEXT(MOD(IF(MONTH($C649)&gt;=4,YEAR($C649)+1,YEAR($C649)),100),"00"))</f>
        <v>0</v>
      </c>
      <c r="S649">
        <f>IF($S648="","",IF($U648="paid",IF($V648&lt;&gt;"",$S648,IF(AND($W648&gt;0,OR(INDEX(Calc!$B:$B,$S648)&lt;=Settings!$B$2,$X648=0)),$S648,IFERROR(MATCH(1,INDEX((Calc!$A$2:$A$2001&lt;&gt;"")*(Calc!$E$2:$E$2001&gt;0)*(ROW(Calc!$A$2:$A$2001)&gt;$S648),0),0)+1,""))),IFERROR(MATCH(1,INDEX((Calc!$A$2:$A$2001&lt;&gt;"")*(Calc!$E$2:$E$2001&gt;0)*(ROW(Calc!$A$2:$A$2001)&gt;$S648),0),0)+1,"")))</f>
        <v>0</v>
      </c>
      <c r="T649">
        <f>IF($S649="","",IF(AND($S649=$S648,$U648="paid",$V648=""),"",IF(AND($S649=$S648,$U648="paid",$V648&lt;&gt;""),$V648,IF($S649="","",IFERROR(MATCH(1,INDEX((Calc!$A$2:$A$2001=INDEX(Calc!$A:$A,$S649))*(Calc!$D$2:$D$2001&gt;0)*(Calc!$I$2:$I$2001&gt;INDEX(Calc!$J:$J,$S649))*(Calc!$T$2:$T$2001&lt;INDEX(Calc!$H:$H,$S649)),0),0)+1,"")))))</f>
        <v>0</v>
      </c>
      <c r="U649">
        <f>IF($S649="","",IF($T649&lt;&gt;"","paid","unpaid"))</f>
        <v>0</v>
      </c>
      <c r="V649">
        <f>IF(OR($S649="",$T649=""),"",IFERROR(MATCH(1,INDEX((Calc!$A$2:$A$2001=INDEX(Calc!$A:$A,$S649))*(Calc!$D$2:$D$2001&gt;0)*(Calc!$I$2:$I$2001&gt;INDEX(Calc!$J:$J,$S649))*(Calc!$T$2:$T$2001&lt;INDEX(Calc!$H:$H,$S649))*(ROW(Calc!$A$2:$A$2001)&gt;$T649),0),0)+1,""))</f>
        <v>0</v>
      </c>
      <c r="W649" s="8">
        <f>IF($S649="","",MAX(0,INDEX(Calc!$H:$H,$S649)-MAX(INDEX(Calc!$K:$K,$S649),INDEX(Calc!$J:$J,$S649))))</f>
        <v>0</v>
      </c>
      <c r="X649" s="8">
        <f>IF($S649="","",INDEX(Calc!$E:$E,$S649)-$W649)</f>
        <v>0</v>
      </c>
    </row>
    <row r="650" spans="1:24">
      <c r="A650">
        <f>IF($S650="","",INDEX(Calc!$A:$A,$S650))</f>
        <v>0</v>
      </c>
      <c r="B650">
        <f>IF($S650="","",INDEX(Calc!$U:$U,$S650))</f>
        <v>0</v>
      </c>
      <c r="C650" s="7">
        <f>IF($S650="","",INDEX(Calc!$B:$B,$S650))</f>
        <v>0</v>
      </c>
      <c r="D650">
        <f>IF($S650="","",INDEX(Calc!$C:$C,$S650))</f>
        <v>0</v>
      </c>
      <c r="E650" s="8">
        <f>IF($S650="","",INDEX(Calc!$E:$E,$S650))</f>
        <v>0</v>
      </c>
      <c r="F650" s="9">
        <f>IF($S650="","",INDEX(Calc!$G:$G,$S650))</f>
        <v>0</v>
      </c>
      <c r="G650" s="8">
        <f>IF($S650="","",INDEX(Calc!$L:$L,$S650))</f>
        <v>0</v>
      </c>
      <c r="H650" s="8">
        <f>IF($S650="","",INDEX(Calc!$M:$M,$S650))</f>
        <v>0</v>
      </c>
      <c r="I650" s="7">
        <f>IF($T650="","",INDEX(Calc!$B:$B,$T650))</f>
        <v>0</v>
      </c>
      <c r="J650" s="8">
        <f>IF($S650="","",IF($U650&lt;&gt;"paid",0,MAX(0,MIN(INDEX(Calc!$H:$H,$S650),INDEX(Calc!$I:$I,$T650))-MAX(INDEX(Calc!$J:$J,$S650),INDEX(Calc!$T:$T,$T650)))))</f>
        <v>0</v>
      </c>
      <c r="K650" s="8">
        <f>IF($S650="","",IF($U650&lt;&gt;"paid",0,$J650/(1+$F650)*$F650))</f>
        <v>0</v>
      </c>
      <c r="L650" s="8">
        <f>IF($S650="","",IF($U650="paid",MAX(0,$E650-MAX(0,MIN(INDEX(Calc!$H:$H,$S650),INDEX(Calc!$I:$I,$T650))-INDEX(Calc!$J:$J,$S650))),$W650))</f>
        <v>0</v>
      </c>
      <c r="M650" s="8">
        <f>IF($S650="","",IF($U650="paid",$L650/(1+$F650)*$F650,$Q650))</f>
        <v>0</v>
      </c>
      <c r="N650">
        <f>IF(OR($S650="",$U650&lt;&gt;"paid"),"",$I650-$C650)</f>
        <v>0</v>
      </c>
      <c r="O650" s="8">
        <f>IF($S650="","",IF(AND($U650="paid",$N650&gt;Settings!$B$4),$K650*Settings!$B$3*$N650/365,0))</f>
        <v>0</v>
      </c>
      <c r="P650" s="8">
        <f>IF($S650="","",IF($U650="unpaid",$W650,0))</f>
        <v>0</v>
      </c>
      <c r="Q650" s="8">
        <f>IF($S650="","",IF(AND($U650="unpaid",$C650&lt;=Settings!$B$2),$W650/(1+$F650)*$F650,0))</f>
        <v>0</v>
      </c>
      <c r="R650">
        <f>IF($S650="","","FY "&amp;IF(MONTH($C650)&gt;=4,YEAR($C650),YEAR($C650)-1)&amp;"-"&amp;TEXT(MOD(IF(MONTH($C650)&gt;=4,YEAR($C650)+1,YEAR($C650)),100),"00"))</f>
        <v>0</v>
      </c>
      <c r="S650">
        <f>IF($S649="","",IF($U649="paid",IF($V649&lt;&gt;"",$S649,IF(AND($W649&gt;0,OR(INDEX(Calc!$B:$B,$S649)&lt;=Settings!$B$2,$X649=0)),$S649,IFERROR(MATCH(1,INDEX((Calc!$A$2:$A$2001&lt;&gt;"")*(Calc!$E$2:$E$2001&gt;0)*(ROW(Calc!$A$2:$A$2001)&gt;$S649),0),0)+1,""))),IFERROR(MATCH(1,INDEX((Calc!$A$2:$A$2001&lt;&gt;"")*(Calc!$E$2:$E$2001&gt;0)*(ROW(Calc!$A$2:$A$2001)&gt;$S649),0),0)+1,"")))</f>
        <v>0</v>
      </c>
      <c r="T650">
        <f>IF($S650="","",IF(AND($S650=$S649,$U649="paid",$V649=""),"",IF(AND($S650=$S649,$U649="paid",$V649&lt;&gt;""),$V649,IF($S650="","",IFERROR(MATCH(1,INDEX((Calc!$A$2:$A$2001=INDEX(Calc!$A:$A,$S650))*(Calc!$D$2:$D$2001&gt;0)*(Calc!$I$2:$I$2001&gt;INDEX(Calc!$J:$J,$S650))*(Calc!$T$2:$T$2001&lt;INDEX(Calc!$H:$H,$S650)),0),0)+1,"")))))</f>
        <v>0</v>
      </c>
      <c r="U650">
        <f>IF($S650="","",IF($T650&lt;&gt;"","paid","unpaid"))</f>
        <v>0</v>
      </c>
      <c r="V650">
        <f>IF(OR($S650="",$T650=""),"",IFERROR(MATCH(1,INDEX((Calc!$A$2:$A$2001=INDEX(Calc!$A:$A,$S650))*(Calc!$D$2:$D$2001&gt;0)*(Calc!$I$2:$I$2001&gt;INDEX(Calc!$J:$J,$S650))*(Calc!$T$2:$T$2001&lt;INDEX(Calc!$H:$H,$S650))*(ROW(Calc!$A$2:$A$2001)&gt;$T650),0),0)+1,""))</f>
        <v>0</v>
      </c>
      <c r="W650" s="8">
        <f>IF($S650="","",MAX(0,INDEX(Calc!$H:$H,$S650)-MAX(INDEX(Calc!$K:$K,$S650),INDEX(Calc!$J:$J,$S650))))</f>
        <v>0</v>
      </c>
      <c r="X650" s="8">
        <f>IF($S650="","",INDEX(Calc!$E:$E,$S650)-$W650)</f>
        <v>0</v>
      </c>
    </row>
    <row r="651" spans="1:24">
      <c r="A651">
        <f>IF($S651="","",INDEX(Calc!$A:$A,$S651))</f>
        <v>0</v>
      </c>
      <c r="B651">
        <f>IF($S651="","",INDEX(Calc!$U:$U,$S651))</f>
        <v>0</v>
      </c>
      <c r="C651" s="7">
        <f>IF($S651="","",INDEX(Calc!$B:$B,$S651))</f>
        <v>0</v>
      </c>
      <c r="D651">
        <f>IF($S651="","",INDEX(Calc!$C:$C,$S651))</f>
        <v>0</v>
      </c>
      <c r="E651" s="8">
        <f>IF($S651="","",INDEX(Calc!$E:$E,$S651))</f>
        <v>0</v>
      </c>
      <c r="F651" s="9">
        <f>IF($S651="","",INDEX(Calc!$G:$G,$S651))</f>
        <v>0</v>
      </c>
      <c r="G651" s="8">
        <f>IF($S651="","",INDEX(Calc!$L:$L,$S651))</f>
        <v>0</v>
      </c>
      <c r="H651" s="8">
        <f>IF($S651="","",INDEX(Calc!$M:$M,$S651))</f>
        <v>0</v>
      </c>
      <c r="I651" s="7">
        <f>IF($T651="","",INDEX(Calc!$B:$B,$T651))</f>
        <v>0</v>
      </c>
      <c r="J651" s="8">
        <f>IF($S651="","",IF($U651&lt;&gt;"paid",0,MAX(0,MIN(INDEX(Calc!$H:$H,$S651),INDEX(Calc!$I:$I,$T651))-MAX(INDEX(Calc!$J:$J,$S651),INDEX(Calc!$T:$T,$T651)))))</f>
        <v>0</v>
      </c>
      <c r="K651" s="8">
        <f>IF($S651="","",IF($U651&lt;&gt;"paid",0,$J651/(1+$F651)*$F651))</f>
        <v>0</v>
      </c>
      <c r="L651" s="8">
        <f>IF($S651="","",IF($U651="paid",MAX(0,$E651-MAX(0,MIN(INDEX(Calc!$H:$H,$S651),INDEX(Calc!$I:$I,$T651))-INDEX(Calc!$J:$J,$S651))),$W651))</f>
        <v>0</v>
      </c>
      <c r="M651" s="8">
        <f>IF($S651="","",IF($U651="paid",$L651/(1+$F651)*$F651,$Q651))</f>
        <v>0</v>
      </c>
      <c r="N651">
        <f>IF(OR($S651="",$U651&lt;&gt;"paid"),"",$I651-$C651)</f>
        <v>0</v>
      </c>
      <c r="O651" s="8">
        <f>IF($S651="","",IF(AND($U651="paid",$N651&gt;Settings!$B$4),$K651*Settings!$B$3*$N651/365,0))</f>
        <v>0</v>
      </c>
      <c r="P651" s="8">
        <f>IF($S651="","",IF($U651="unpaid",$W651,0))</f>
        <v>0</v>
      </c>
      <c r="Q651" s="8">
        <f>IF($S651="","",IF(AND($U651="unpaid",$C651&lt;=Settings!$B$2),$W651/(1+$F651)*$F651,0))</f>
        <v>0</v>
      </c>
      <c r="R651">
        <f>IF($S651="","","FY "&amp;IF(MONTH($C651)&gt;=4,YEAR($C651),YEAR($C651)-1)&amp;"-"&amp;TEXT(MOD(IF(MONTH($C651)&gt;=4,YEAR($C651)+1,YEAR($C651)),100),"00"))</f>
        <v>0</v>
      </c>
      <c r="S651">
        <f>IF($S650="","",IF($U650="paid",IF($V650&lt;&gt;"",$S650,IF(AND($W650&gt;0,OR(INDEX(Calc!$B:$B,$S650)&lt;=Settings!$B$2,$X650=0)),$S650,IFERROR(MATCH(1,INDEX((Calc!$A$2:$A$2001&lt;&gt;"")*(Calc!$E$2:$E$2001&gt;0)*(ROW(Calc!$A$2:$A$2001)&gt;$S650),0),0)+1,""))),IFERROR(MATCH(1,INDEX((Calc!$A$2:$A$2001&lt;&gt;"")*(Calc!$E$2:$E$2001&gt;0)*(ROW(Calc!$A$2:$A$2001)&gt;$S650),0),0)+1,"")))</f>
        <v>0</v>
      </c>
      <c r="T651">
        <f>IF($S651="","",IF(AND($S651=$S650,$U650="paid",$V650=""),"",IF(AND($S651=$S650,$U650="paid",$V650&lt;&gt;""),$V650,IF($S651="","",IFERROR(MATCH(1,INDEX((Calc!$A$2:$A$2001=INDEX(Calc!$A:$A,$S651))*(Calc!$D$2:$D$2001&gt;0)*(Calc!$I$2:$I$2001&gt;INDEX(Calc!$J:$J,$S651))*(Calc!$T$2:$T$2001&lt;INDEX(Calc!$H:$H,$S651)),0),0)+1,"")))))</f>
        <v>0</v>
      </c>
      <c r="U651">
        <f>IF($S651="","",IF($T651&lt;&gt;"","paid","unpaid"))</f>
        <v>0</v>
      </c>
      <c r="V651">
        <f>IF(OR($S651="",$T651=""),"",IFERROR(MATCH(1,INDEX((Calc!$A$2:$A$2001=INDEX(Calc!$A:$A,$S651))*(Calc!$D$2:$D$2001&gt;0)*(Calc!$I$2:$I$2001&gt;INDEX(Calc!$J:$J,$S651))*(Calc!$T$2:$T$2001&lt;INDEX(Calc!$H:$H,$S651))*(ROW(Calc!$A$2:$A$2001)&gt;$T651),0),0)+1,""))</f>
        <v>0</v>
      </c>
      <c r="W651" s="8">
        <f>IF($S651="","",MAX(0,INDEX(Calc!$H:$H,$S651)-MAX(INDEX(Calc!$K:$K,$S651),INDEX(Calc!$J:$J,$S651))))</f>
        <v>0</v>
      </c>
      <c r="X651" s="8">
        <f>IF($S651="","",INDEX(Calc!$E:$E,$S651)-$W651)</f>
        <v>0</v>
      </c>
    </row>
    <row r="652" spans="1:24">
      <c r="A652">
        <f>IF($S652="","",INDEX(Calc!$A:$A,$S652))</f>
        <v>0</v>
      </c>
      <c r="B652">
        <f>IF($S652="","",INDEX(Calc!$U:$U,$S652))</f>
        <v>0</v>
      </c>
      <c r="C652" s="7">
        <f>IF($S652="","",INDEX(Calc!$B:$B,$S652))</f>
        <v>0</v>
      </c>
      <c r="D652">
        <f>IF($S652="","",INDEX(Calc!$C:$C,$S652))</f>
        <v>0</v>
      </c>
      <c r="E652" s="8">
        <f>IF($S652="","",INDEX(Calc!$E:$E,$S652))</f>
        <v>0</v>
      </c>
      <c r="F652" s="9">
        <f>IF($S652="","",INDEX(Calc!$G:$G,$S652))</f>
        <v>0</v>
      </c>
      <c r="G652" s="8">
        <f>IF($S652="","",INDEX(Calc!$L:$L,$S652))</f>
        <v>0</v>
      </c>
      <c r="H652" s="8">
        <f>IF($S652="","",INDEX(Calc!$M:$M,$S652))</f>
        <v>0</v>
      </c>
      <c r="I652" s="7">
        <f>IF($T652="","",INDEX(Calc!$B:$B,$T652))</f>
        <v>0</v>
      </c>
      <c r="J652" s="8">
        <f>IF($S652="","",IF($U652&lt;&gt;"paid",0,MAX(0,MIN(INDEX(Calc!$H:$H,$S652),INDEX(Calc!$I:$I,$T652))-MAX(INDEX(Calc!$J:$J,$S652),INDEX(Calc!$T:$T,$T652)))))</f>
        <v>0</v>
      </c>
      <c r="K652" s="8">
        <f>IF($S652="","",IF($U652&lt;&gt;"paid",0,$J652/(1+$F652)*$F652))</f>
        <v>0</v>
      </c>
      <c r="L652" s="8">
        <f>IF($S652="","",IF($U652="paid",MAX(0,$E652-MAX(0,MIN(INDEX(Calc!$H:$H,$S652),INDEX(Calc!$I:$I,$T652))-INDEX(Calc!$J:$J,$S652))),$W652))</f>
        <v>0</v>
      </c>
      <c r="M652" s="8">
        <f>IF($S652="","",IF($U652="paid",$L652/(1+$F652)*$F652,$Q652))</f>
        <v>0</v>
      </c>
      <c r="N652">
        <f>IF(OR($S652="",$U652&lt;&gt;"paid"),"",$I652-$C652)</f>
        <v>0</v>
      </c>
      <c r="O652" s="8">
        <f>IF($S652="","",IF(AND($U652="paid",$N652&gt;Settings!$B$4),$K652*Settings!$B$3*$N652/365,0))</f>
        <v>0</v>
      </c>
      <c r="P652" s="8">
        <f>IF($S652="","",IF($U652="unpaid",$W652,0))</f>
        <v>0</v>
      </c>
      <c r="Q652" s="8">
        <f>IF($S652="","",IF(AND($U652="unpaid",$C652&lt;=Settings!$B$2),$W652/(1+$F652)*$F652,0))</f>
        <v>0</v>
      </c>
      <c r="R652">
        <f>IF($S652="","","FY "&amp;IF(MONTH($C652)&gt;=4,YEAR($C652),YEAR($C652)-1)&amp;"-"&amp;TEXT(MOD(IF(MONTH($C652)&gt;=4,YEAR($C652)+1,YEAR($C652)),100),"00"))</f>
        <v>0</v>
      </c>
      <c r="S652">
        <f>IF($S651="","",IF($U651="paid",IF($V651&lt;&gt;"",$S651,IF(AND($W651&gt;0,OR(INDEX(Calc!$B:$B,$S651)&lt;=Settings!$B$2,$X651=0)),$S651,IFERROR(MATCH(1,INDEX((Calc!$A$2:$A$2001&lt;&gt;"")*(Calc!$E$2:$E$2001&gt;0)*(ROW(Calc!$A$2:$A$2001)&gt;$S651),0),0)+1,""))),IFERROR(MATCH(1,INDEX((Calc!$A$2:$A$2001&lt;&gt;"")*(Calc!$E$2:$E$2001&gt;0)*(ROW(Calc!$A$2:$A$2001)&gt;$S651),0),0)+1,"")))</f>
        <v>0</v>
      </c>
      <c r="T652">
        <f>IF($S652="","",IF(AND($S652=$S651,$U651="paid",$V651=""),"",IF(AND($S652=$S651,$U651="paid",$V651&lt;&gt;""),$V651,IF($S652="","",IFERROR(MATCH(1,INDEX((Calc!$A$2:$A$2001=INDEX(Calc!$A:$A,$S652))*(Calc!$D$2:$D$2001&gt;0)*(Calc!$I$2:$I$2001&gt;INDEX(Calc!$J:$J,$S652))*(Calc!$T$2:$T$2001&lt;INDEX(Calc!$H:$H,$S652)),0),0)+1,"")))))</f>
        <v>0</v>
      </c>
      <c r="U652">
        <f>IF($S652="","",IF($T652&lt;&gt;"","paid","unpaid"))</f>
        <v>0</v>
      </c>
      <c r="V652">
        <f>IF(OR($S652="",$T652=""),"",IFERROR(MATCH(1,INDEX((Calc!$A$2:$A$2001=INDEX(Calc!$A:$A,$S652))*(Calc!$D$2:$D$2001&gt;0)*(Calc!$I$2:$I$2001&gt;INDEX(Calc!$J:$J,$S652))*(Calc!$T$2:$T$2001&lt;INDEX(Calc!$H:$H,$S652))*(ROW(Calc!$A$2:$A$2001)&gt;$T652),0),0)+1,""))</f>
        <v>0</v>
      </c>
      <c r="W652" s="8">
        <f>IF($S652="","",MAX(0,INDEX(Calc!$H:$H,$S652)-MAX(INDEX(Calc!$K:$K,$S652),INDEX(Calc!$J:$J,$S652))))</f>
        <v>0</v>
      </c>
      <c r="X652" s="8">
        <f>IF($S652="","",INDEX(Calc!$E:$E,$S652)-$W652)</f>
        <v>0</v>
      </c>
    </row>
    <row r="653" spans="1:24">
      <c r="A653">
        <f>IF($S653="","",INDEX(Calc!$A:$A,$S653))</f>
        <v>0</v>
      </c>
      <c r="B653">
        <f>IF($S653="","",INDEX(Calc!$U:$U,$S653))</f>
        <v>0</v>
      </c>
      <c r="C653" s="7">
        <f>IF($S653="","",INDEX(Calc!$B:$B,$S653))</f>
        <v>0</v>
      </c>
      <c r="D653">
        <f>IF($S653="","",INDEX(Calc!$C:$C,$S653))</f>
        <v>0</v>
      </c>
      <c r="E653" s="8">
        <f>IF($S653="","",INDEX(Calc!$E:$E,$S653))</f>
        <v>0</v>
      </c>
      <c r="F653" s="9">
        <f>IF($S653="","",INDEX(Calc!$G:$G,$S653))</f>
        <v>0</v>
      </c>
      <c r="G653" s="8">
        <f>IF($S653="","",INDEX(Calc!$L:$L,$S653))</f>
        <v>0</v>
      </c>
      <c r="H653" s="8">
        <f>IF($S653="","",INDEX(Calc!$M:$M,$S653))</f>
        <v>0</v>
      </c>
      <c r="I653" s="7">
        <f>IF($T653="","",INDEX(Calc!$B:$B,$T653))</f>
        <v>0</v>
      </c>
      <c r="J653" s="8">
        <f>IF($S653="","",IF($U653&lt;&gt;"paid",0,MAX(0,MIN(INDEX(Calc!$H:$H,$S653),INDEX(Calc!$I:$I,$T653))-MAX(INDEX(Calc!$J:$J,$S653),INDEX(Calc!$T:$T,$T653)))))</f>
        <v>0</v>
      </c>
      <c r="K653" s="8">
        <f>IF($S653="","",IF($U653&lt;&gt;"paid",0,$J653/(1+$F653)*$F653))</f>
        <v>0</v>
      </c>
      <c r="L653" s="8">
        <f>IF($S653="","",IF($U653="paid",MAX(0,$E653-MAX(0,MIN(INDEX(Calc!$H:$H,$S653),INDEX(Calc!$I:$I,$T653))-INDEX(Calc!$J:$J,$S653))),$W653))</f>
        <v>0</v>
      </c>
      <c r="M653" s="8">
        <f>IF($S653="","",IF($U653="paid",$L653/(1+$F653)*$F653,$Q653))</f>
        <v>0</v>
      </c>
      <c r="N653">
        <f>IF(OR($S653="",$U653&lt;&gt;"paid"),"",$I653-$C653)</f>
        <v>0</v>
      </c>
      <c r="O653" s="8">
        <f>IF($S653="","",IF(AND($U653="paid",$N653&gt;Settings!$B$4),$K653*Settings!$B$3*$N653/365,0))</f>
        <v>0</v>
      </c>
      <c r="P653" s="8">
        <f>IF($S653="","",IF($U653="unpaid",$W653,0))</f>
        <v>0</v>
      </c>
      <c r="Q653" s="8">
        <f>IF($S653="","",IF(AND($U653="unpaid",$C653&lt;=Settings!$B$2),$W653/(1+$F653)*$F653,0))</f>
        <v>0</v>
      </c>
      <c r="R653">
        <f>IF($S653="","","FY "&amp;IF(MONTH($C653)&gt;=4,YEAR($C653),YEAR($C653)-1)&amp;"-"&amp;TEXT(MOD(IF(MONTH($C653)&gt;=4,YEAR($C653)+1,YEAR($C653)),100),"00"))</f>
        <v>0</v>
      </c>
      <c r="S653">
        <f>IF($S652="","",IF($U652="paid",IF($V652&lt;&gt;"",$S652,IF(AND($W652&gt;0,OR(INDEX(Calc!$B:$B,$S652)&lt;=Settings!$B$2,$X652=0)),$S652,IFERROR(MATCH(1,INDEX((Calc!$A$2:$A$2001&lt;&gt;"")*(Calc!$E$2:$E$2001&gt;0)*(ROW(Calc!$A$2:$A$2001)&gt;$S652),0),0)+1,""))),IFERROR(MATCH(1,INDEX((Calc!$A$2:$A$2001&lt;&gt;"")*(Calc!$E$2:$E$2001&gt;0)*(ROW(Calc!$A$2:$A$2001)&gt;$S652),0),0)+1,"")))</f>
        <v>0</v>
      </c>
      <c r="T653">
        <f>IF($S653="","",IF(AND($S653=$S652,$U652="paid",$V652=""),"",IF(AND($S653=$S652,$U652="paid",$V652&lt;&gt;""),$V652,IF($S653="","",IFERROR(MATCH(1,INDEX((Calc!$A$2:$A$2001=INDEX(Calc!$A:$A,$S653))*(Calc!$D$2:$D$2001&gt;0)*(Calc!$I$2:$I$2001&gt;INDEX(Calc!$J:$J,$S653))*(Calc!$T$2:$T$2001&lt;INDEX(Calc!$H:$H,$S653)),0),0)+1,"")))))</f>
        <v>0</v>
      </c>
      <c r="U653">
        <f>IF($S653="","",IF($T653&lt;&gt;"","paid","unpaid"))</f>
        <v>0</v>
      </c>
      <c r="V653">
        <f>IF(OR($S653="",$T653=""),"",IFERROR(MATCH(1,INDEX((Calc!$A$2:$A$2001=INDEX(Calc!$A:$A,$S653))*(Calc!$D$2:$D$2001&gt;0)*(Calc!$I$2:$I$2001&gt;INDEX(Calc!$J:$J,$S653))*(Calc!$T$2:$T$2001&lt;INDEX(Calc!$H:$H,$S653))*(ROW(Calc!$A$2:$A$2001)&gt;$T653),0),0)+1,""))</f>
        <v>0</v>
      </c>
      <c r="W653" s="8">
        <f>IF($S653="","",MAX(0,INDEX(Calc!$H:$H,$S653)-MAX(INDEX(Calc!$K:$K,$S653),INDEX(Calc!$J:$J,$S653))))</f>
        <v>0</v>
      </c>
      <c r="X653" s="8">
        <f>IF($S653="","",INDEX(Calc!$E:$E,$S653)-$W653)</f>
        <v>0</v>
      </c>
    </row>
    <row r="654" spans="1:24">
      <c r="A654">
        <f>IF($S654="","",INDEX(Calc!$A:$A,$S654))</f>
        <v>0</v>
      </c>
      <c r="B654">
        <f>IF($S654="","",INDEX(Calc!$U:$U,$S654))</f>
        <v>0</v>
      </c>
      <c r="C654" s="7">
        <f>IF($S654="","",INDEX(Calc!$B:$B,$S654))</f>
        <v>0</v>
      </c>
      <c r="D654">
        <f>IF($S654="","",INDEX(Calc!$C:$C,$S654))</f>
        <v>0</v>
      </c>
      <c r="E654" s="8">
        <f>IF($S654="","",INDEX(Calc!$E:$E,$S654))</f>
        <v>0</v>
      </c>
      <c r="F654" s="9">
        <f>IF($S654="","",INDEX(Calc!$G:$G,$S654))</f>
        <v>0</v>
      </c>
      <c r="G654" s="8">
        <f>IF($S654="","",INDEX(Calc!$L:$L,$S654))</f>
        <v>0</v>
      </c>
      <c r="H654" s="8">
        <f>IF($S654="","",INDEX(Calc!$M:$M,$S654))</f>
        <v>0</v>
      </c>
      <c r="I654" s="7">
        <f>IF($T654="","",INDEX(Calc!$B:$B,$T654))</f>
        <v>0</v>
      </c>
      <c r="J654" s="8">
        <f>IF($S654="","",IF($U654&lt;&gt;"paid",0,MAX(0,MIN(INDEX(Calc!$H:$H,$S654),INDEX(Calc!$I:$I,$T654))-MAX(INDEX(Calc!$J:$J,$S654),INDEX(Calc!$T:$T,$T654)))))</f>
        <v>0</v>
      </c>
      <c r="K654" s="8">
        <f>IF($S654="","",IF($U654&lt;&gt;"paid",0,$J654/(1+$F654)*$F654))</f>
        <v>0</v>
      </c>
      <c r="L654" s="8">
        <f>IF($S654="","",IF($U654="paid",MAX(0,$E654-MAX(0,MIN(INDEX(Calc!$H:$H,$S654),INDEX(Calc!$I:$I,$T654))-INDEX(Calc!$J:$J,$S654))),$W654))</f>
        <v>0</v>
      </c>
      <c r="M654" s="8">
        <f>IF($S654="","",IF($U654="paid",$L654/(1+$F654)*$F654,$Q654))</f>
        <v>0</v>
      </c>
      <c r="N654">
        <f>IF(OR($S654="",$U654&lt;&gt;"paid"),"",$I654-$C654)</f>
        <v>0</v>
      </c>
      <c r="O654" s="8">
        <f>IF($S654="","",IF(AND($U654="paid",$N654&gt;Settings!$B$4),$K654*Settings!$B$3*$N654/365,0))</f>
        <v>0</v>
      </c>
      <c r="P654" s="8">
        <f>IF($S654="","",IF($U654="unpaid",$W654,0))</f>
        <v>0</v>
      </c>
      <c r="Q654" s="8">
        <f>IF($S654="","",IF(AND($U654="unpaid",$C654&lt;=Settings!$B$2),$W654/(1+$F654)*$F654,0))</f>
        <v>0</v>
      </c>
      <c r="R654">
        <f>IF($S654="","","FY "&amp;IF(MONTH($C654)&gt;=4,YEAR($C654),YEAR($C654)-1)&amp;"-"&amp;TEXT(MOD(IF(MONTH($C654)&gt;=4,YEAR($C654)+1,YEAR($C654)),100),"00"))</f>
        <v>0</v>
      </c>
      <c r="S654">
        <f>IF($S653="","",IF($U653="paid",IF($V653&lt;&gt;"",$S653,IF(AND($W653&gt;0,OR(INDEX(Calc!$B:$B,$S653)&lt;=Settings!$B$2,$X653=0)),$S653,IFERROR(MATCH(1,INDEX((Calc!$A$2:$A$2001&lt;&gt;"")*(Calc!$E$2:$E$2001&gt;0)*(ROW(Calc!$A$2:$A$2001)&gt;$S653),0),0)+1,""))),IFERROR(MATCH(1,INDEX((Calc!$A$2:$A$2001&lt;&gt;"")*(Calc!$E$2:$E$2001&gt;0)*(ROW(Calc!$A$2:$A$2001)&gt;$S653),0),0)+1,"")))</f>
        <v>0</v>
      </c>
      <c r="T654">
        <f>IF($S654="","",IF(AND($S654=$S653,$U653="paid",$V653=""),"",IF(AND($S654=$S653,$U653="paid",$V653&lt;&gt;""),$V653,IF($S654="","",IFERROR(MATCH(1,INDEX((Calc!$A$2:$A$2001=INDEX(Calc!$A:$A,$S654))*(Calc!$D$2:$D$2001&gt;0)*(Calc!$I$2:$I$2001&gt;INDEX(Calc!$J:$J,$S654))*(Calc!$T$2:$T$2001&lt;INDEX(Calc!$H:$H,$S654)),0),0)+1,"")))))</f>
        <v>0</v>
      </c>
      <c r="U654">
        <f>IF($S654="","",IF($T654&lt;&gt;"","paid","unpaid"))</f>
        <v>0</v>
      </c>
      <c r="V654">
        <f>IF(OR($S654="",$T654=""),"",IFERROR(MATCH(1,INDEX((Calc!$A$2:$A$2001=INDEX(Calc!$A:$A,$S654))*(Calc!$D$2:$D$2001&gt;0)*(Calc!$I$2:$I$2001&gt;INDEX(Calc!$J:$J,$S654))*(Calc!$T$2:$T$2001&lt;INDEX(Calc!$H:$H,$S654))*(ROW(Calc!$A$2:$A$2001)&gt;$T654),0),0)+1,""))</f>
        <v>0</v>
      </c>
      <c r="W654" s="8">
        <f>IF($S654="","",MAX(0,INDEX(Calc!$H:$H,$S654)-MAX(INDEX(Calc!$K:$K,$S654),INDEX(Calc!$J:$J,$S654))))</f>
        <v>0</v>
      </c>
      <c r="X654" s="8">
        <f>IF($S654="","",INDEX(Calc!$E:$E,$S654)-$W654)</f>
        <v>0</v>
      </c>
    </row>
    <row r="655" spans="1:24">
      <c r="A655">
        <f>IF($S655="","",INDEX(Calc!$A:$A,$S655))</f>
        <v>0</v>
      </c>
      <c r="B655">
        <f>IF($S655="","",INDEX(Calc!$U:$U,$S655))</f>
        <v>0</v>
      </c>
      <c r="C655" s="7">
        <f>IF($S655="","",INDEX(Calc!$B:$B,$S655))</f>
        <v>0</v>
      </c>
      <c r="D655">
        <f>IF($S655="","",INDEX(Calc!$C:$C,$S655))</f>
        <v>0</v>
      </c>
      <c r="E655" s="8">
        <f>IF($S655="","",INDEX(Calc!$E:$E,$S655))</f>
        <v>0</v>
      </c>
      <c r="F655" s="9">
        <f>IF($S655="","",INDEX(Calc!$G:$G,$S655))</f>
        <v>0</v>
      </c>
      <c r="G655" s="8">
        <f>IF($S655="","",INDEX(Calc!$L:$L,$S655))</f>
        <v>0</v>
      </c>
      <c r="H655" s="8">
        <f>IF($S655="","",INDEX(Calc!$M:$M,$S655))</f>
        <v>0</v>
      </c>
      <c r="I655" s="7">
        <f>IF($T655="","",INDEX(Calc!$B:$B,$T655))</f>
        <v>0</v>
      </c>
      <c r="J655" s="8">
        <f>IF($S655="","",IF($U655&lt;&gt;"paid",0,MAX(0,MIN(INDEX(Calc!$H:$H,$S655),INDEX(Calc!$I:$I,$T655))-MAX(INDEX(Calc!$J:$J,$S655),INDEX(Calc!$T:$T,$T655)))))</f>
        <v>0</v>
      </c>
      <c r="K655" s="8">
        <f>IF($S655="","",IF($U655&lt;&gt;"paid",0,$J655/(1+$F655)*$F655))</f>
        <v>0</v>
      </c>
      <c r="L655" s="8">
        <f>IF($S655="","",IF($U655="paid",MAX(0,$E655-MAX(0,MIN(INDEX(Calc!$H:$H,$S655),INDEX(Calc!$I:$I,$T655))-INDEX(Calc!$J:$J,$S655))),$W655))</f>
        <v>0</v>
      </c>
      <c r="M655" s="8">
        <f>IF($S655="","",IF($U655="paid",$L655/(1+$F655)*$F655,$Q655))</f>
        <v>0</v>
      </c>
      <c r="N655">
        <f>IF(OR($S655="",$U655&lt;&gt;"paid"),"",$I655-$C655)</f>
        <v>0</v>
      </c>
      <c r="O655" s="8">
        <f>IF($S655="","",IF(AND($U655="paid",$N655&gt;Settings!$B$4),$K655*Settings!$B$3*$N655/365,0))</f>
        <v>0</v>
      </c>
      <c r="P655" s="8">
        <f>IF($S655="","",IF($U655="unpaid",$W655,0))</f>
        <v>0</v>
      </c>
      <c r="Q655" s="8">
        <f>IF($S655="","",IF(AND($U655="unpaid",$C655&lt;=Settings!$B$2),$W655/(1+$F655)*$F655,0))</f>
        <v>0</v>
      </c>
      <c r="R655">
        <f>IF($S655="","","FY "&amp;IF(MONTH($C655)&gt;=4,YEAR($C655),YEAR($C655)-1)&amp;"-"&amp;TEXT(MOD(IF(MONTH($C655)&gt;=4,YEAR($C655)+1,YEAR($C655)),100),"00"))</f>
        <v>0</v>
      </c>
      <c r="S655">
        <f>IF($S654="","",IF($U654="paid",IF($V654&lt;&gt;"",$S654,IF(AND($W654&gt;0,OR(INDEX(Calc!$B:$B,$S654)&lt;=Settings!$B$2,$X654=0)),$S654,IFERROR(MATCH(1,INDEX((Calc!$A$2:$A$2001&lt;&gt;"")*(Calc!$E$2:$E$2001&gt;0)*(ROW(Calc!$A$2:$A$2001)&gt;$S654),0),0)+1,""))),IFERROR(MATCH(1,INDEX((Calc!$A$2:$A$2001&lt;&gt;"")*(Calc!$E$2:$E$2001&gt;0)*(ROW(Calc!$A$2:$A$2001)&gt;$S654),0),0)+1,"")))</f>
        <v>0</v>
      </c>
      <c r="T655">
        <f>IF($S655="","",IF(AND($S655=$S654,$U654="paid",$V654=""),"",IF(AND($S655=$S654,$U654="paid",$V654&lt;&gt;""),$V654,IF($S655="","",IFERROR(MATCH(1,INDEX((Calc!$A$2:$A$2001=INDEX(Calc!$A:$A,$S655))*(Calc!$D$2:$D$2001&gt;0)*(Calc!$I$2:$I$2001&gt;INDEX(Calc!$J:$J,$S655))*(Calc!$T$2:$T$2001&lt;INDEX(Calc!$H:$H,$S655)),0),0)+1,"")))))</f>
        <v>0</v>
      </c>
      <c r="U655">
        <f>IF($S655="","",IF($T655&lt;&gt;"","paid","unpaid"))</f>
        <v>0</v>
      </c>
      <c r="V655">
        <f>IF(OR($S655="",$T655=""),"",IFERROR(MATCH(1,INDEX((Calc!$A$2:$A$2001=INDEX(Calc!$A:$A,$S655))*(Calc!$D$2:$D$2001&gt;0)*(Calc!$I$2:$I$2001&gt;INDEX(Calc!$J:$J,$S655))*(Calc!$T$2:$T$2001&lt;INDEX(Calc!$H:$H,$S655))*(ROW(Calc!$A$2:$A$2001)&gt;$T655),0),0)+1,""))</f>
        <v>0</v>
      </c>
      <c r="W655" s="8">
        <f>IF($S655="","",MAX(0,INDEX(Calc!$H:$H,$S655)-MAX(INDEX(Calc!$K:$K,$S655),INDEX(Calc!$J:$J,$S655))))</f>
        <v>0</v>
      </c>
      <c r="X655" s="8">
        <f>IF($S655="","",INDEX(Calc!$E:$E,$S655)-$W655)</f>
        <v>0</v>
      </c>
    </row>
    <row r="656" spans="1:24">
      <c r="A656">
        <f>IF($S656="","",INDEX(Calc!$A:$A,$S656))</f>
        <v>0</v>
      </c>
      <c r="B656">
        <f>IF($S656="","",INDEX(Calc!$U:$U,$S656))</f>
        <v>0</v>
      </c>
      <c r="C656" s="7">
        <f>IF($S656="","",INDEX(Calc!$B:$B,$S656))</f>
        <v>0</v>
      </c>
      <c r="D656">
        <f>IF($S656="","",INDEX(Calc!$C:$C,$S656))</f>
        <v>0</v>
      </c>
      <c r="E656" s="8">
        <f>IF($S656="","",INDEX(Calc!$E:$E,$S656))</f>
        <v>0</v>
      </c>
      <c r="F656" s="9">
        <f>IF($S656="","",INDEX(Calc!$G:$G,$S656))</f>
        <v>0</v>
      </c>
      <c r="G656" s="8">
        <f>IF($S656="","",INDEX(Calc!$L:$L,$S656))</f>
        <v>0</v>
      </c>
      <c r="H656" s="8">
        <f>IF($S656="","",INDEX(Calc!$M:$M,$S656))</f>
        <v>0</v>
      </c>
      <c r="I656" s="7">
        <f>IF($T656="","",INDEX(Calc!$B:$B,$T656))</f>
        <v>0</v>
      </c>
      <c r="J656" s="8">
        <f>IF($S656="","",IF($U656&lt;&gt;"paid",0,MAX(0,MIN(INDEX(Calc!$H:$H,$S656),INDEX(Calc!$I:$I,$T656))-MAX(INDEX(Calc!$J:$J,$S656),INDEX(Calc!$T:$T,$T656)))))</f>
        <v>0</v>
      </c>
      <c r="K656" s="8">
        <f>IF($S656="","",IF($U656&lt;&gt;"paid",0,$J656/(1+$F656)*$F656))</f>
        <v>0</v>
      </c>
      <c r="L656" s="8">
        <f>IF($S656="","",IF($U656="paid",MAX(0,$E656-MAX(0,MIN(INDEX(Calc!$H:$H,$S656),INDEX(Calc!$I:$I,$T656))-INDEX(Calc!$J:$J,$S656))),$W656))</f>
        <v>0</v>
      </c>
      <c r="M656" s="8">
        <f>IF($S656="","",IF($U656="paid",$L656/(1+$F656)*$F656,$Q656))</f>
        <v>0</v>
      </c>
      <c r="N656">
        <f>IF(OR($S656="",$U656&lt;&gt;"paid"),"",$I656-$C656)</f>
        <v>0</v>
      </c>
      <c r="O656" s="8">
        <f>IF($S656="","",IF(AND($U656="paid",$N656&gt;Settings!$B$4),$K656*Settings!$B$3*$N656/365,0))</f>
        <v>0</v>
      </c>
      <c r="P656" s="8">
        <f>IF($S656="","",IF($U656="unpaid",$W656,0))</f>
        <v>0</v>
      </c>
      <c r="Q656" s="8">
        <f>IF($S656="","",IF(AND($U656="unpaid",$C656&lt;=Settings!$B$2),$W656/(1+$F656)*$F656,0))</f>
        <v>0</v>
      </c>
      <c r="R656">
        <f>IF($S656="","","FY "&amp;IF(MONTH($C656)&gt;=4,YEAR($C656),YEAR($C656)-1)&amp;"-"&amp;TEXT(MOD(IF(MONTH($C656)&gt;=4,YEAR($C656)+1,YEAR($C656)),100),"00"))</f>
        <v>0</v>
      </c>
      <c r="S656">
        <f>IF($S655="","",IF($U655="paid",IF($V655&lt;&gt;"",$S655,IF(AND($W655&gt;0,OR(INDEX(Calc!$B:$B,$S655)&lt;=Settings!$B$2,$X655=0)),$S655,IFERROR(MATCH(1,INDEX((Calc!$A$2:$A$2001&lt;&gt;"")*(Calc!$E$2:$E$2001&gt;0)*(ROW(Calc!$A$2:$A$2001)&gt;$S655),0),0)+1,""))),IFERROR(MATCH(1,INDEX((Calc!$A$2:$A$2001&lt;&gt;"")*(Calc!$E$2:$E$2001&gt;0)*(ROW(Calc!$A$2:$A$2001)&gt;$S655),0),0)+1,"")))</f>
        <v>0</v>
      </c>
      <c r="T656">
        <f>IF($S656="","",IF(AND($S656=$S655,$U655="paid",$V655=""),"",IF(AND($S656=$S655,$U655="paid",$V655&lt;&gt;""),$V655,IF($S656="","",IFERROR(MATCH(1,INDEX((Calc!$A$2:$A$2001=INDEX(Calc!$A:$A,$S656))*(Calc!$D$2:$D$2001&gt;0)*(Calc!$I$2:$I$2001&gt;INDEX(Calc!$J:$J,$S656))*(Calc!$T$2:$T$2001&lt;INDEX(Calc!$H:$H,$S656)),0),0)+1,"")))))</f>
        <v>0</v>
      </c>
      <c r="U656">
        <f>IF($S656="","",IF($T656&lt;&gt;"","paid","unpaid"))</f>
        <v>0</v>
      </c>
      <c r="V656">
        <f>IF(OR($S656="",$T656=""),"",IFERROR(MATCH(1,INDEX((Calc!$A$2:$A$2001=INDEX(Calc!$A:$A,$S656))*(Calc!$D$2:$D$2001&gt;0)*(Calc!$I$2:$I$2001&gt;INDEX(Calc!$J:$J,$S656))*(Calc!$T$2:$T$2001&lt;INDEX(Calc!$H:$H,$S656))*(ROW(Calc!$A$2:$A$2001)&gt;$T656),0),0)+1,""))</f>
        <v>0</v>
      </c>
      <c r="W656" s="8">
        <f>IF($S656="","",MAX(0,INDEX(Calc!$H:$H,$S656)-MAX(INDEX(Calc!$K:$K,$S656),INDEX(Calc!$J:$J,$S656))))</f>
        <v>0</v>
      </c>
      <c r="X656" s="8">
        <f>IF($S656="","",INDEX(Calc!$E:$E,$S656)-$W656)</f>
        <v>0</v>
      </c>
    </row>
    <row r="657" spans="1:24">
      <c r="A657">
        <f>IF($S657="","",INDEX(Calc!$A:$A,$S657))</f>
        <v>0</v>
      </c>
      <c r="B657">
        <f>IF($S657="","",INDEX(Calc!$U:$U,$S657))</f>
        <v>0</v>
      </c>
      <c r="C657" s="7">
        <f>IF($S657="","",INDEX(Calc!$B:$B,$S657))</f>
        <v>0</v>
      </c>
      <c r="D657">
        <f>IF($S657="","",INDEX(Calc!$C:$C,$S657))</f>
        <v>0</v>
      </c>
      <c r="E657" s="8">
        <f>IF($S657="","",INDEX(Calc!$E:$E,$S657))</f>
        <v>0</v>
      </c>
      <c r="F657" s="9">
        <f>IF($S657="","",INDEX(Calc!$G:$G,$S657))</f>
        <v>0</v>
      </c>
      <c r="G657" s="8">
        <f>IF($S657="","",INDEX(Calc!$L:$L,$S657))</f>
        <v>0</v>
      </c>
      <c r="H657" s="8">
        <f>IF($S657="","",INDEX(Calc!$M:$M,$S657))</f>
        <v>0</v>
      </c>
      <c r="I657" s="7">
        <f>IF($T657="","",INDEX(Calc!$B:$B,$T657))</f>
        <v>0</v>
      </c>
      <c r="J657" s="8">
        <f>IF($S657="","",IF($U657&lt;&gt;"paid",0,MAX(0,MIN(INDEX(Calc!$H:$H,$S657),INDEX(Calc!$I:$I,$T657))-MAX(INDEX(Calc!$J:$J,$S657),INDEX(Calc!$T:$T,$T657)))))</f>
        <v>0</v>
      </c>
      <c r="K657" s="8">
        <f>IF($S657="","",IF($U657&lt;&gt;"paid",0,$J657/(1+$F657)*$F657))</f>
        <v>0</v>
      </c>
      <c r="L657" s="8">
        <f>IF($S657="","",IF($U657="paid",MAX(0,$E657-MAX(0,MIN(INDEX(Calc!$H:$H,$S657),INDEX(Calc!$I:$I,$T657))-INDEX(Calc!$J:$J,$S657))),$W657))</f>
        <v>0</v>
      </c>
      <c r="M657" s="8">
        <f>IF($S657="","",IF($U657="paid",$L657/(1+$F657)*$F657,$Q657))</f>
        <v>0</v>
      </c>
      <c r="N657">
        <f>IF(OR($S657="",$U657&lt;&gt;"paid"),"",$I657-$C657)</f>
        <v>0</v>
      </c>
      <c r="O657" s="8">
        <f>IF($S657="","",IF(AND($U657="paid",$N657&gt;Settings!$B$4),$K657*Settings!$B$3*$N657/365,0))</f>
        <v>0</v>
      </c>
      <c r="P657" s="8">
        <f>IF($S657="","",IF($U657="unpaid",$W657,0))</f>
        <v>0</v>
      </c>
      <c r="Q657" s="8">
        <f>IF($S657="","",IF(AND($U657="unpaid",$C657&lt;=Settings!$B$2),$W657/(1+$F657)*$F657,0))</f>
        <v>0</v>
      </c>
      <c r="R657">
        <f>IF($S657="","","FY "&amp;IF(MONTH($C657)&gt;=4,YEAR($C657),YEAR($C657)-1)&amp;"-"&amp;TEXT(MOD(IF(MONTH($C657)&gt;=4,YEAR($C657)+1,YEAR($C657)),100),"00"))</f>
        <v>0</v>
      </c>
      <c r="S657">
        <f>IF($S656="","",IF($U656="paid",IF($V656&lt;&gt;"",$S656,IF(AND($W656&gt;0,OR(INDEX(Calc!$B:$B,$S656)&lt;=Settings!$B$2,$X656=0)),$S656,IFERROR(MATCH(1,INDEX((Calc!$A$2:$A$2001&lt;&gt;"")*(Calc!$E$2:$E$2001&gt;0)*(ROW(Calc!$A$2:$A$2001)&gt;$S656),0),0)+1,""))),IFERROR(MATCH(1,INDEX((Calc!$A$2:$A$2001&lt;&gt;"")*(Calc!$E$2:$E$2001&gt;0)*(ROW(Calc!$A$2:$A$2001)&gt;$S656),0),0)+1,"")))</f>
        <v>0</v>
      </c>
      <c r="T657">
        <f>IF($S657="","",IF(AND($S657=$S656,$U656="paid",$V656=""),"",IF(AND($S657=$S656,$U656="paid",$V656&lt;&gt;""),$V656,IF($S657="","",IFERROR(MATCH(1,INDEX((Calc!$A$2:$A$2001=INDEX(Calc!$A:$A,$S657))*(Calc!$D$2:$D$2001&gt;0)*(Calc!$I$2:$I$2001&gt;INDEX(Calc!$J:$J,$S657))*(Calc!$T$2:$T$2001&lt;INDEX(Calc!$H:$H,$S657)),0),0)+1,"")))))</f>
        <v>0</v>
      </c>
      <c r="U657">
        <f>IF($S657="","",IF($T657&lt;&gt;"","paid","unpaid"))</f>
        <v>0</v>
      </c>
      <c r="V657">
        <f>IF(OR($S657="",$T657=""),"",IFERROR(MATCH(1,INDEX((Calc!$A$2:$A$2001=INDEX(Calc!$A:$A,$S657))*(Calc!$D$2:$D$2001&gt;0)*(Calc!$I$2:$I$2001&gt;INDEX(Calc!$J:$J,$S657))*(Calc!$T$2:$T$2001&lt;INDEX(Calc!$H:$H,$S657))*(ROW(Calc!$A$2:$A$2001)&gt;$T657),0),0)+1,""))</f>
        <v>0</v>
      </c>
      <c r="W657" s="8">
        <f>IF($S657="","",MAX(0,INDEX(Calc!$H:$H,$S657)-MAX(INDEX(Calc!$K:$K,$S657),INDEX(Calc!$J:$J,$S657))))</f>
        <v>0</v>
      </c>
      <c r="X657" s="8">
        <f>IF($S657="","",INDEX(Calc!$E:$E,$S657)-$W657)</f>
        <v>0</v>
      </c>
    </row>
    <row r="658" spans="1:24">
      <c r="A658">
        <f>IF($S658="","",INDEX(Calc!$A:$A,$S658))</f>
        <v>0</v>
      </c>
      <c r="B658">
        <f>IF($S658="","",INDEX(Calc!$U:$U,$S658))</f>
        <v>0</v>
      </c>
      <c r="C658" s="7">
        <f>IF($S658="","",INDEX(Calc!$B:$B,$S658))</f>
        <v>0</v>
      </c>
      <c r="D658">
        <f>IF($S658="","",INDEX(Calc!$C:$C,$S658))</f>
        <v>0</v>
      </c>
      <c r="E658" s="8">
        <f>IF($S658="","",INDEX(Calc!$E:$E,$S658))</f>
        <v>0</v>
      </c>
      <c r="F658" s="9">
        <f>IF($S658="","",INDEX(Calc!$G:$G,$S658))</f>
        <v>0</v>
      </c>
      <c r="G658" s="8">
        <f>IF($S658="","",INDEX(Calc!$L:$L,$S658))</f>
        <v>0</v>
      </c>
      <c r="H658" s="8">
        <f>IF($S658="","",INDEX(Calc!$M:$M,$S658))</f>
        <v>0</v>
      </c>
      <c r="I658" s="7">
        <f>IF($T658="","",INDEX(Calc!$B:$B,$T658))</f>
        <v>0</v>
      </c>
      <c r="J658" s="8">
        <f>IF($S658="","",IF($U658&lt;&gt;"paid",0,MAX(0,MIN(INDEX(Calc!$H:$H,$S658),INDEX(Calc!$I:$I,$T658))-MAX(INDEX(Calc!$J:$J,$S658),INDEX(Calc!$T:$T,$T658)))))</f>
        <v>0</v>
      </c>
      <c r="K658" s="8">
        <f>IF($S658="","",IF($U658&lt;&gt;"paid",0,$J658/(1+$F658)*$F658))</f>
        <v>0</v>
      </c>
      <c r="L658" s="8">
        <f>IF($S658="","",IF($U658="paid",MAX(0,$E658-MAX(0,MIN(INDEX(Calc!$H:$H,$S658),INDEX(Calc!$I:$I,$T658))-INDEX(Calc!$J:$J,$S658))),$W658))</f>
        <v>0</v>
      </c>
      <c r="M658" s="8">
        <f>IF($S658="","",IF($U658="paid",$L658/(1+$F658)*$F658,$Q658))</f>
        <v>0</v>
      </c>
      <c r="N658">
        <f>IF(OR($S658="",$U658&lt;&gt;"paid"),"",$I658-$C658)</f>
        <v>0</v>
      </c>
      <c r="O658" s="8">
        <f>IF($S658="","",IF(AND($U658="paid",$N658&gt;Settings!$B$4),$K658*Settings!$B$3*$N658/365,0))</f>
        <v>0</v>
      </c>
      <c r="P658" s="8">
        <f>IF($S658="","",IF($U658="unpaid",$W658,0))</f>
        <v>0</v>
      </c>
      <c r="Q658" s="8">
        <f>IF($S658="","",IF(AND($U658="unpaid",$C658&lt;=Settings!$B$2),$W658/(1+$F658)*$F658,0))</f>
        <v>0</v>
      </c>
      <c r="R658">
        <f>IF($S658="","","FY "&amp;IF(MONTH($C658)&gt;=4,YEAR($C658),YEAR($C658)-1)&amp;"-"&amp;TEXT(MOD(IF(MONTH($C658)&gt;=4,YEAR($C658)+1,YEAR($C658)),100),"00"))</f>
        <v>0</v>
      </c>
      <c r="S658">
        <f>IF($S657="","",IF($U657="paid",IF($V657&lt;&gt;"",$S657,IF(AND($W657&gt;0,OR(INDEX(Calc!$B:$B,$S657)&lt;=Settings!$B$2,$X657=0)),$S657,IFERROR(MATCH(1,INDEX((Calc!$A$2:$A$2001&lt;&gt;"")*(Calc!$E$2:$E$2001&gt;0)*(ROW(Calc!$A$2:$A$2001)&gt;$S657),0),0)+1,""))),IFERROR(MATCH(1,INDEX((Calc!$A$2:$A$2001&lt;&gt;"")*(Calc!$E$2:$E$2001&gt;0)*(ROW(Calc!$A$2:$A$2001)&gt;$S657),0),0)+1,"")))</f>
        <v>0</v>
      </c>
      <c r="T658">
        <f>IF($S658="","",IF(AND($S658=$S657,$U657="paid",$V657=""),"",IF(AND($S658=$S657,$U657="paid",$V657&lt;&gt;""),$V657,IF($S658="","",IFERROR(MATCH(1,INDEX((Calc!$A$2:$A$2001=INDEX(Calc!$A:$A,$S658))*(Calc!$D$2:$D$2001&gt;0)*(Calc!$I$2:$I$2001&gt;INDEX(Calc!$J:$J,$S658))*(Calc!$T$2:$T$2001&lt;INDEX(Calc!$H:$H,$S658)),0),0)+1,"")))))</f>
        <v>0</v>
      </c>
      <c r="U658">
        <f>IF($S658="","",IF($T658&lt;&gt;"","paid","unpaid"))</f>
        <v>0</v>
      </c>
      <c r="V658">
        <f>IF(OR($S658="",$T658=""),"",IFERROR(MATCH(1,INDEX((Calc!$A$2:$A$2001=INDEX(Calc!$A:$A,$S658))*(Calc!$D$2:$D$2001&gt;0)*(Calc!$I$2:$I$2001&gt;INDEX(Calc!$J:$J,$S658))*(Calc!$T$2:$T$2001&lt;INDEX(Calc!$H:$H,$S658))*(ROW(Calc!$A$2:$A$2001)&gt;$T658),0),0)+1,""))</f>
        <v>0</v>
      </c>
      <c r="W658" s="8">
        <f>IF($S658="","",MAX(0,INDEX(Calc!$H:$H,$S658)-MAX(INDEX(Calc!$K:$K,$S658),INDEX(Calc!$J:$J,$S658))))</f>
        <v>0</v>
      </c>
      <c r="X658" s="8">
        <f>IF($S658="","",INDEX(Calc!$E:$E,$S658)-$W658)</f>
        <v>0</v>
      </c>
    </row>
    <row r="659" spans="1:24">
      <c r="A659">
        <f>IF($S659="","",INDEX(Calc!$A:$A,$S659))</f>
        <v>0</v>
      </c>
      <c r="B659">
        <f>IF($S659="","",INDEX(Calc!$U:$U,$S659))</f>
        <v>0</v>
      </c>
      <c r="C659" s="7">
        <f>IF($S659="","",INDEX(Calc!$B:$B,$S659))</f>
        <v>0</v>
      </c>
      <c r="D659">
        <f>IF($S659="","",INDEX(Calc!$C:$C,$S659))</f>
        <v>0</v>
      </c>
      <c r="E659" s="8">
        <f>IF($S659="","",INDEX(Calc!$E:$E,$S659))</f>
        <v>0</v>
      </c>
      <c r="F659" s="9">
        <f>IF($S659="","",INDEX(Calc!$G:$G,$S659))</f>
        <v>0</v>
      </c>
      <c r="G659" s="8">
        <f>IF($S659="","",INDEX(Calc!$L:$L,$S659))</f>
        <v>0</v>
      </c>
      <c r="H659" s="8">
        <f>IF($S659="","",INDEX(Calc!$M:$M,$S659))</f>
        <v>0</v>
      </c>
      <c r="I659" s="7">
        <f>IF($T659="","",INDEX(Calc!$B:$B,$T659))</f>
        <v>0</v>
      </c>
      <c r="J659" s="8">
        <f>IF($S659="","",IF($U659&lt;&gt;"paid",0,MAX(0,MIN(INDEX(Calc!$H:$H,$S659),INDEX(Calc!$I:$I,$T659))-MAX(INDEX(Calc!$J:$J,$S659),INDEX(Calc!$T:$T,$T659)))))</f>
        <v>0</v>
      </c>
      <c r="K659" s="8">
        <f>IF($S659="","",IF($U659&lt;&gt;"paid",0,$J659/(1+$F659)*$F659))</f>
        <v>0</v>
      </c>
      <c r="L659" s="8">
        <f>IF($S659="","",IF($U659="paid",MAX(0,$E659-MAX(0,MIN(INDEX(Calc!$H:$H,$S659),INDEX(Calc!$I:$I,$T659))-INDEX(Calc!$J:$J,$S659))),$W659))</f>
        <v>0</v>
      </c>
      <c r="M659" s="8">
        <f>IF($S659="","",IF($U659="paid",$L659/(1+$F659)*$F659,$Q659))</f>
        <v>0</v>
      </c>
      <c r="N659">
        <f>IF(OR($S659="",$U659&lt;&gt;"paid"),"",$I659-$C659)</f>
        <v>0</v>
      </c>
      <c r="O659" s="8">
        <f>IF($S659="","",IF(AND($U659="paid",$N659&gt;Settings!$B$4),$K659*Settings!$B$3*$N659/365,0))</f>
        <v>0</v>
      </c>
      <c r="P659" s="8">
        <f>IF($S659="","",IF($U659="unpaid",$W659,0))</f>
        <v>0</v>
      </c>
      <c r="Q659" s="8">
        <f>IF($S659="","",IF(AND($U659="unpaid",$C659&lt;=Settings!$B$2),$W659/(1+$F659)*$F659,0))</f>
        <v>0</v>
      </c>
      <c r="R659">
        <f>IF($S659="","","FY "&amp;IF(MONTH($C659)&gt;=4,YEAR($C659),YEAR($C659)-1)&amp;"-"&amp;TEXT(MOD(IF(MONTH($C659)&gt;=4,YEAR($C659)+1,YEAR($C659)),100),"00"))</f>
        <v>0</v>
      </c>
      <c r="S659">
        <f>IF($S658="","",IF($U658="paid",IF($V658&lt;&gt;"",$S658,IF(AND($W658&gt;0,OR(INDEX(Calc!$B:$B,$S658)&lt;=Settings!$B$2,$X658=0)),$S658,IFERROR(MATCH(1,INDEX((Calc!$A$2:$A$2001&lt;&gt;"")*(Calc!$E$2:$E$2001&gt;0)*(ROW(Calc!$A$2:$A$2001)&gt;$S658),0),0)+1,""))),IFERROR(MATCH(1,INDEX((Calc!$A$2:$A$2001&lt;&gt;"")*(Calc!$E$2:$E$2001&gt;0)*(ROW(Calc!$A$2:$A$2001)&gt;$S658),0),0)+1,"")))</f>
        <v>0</v>
      </c>
      <c r="T659">
        <f>IF($S659="","",IF(AND($S659=$S658,$U658="paid",$V658=""),"",IF(AND($S659=$S658,$U658="paid",$V658&lt;&gt;""),$V658,IF($S659="","",IFERROR(MATCH(1,INDEX((Calc!$A$2:$A$2001=INDEX(Calc!$A:$A,$S659))*(Calc!$D$2:$D$2001&gt;0)*(Calc!$I$2:$I$2001&gt;INDEX(Calc!$J:$J,$S659))*(Calc!$T$2:$T$2001&lt;INDEX(Calc!$H:$H,$S659)),0),0)+1,"")))))</f>
        <v>0</v>
      </c>
      <c r="U659">
        <f>IF($S659="","",IF($T659&lt;&gt;"","paid","unpaid"))</f>
        <v>0</v>
      </c>
      <c r="V659">
        <f>IF(OR($S659="",$T659=""),"",IFERROR(MATCH(1,INDEX((Calc!$A$2:$A$2001=INDEX(Calc!$A:$A,$S659))*(Calc!$D$2:$D$2001&gt;0)*(Calc!$I$2:$I$2001&gt;INDEX(Calc!$J:$J,$S659))*(Calc!$T$2:$T$2001&lt;INDEX(Calc!$H:$H,$S659))*(ROW(Calc!$A$2:$A$2001)&gt;$T659),0),0)+1,""))</f>
        <v>0</v>
      </c>
      <c r="W659" s="8">
        <f>IF($S659="","",MAX(0,INDEX(Calc!$H:$H,$S659)-MAX(INDEX(Calc!$K:$K,$S659),INDEX(Calc!$J:$J,$S659))))</f>
        <v>0</v>
      </c>
      <c r="X659" s="8">
        <f>IF($S659="","",INDEX(Calc!$E:$E,$S659)-$W659)</f>
        <v>0</v>
      </c>
    </row>
    <row r="660" spans="1:24">
      <c r="A660">
        <f>IF($S660="","",INDEX(Calc!$A:$A,$S660))</f>
        <v>0</v>
      </c>
      <c r="B660">
        <f>IF($S660="","",INDEX(Calc!$U:$U,$S660))</f>
        <v>0</v>
      </c>
      <c r="C660" s="7">
        <f>IF($S660="","",INDEX(Calc!$B:$B,$S660))</f>
        <v>0</v>
      </c>
      <c r="D660">
        <f>IF($S660="","",INDEX(Calc!$C:$C,$S660))</f>
        <v>0</v>
      </c>
      <c r="E660" s="8">
        <f>IF($S660="","",INDEX(Calc!$E:$E,$S660))</f>
        <v>0</v>
      </c>
      <c r="F660" s="9">
        <f>IF($S660="","",INDEX(Calc!$G:$G,$S660))</f>
        <v>0</v>
      </c>
      <c r="G660" s="8">
        <f>IF($S660="","",INDEX(Calc!$L:$L,$S660))</f>
        <v>0</v>
      </c>
      <c r="H660" s="8">
        <f>IF($S660="","",INDEX(Calc!$M:$M,$S660))</f>
        <v>0</v>
      </c>
      <c r="I660" s="7">
        <f>IF($T660="","",INDEX(Calc!$B:$B,$T660))</f>
        <v>0</v>
      </c>
      <c r="J660" s="8">
        <f>IF($S660="","",IF($U660&lt;&gt;"paid",0,MAX(0,MIN(INDEX(Calc!$H:$H,$S660),INDEX(Calc!$I:$I,$T660))-MAX(INDEX(Calc!$J:$J,$S660),INDEX(Calc!$T:$T,$T660)))))</f>
        <v>0</v>
      </c>
      <c r="K660" s="8">
        <f>IF($S660="","",IF($U660&lt;&gt;"paid",0,$J660/(1+$F660)*$F660))</f>
        <v>0</v>
      </c>
      <c r="L660" s="8">
        <f>IF($S660="","",IF($U660="paid",MAX(0,$E660-MAX(0,MIN(INDEX(Calc!$H:$H,$S660),INDEX(Calc!$I:$I,$T660))-INDEX(Calc!$J:$J,$S660))),$W660))</f>
        <v>0</v>
      </c>
      <c r="M660" s="8">
        <f>IF($S660="","",IF($U660="paid",$L660/(1+$F660)*$F660,$Q660))</f>
        <v>0</v>
      </c>
      <c r="N660">
        <f>IF(OR($S660="",$U660&lt;&gt;"paid"),"",$I660-$C660)</f>
        <v>0</v>
      </c>
      <c r="O660" s="8">
        <f>IF($S660="","",IF(AND($U660="paid",$N660&gt;Settings!$B$4),$K660*Settings!$B$3*$N660/365,0))</f>
        <v>0</v>
      </c>
      <c r="P660" s="8">
        <f>IF($S660="","",IF($U660="unpaid",$W660,0))</f>
        <v>0</v>
      </c>
      <c r="Q660" s="8">
        <f>IF($S660="","",IF(AND($U660="unpaid",$C660&lt;=Settings!$B$2),$W660/(1+$F660)*$F660,0))</f>
        <v>0</v>
      </c>
      <c r="R660">
        <f>IF($S660="","","FY "&amp;IF(MONTH($C660)&gt;=4,YEAR($C660),YEAR($C660)-1)&amp;"-"&amp;TEXT(MOD(IF(MONTH($C660)&gt;=4,YEAR($C660)+1,YEAR($C660)),100),"00"))</f>
        <v>0</v>
      </c>
      <c r="S660">
        <f>IF($S659="","",IF($U659="paid",IF($V659&lt;&gt;"",$S659,IF(AND($W659&gt;0,OR(INDEX(Calc!$B:$B,$S659)&lt;=Settings!$B$2,$X659=0)),$S659,IFERROR(MATCH(1,INDEX((Calc!$A$2:$A$2001&lt;&gt;"")*(Calc!$E$2:$E$2001&gt;0)*(ROW(Calc!$A$2:$A$2001)&gt;$S659),0),0)+1,""))),IFERROR(MATCH(1,INDEX((Calc!$A$2:$A$2001&lt;&gt;"")*(Calc!$E$2:$E$2001&gt;0)*(ROW(Calc!$A$2:$A$2001)&gt;$S659),0),0)+1,"")))</f>
        <v>0</v>
      </c>
      <c r="T660">
        <f>IF($S660="","",IF(AND($S660=$S659,$U659="paid",$V659=""),"",IF(AND($S660=$S659,$U659="paid",$V659&lt;&gt;""),$V659,IF($S660="","",IFERROR(MATCH(1,INDEX((Calc!$A$2:$A$2001=INDEX(Calc!$A:$A,$S660))*(Calc!$D$2:$D$2001&gt;0)*(Calc!$I$2:$I$2001&gt;INDEX(Calc!$J:$J,$S660))*(Calc!$T$2:$T$2001&lt;INDEX(Calc!$H:$H,$S660)),0),0)+1,"")))))</f>
        <v>0</v>
      </c>
      <c r="U660">
        <f>IF($S660="","",IF($T660&lt;&gt;"","paid","unpaid"))</f>
        <v>0</v>
      </c>
      <c r="V660">
        <f>IF(OR($S660="",$T660=""),"",IFERROR(MATCH(1,INDEX((Calc!$A$2:$A$2001=INDEX(Calc!$A:$A,$S660))*(Calc!$D$2:$D$2001&gt;0)*(Calc!$I$2:$I$2001&gt;INDEX(Calc!$J:$J,$S660))*(Calc!$T$2:$T$2001&lt;INDEX(Calc!$H:$H,$S660))*(ROW(Calc!$A$2:$A$2001)&gt;$T660),0),0)+1,""))</f>
        <v>0</v>
      </c>
      <c r="W660" s="8">
        <f>IF($S660="","",MAX(0,INDEX(Calc!$H:$H,$S660)-MAX(INDEX(Calc!$K:$K,$S660),INDEX(Calc!$J:$J,$S660))))</f>
        <v>0</v>
      </c>
      <c r="X660" s="8">
        <f>IF($S660="","",INDEX(Calc!$E:$E,$S660)-$W660)</f>
        <v>0</v>
      </c>
    </row>
    <row r="661" spans="1:24">
      <c r="A661">
        <f>IF($S661="","",INDEX(Calc!$A:$A,$S661))</f>
        <v>0</v>
      </c>
      <c r="B661">
        <f>IF($S661="","",INDEX(Calc!$U:$U,$S661))</f>
        <v>0</v>
      </c>
      <c r="C661" s="7">
        <f>IF($S661="","",INDEX(Calc!$B:$B,$S661))</f>
        <v>0</v>
      </c>
      <c r="D661">
        <f>IF($S661="","",INDEX(Calc!$C:$C,$S661))</f>
        <v>0</v>
      </c>
      <c r="E661" s="8">
        <f>IF($S661="","",INDEX(Calc!$E:$E,$S661))</f>
        <v>0</v>
      </c>
      <c r="F661" s="9">
        <f>IF($S661="","",INDEX(Calc!$G:$G,$S661))</f>
        <v>0</v>
      </c>
      <c r="G661" s="8">
        <f>IF($S661="","",INDEX(Calc!$L:$L,$S661))</f>
        <v>0</v>
      </c>
      <c r="H661" s="8">
        <f>IF($S661="","",INDEX(Calc!$M:$M,$S661))</f>
        <v>0</v>
      </c>
      <c r="I661" s="7">
        <f>IF($T661="","",INDEX(Calc!$B:$B,$T661))</f>
        <v>0</v>
      </c>
      <c r="J661" s="8">
        <f>IF($S661="","",IF($U661&lt;&gt;"paid",0,MAX(0,MIN(INDEX(Calc!$H:$H,$S661),INDEX(Calc!$I:$I,$T661))-MAX(INDEX(Calc!$J:$J,$S661),INDEX(Calc!$T:$T,$T661)))))</f>
        <v>0</v>
      </c>
      <c r="K661" s="8">
        <f>IF($S661="","",IF($U661&lt;&gt;"paid",0,$J661/(1+$F661)*$F661))</f>
        <v>0</v>
      </c>
      <c r="L661" s="8">
        <f>IF($S661="","",IF($U661="paid",MAX(0,$E661-MAX(0,MIN(INDEX(Calc!$H:$H,$S661),INDEX(Calc!$I:$I,$T661))-INDEX(Calc!$J:$J,$S661))),$W661))</f>
        <v>0</v>
      </c>
      <c r="M661" s="8">
        <f>IF($S661="","",IF($U661="paid",$L661/(1+$F661)*$F661,$Q661))</f>
        <v>0</v>
      </c>
      <c r="N661">
        <f>IF(OR($S661="",$U661&lt;&gt;"paid"),"",$I661-$C661)</f>
        <v>0</v>
      </c>
      <c r="O661" s="8">
        <f>IF($S661="","",IF(AND($U661="paid",$N661&gt;Settings!$B$4),$K661*Settings!$B$3*$N661/365,0))</f>
        <v>0</v>
      </c>
      <c r="P661" s="8">
        <f>IF($S661="","",IF($U661="unpaid",$W661,0))</f>
        <v>0</v>
      </c>
      <c r="Q661" s="8">
        <f>IF($S661="","",IF(AND($U661="unpaid",$C661&lt;=Settings!$B$2),$W661/(1+$F661)*$F661,0))</f>
        <v>0</v>
      </c>
      <c r="R661">
        <f>IF($S661="","","FY "&amp;IF(MONTH($C661)&gt;=4,YEAR($C661),YEAR($C661)-1)&amp;"-"&amp;TEXT(MOD(IF(MONTH($C661)&gt;=4,YEAR($C661)+1,YEAR($C661)),100),"00"))</f>
        <v>0</v>
      </c>
      <c r="S661">
        <f>IF($S660="","",IF($U660="paid",IF($V660&lt;&gt;"",$S660,IF(AND($W660&gt;0,OR(INDEX(Calc!$B:$B,$S660)&lt;=Settings!$B$2,$X660=0)),$S660,IFERROR(MATCH(1,INDEX((Calc!$A$2:$A$2001&lt;&gt;"")*(Calc!$E$2:$E$2001&gt;0)*(ROW(Calc!$A$2:$A$2001)&gt;$S660),0),0)+1,""))),IFERROR(MATCH(1,INDEX((Calc!$A$2:$A$2001&lt;&gt;"")*(Calc!$E$2:$E$2001&gt;0)*(ROW(Calc!$A$2:$A$2001)&gt;$S660),0),0)+1,"")))</f>
        <v>0</v>
      </c>
      <c r="T661">
        <f>IF($S661="","",IF(AND($S661=$S660,$U660="paid",$V660=""),"",IF(AND($S661=$S660,$U660="paid",$V660&lt;&gt;""),$V660,IF($S661="","",IFERROR(MATCH(1,INDEX((Calc!$A$2:$A$2001=INDEX(Calc!$A:$A,$S661))*(Calc!$D$2:$D$2001&gt;0)*(Calc!$I$2:$I$2001&gt;INDEX(Calc!$J:$J,$S661))*(Calc!$T$2:$T$2001&lt;INDEX(Calc!$H:$H,$S661)),0),0)+1,"")))))</f>
        <v>0</v>
      </c>
      <c r="U661">
        <f>IF($S661="","",IF($T661&lt;&gt;"","paid","unpaid"))</f>
        <v>0</v>
      </c>
      <c r="V661">
        <f>IF(OR($S661="",$T661=""),"",IFERROR(MATCH(1,INDEX((Calc!$A$2:$A$2001=INDEX(Calc!$A:$A,$S661))*(Calc!$D$2:$D$2001&gt;0)*(Calc!$I$2:$I$2001&gt;INDEX(Calc!$J:$J,$S661))*(Calc!$T$2:$T$2001&lt;INDEX(Calc!$H:$H,$S661))*(ROW(Calc!$A$2:$A$2001)&gt;$T661),0),0)+1,""))</f>
        <v>0</v>
      </c>
      <c r="W661" s="8">
        <f>IF($S661="","",MAX(0,INDEX(Calc!$H:$H,$S661)-MAX(INDEX(Calc!$K:$K,$S661),INDEX(Calc!$J:$J,$S661))))</f>
        <v>0</v>
      </c>
      <c r="X661" s="8">
        <f>IF($S661="","",INDEX(Calc!$E:$E,$S661)-$W661)</f>
        <v>0</v>
      </c>
    </row>
    <row r="662" spans="1:24">
      <c r="A662">
        <f>IF($S662="","",INDEX(Calc!$A:$A,$S662))</f>
        <v>0</v>
      </c>
      <c r="B662">
        <f>IF($S662="","",INDEX(Calc!$U:$U,$S662))</f>
        <v>0</v>
      </c>
      <c r="C662" s="7">
        <f>IF($S662="","",INDEX(Calc!$B:$B,$S662))</f>
        <v>0</v>
      </c>
      <c r="D662">
        <f>IF($S662="","",INDEX(Calc!$C:$C,$S662))</f>
        <v>0</v>
      </c>
      <c r="E662" s="8">
        <f>IF($S662="","",INDEX(Calc!$E:$E,$S662))</f>
        <v>0</v>
      </c>
      <c r="F662" s="9">
        <f>IF($S662="","",INDEX(Calc!$G:$G,$S662))</f>
        <v>0</v>
      </c>
      <c r="G662" s="8">
        <f>IF($S662="","",INDEX(Calc!$L:$L,$S662))</f>
        <v>0</v>
      </c>
      <c r="H662" s="8">
        <f>IF($S662="","",INDEX(Calc!$M:$M,$S662))</f>
        <v>0</v>
      </c>
      <c r="I662" s="7">
        <f>IF($T662="","",INDEX(Calc!$B:$B,$T662))</f>
        <v>0</v>
      </c>
      <c r="J662" s="8">
        <f>IF($S662="","",IF($U662&lt;&gt;"paid",0,MAX(0,MIN(INDEX(Calc!$H:$H,$S662),INDEX(Calc!$I:$I,$T662))-MAX(INDEX(Calc!$J:$J,$S662),INDEX(Calc!$T:$T,$T662)))))</f>
        <v>0</v>
      </c>
      <c r="K662" s="8">
        <f>IF($S662="","",IF($U662&lt;&gt;"paid",0,$J662/(1+$F662)*$F662))</f>
        <v>0</v>
      </c>
      <c r="L662" s="8">
        <f>IF($S662="","",IF($U662="paid",MAX(0,$E662-MAX(0,MIN(INDEX(Calc!$H:$H,$S662),INDEX(Calc!$I:$I,$T662))-INDEX(Calc!$J:$J,$S662))),$W662))</f>
        <v>0</v>
      </c>
      <c r="M662" s="8">
        <f>IF($S662="","",IF($U662="paid",$L662/(1+$F662)*$F662,$Q662))</f>
        <v>0</v>
      </c>
      <c r="N662">
        <f>IF(OR($S662="",$U662&lt;&gt;"paid"),"",$I662-$C662)</f>
        <v>0</v>
      </c>
      <c r="O662" s="8">
        <f>IF($S662="","",IF(AND($U662="paid",$N662&gt;Settings!$B$4),$K662*Settings!$B$3*$N662/365,0))</f>
        <v>0</v>
      </c>
      <c r="P662" s="8">
        <f>IF($S662="","",IF($U662="unpaid",$W662,0))</f>
        <v>0</v>
      </c>
      <c r="Q662" s="8">
        <f>IF($S662="","",IF(AND($U662="unpaid",$C662&lt;=Settings!$B$2),$W662/(1+$F662)*$F662,0))</f>
        <v>0</v>
      </c>
      <c r="R662">
        <f>IF($S662="","","FY "&amp;IF(MONTH($C662)&gt;=4,YEAR($C662),YEAR($C662)-1)&amp;"-"&amp;TEXT(MOD(IF(MONTH($C662)&gt;=4,YEAR($C662)+1,YEAR($C662)),100),"00"))</f>
        <v>0</v>
      </c>
      <c r="S662">
        <f>IF($S661="","",IF($U661="paid",IF($V661&lt;&gt;"",$S661,IF(AND($W661&gt;0,OR(INDEX(Calc!$B:$B,$S661)&lt;=Settings!$B$2,$X661=0)),$S661,IFERROR(MATCH(1,INDEX((Calc!$A$2:$A$2001&lt;&gt;"")*(Calc!$E$2:$E$2001&gt;0)*(ROW(Calc!$A$2:$A$2001)&gt;$S661),0),0)+1,""))),IFERROR(MATCH(1,INDEX((Calc!$A$2:$A$2001&lt;&gt;"")*(Calc!$E$2:$E$2001&gt;0)*(ROW(Calc!$A$2:$A$2001)&gt;$S661),0),0)+1,"")))</f>
        <v>0</v>
      </c>
      <c r="T662">
        <f>IF($S662="","",IF(AND($S662=$S661,$U661="paid",$V661=""),"",IF(AND($S662=$S661,$U661="paid",$V661&lt;&gt;""),$V661,IF($S662="","",IFERROR(MATCH(1,INDEX((Calc!$A$2:$A$2001=INDEX(Calc!$A:$A,$S662))*(Calc!$D$2:$D$2001&gt;0)*(Calc!$I$2:$I$2001&gt;INDEX(Calc!$J:$J,$S662))*(Calc!$T$2:$T$2001&lt;INDEX(Calc!$H:$H,$S662)),0),0)+1,"")))))</f>
        <v>0</v>
      </c>
      <c r="U662">
        <f>IF($S662="","",IF($T662&lt;&gt;"","paid","unpaid"))</f>
        <v>0</v>
      </c>
      <c r="V662">
        <f>IF(OR($S662="",$T662=""),"",IFERROR(MATCH(1,INDEX((Calc!$A$2:$A$2001=INDEX(Calc!$A:$A,$S662))*(Calc!$D$2:$D$2001&gt;0)*(Calc!$I$2:$I$2001&gt;INDEX(Calc!$J:$J,$S662))*(Calc!$T$2:$T$2001&lt;INDEX(Calc!$H:$H,$S662))*(ROW(Calc!$A$2:$A$2001)&gt;$T662),0),0)+1,""))</f>
        <v>0</v>
      </c>
      <c r="W662" s="8">
        <f>IF($S662="","",MAX(0,INDEX(Calc!$H:$H,$S662)-MAX(INDEX(Calc!$K:$K,$S662),INDEX(Calc!$J:$J,$S662))))</f>
        <v>0</v>
      </c>
      <c r="X662" s="8">
        <f>IF($S662="","",INDEX(Calc!$E:$E,$S662)-$W662)</f>
        <v>0</v>
      </c>
    </row>
    <row r="663" spans="1:24">
      <c r="A663">
        <f>IF($S663="","",INDEX(Calc!$A:$A,$S663))</f>
        <v>0</v>
      </c>
      <c r="B663">
        <f>IF($S663="","",INDEX(Calc!$U:$U,$S663))</f>
        <v>0</v>
      </c>
      <c r="C663" s="7">
        <f>IF($S663="","",INDEX(Calc!$B:$B,$S663))</f>
        <v>0</v>
      </c>
      <c r="D663">
        <f>IF($S663="","",INDEX(Calc!$C:$C,$S663))</f>
        <v>0</v>
      </c>
      <c r="E663" s="8">
        <f>IF($S663="","",INDEX(Calc!$E:$E,$S663))</f>
        <v>0</v>
      </c>
      <c r="F663" s="9">
        <f>IF($S663="","",INDEX(Calc!$G:$G,$S663))</f>
        <v>0</v>
      </c>
      <c r="G663" s="8">
        <f>IF($S663="","",INDEX(Calc!$L:$L,$S663))</f>
        <v>0</v>
      </c>
      <c r="H663" s="8">
        <f>IF($S663="","",INDEX(Calc!$M:$M,$S663))</f>
        <v>0</v>
      </c>
      <c r="I663" s="7">
        <f>IF($T663="","",INDEX(Calc!$B:$B,$T663))</f>
        <v>0</v>
      </c>
      <c r="J663" s="8">
        <f>IF($S663="","",IF($U663&lt;&gt;"paid",0,MAX(0,MIN(INDEX(Calc!$H:$H,$S663),INDEX(Calc!$I:$I,$T663))-MAX(INDEX(Calc!$J:$J,$S663),INDEX(Calc!$T:$T,$T663)))))</f>
        <v>0</v>
      </c>
      <c r="K663" s="8">
        <f>IF($S663="","",IF($U663&lt;&gt;"paid",0,$J663/(1+$F663)*$F663))</f>
        <v>0</v>
      </c>
      <c r="L663" s="8">
        <f>IF($S663="","",IF($U663="paid",MAX(0,$E663-MAX(0,MIN(INDEX(Calc!$H:$H,$S663),INDEX(Calc!$I:$I,$T663))-INDEX(Calc!$J:$J,$S663))),$W663))</f>
        <v>0</v>
      </c>
      <c r="M663" s="8">
        <f>IF($S663="","",IF($U663="paid",$L663/(1+$F663)*$F663,$Q663))</f>
        <v>0</v>
      </c>
      <c r="N663">
        <f>IF(OR($S663="",$U663&lt;&gt;"paid"),"",$I663-$C663)</f>
        <v>0</v>
      </c>
      <c r="O663" s="8">
        <f>IF($S663="","",IF(AND($U663="paid",$N663&gt;Settings!$B$4),$K663*Settings!$B$3*$N663/365,0))</f>
        <v>0</v>
      </c>
      <c r="P663" s="8">
        <f>IF($S663="","",IF($U663="unpaid",$W663,0))</f>
        <v>0</v>
      </c>
      <c r="Q663" s="8">
        <f>IF($S663="","",IF(AND($U663="unpaid",$C663&lt;=Settings!$B$2),$W663/(1+$F663)*$F663,0))</f>
        <v>0</v>
      </c>
      <c r="R663">
        <f>IF($S663="","","FY "&amp;IF(MONTH($C663)&gt;=4,YEAR($C663),YEAR($C663)-1)&amp;"-"&amp;TEXT(MOD(IF(MONTH($C663)&gt;=4,YEAR($C663)+1,YEAR($C663)),100),"00"))</f>
        <v>0</v>
      </c>
      <c r="S663">
        <f>IF($S662="","",IF($U662="paid",IF($V662&lt;&gt;"",$S662,IF(AND($W662&gt;0,OR(INDEX(Calc!$B:$B,$S662)&lt;=Settings!$B$2,$X662=0)),$S662,IFERROR(MATCH(1,INDEX((Calc!$A$2:$A$2001&lt;&gt;"")*(Calc!$E$2:$E$2001&gt;0)*(ROW(Calc!$A$2:$A$2001)&gt;$S662),0),0)+1,""))),IFERROR(MATCH(1,INDEX((Calc!$A$2:$A$2001&lt;&gt;"")*(Calc!$E$2:$E$2001&gt;0)*(ROW(Calc!$A$2:$A$2001)&gt;$S662),0),0)+1,"")))</f>
        <v>0</v>
      </c>
      <c r="T663">
        <f>IF($S663="","",IF(AND($S663=$S662,$U662="paid",$V662=""),"",IF(AND($S663=$S662,$U662="paid",$V662&lt;&gt;""),$V662,IF($S663="","",IFERROR(MATCH(1,INDEX((Calc!$A$2:$A$2001=INDEX(Calc!$A:$A,$S663))*(Calc!$D$2:$D$2001&gt;0)*(Calc!$I$2:$I$2001&gt;INDEX(Calc!$J:$J,$S663))*(Calc!$T$2:$T$2001&lt;INDEX(Calc!$H:$H,$S663)),0),0)+1,"")))))</f>
        <v>0</v>
      </c>
      <c r="U663">
        <f>IF($S663="","",IF($T663&lt;&gt;"","paid","unpaid"))</f>
        <v>0</v>
      </c>
      <c r="V663">
        <f>IF(OR($S663="",$T663=""),"",IFERROR(MATCH(1,INDEX((Calc!$A$2:$A$2001=INDEX(Calc!$A:$A,$S663))*(Calc!$D$2:$D$2001&gt;0)*(Calc!$I$2:$I$2001&gt;INDEX(Calc!$J:$J,$S663))*(Calc!$T$2:$T$2001&lt;INDEX(Calc!$H:$H,$S663))*(ROW(Calc!$A$2:$A$2001)&gt;$T663),0),0)+1,""))</f>
        <v>0</v>
      </c>
      <c r="W663" s="8">
        <f>IF($S663="","",MAX(0,INDEX(Calc!$H:$H,$S663)-MAX(INDEX(Calc!$K:$K,$S663),INDEX(Calc!$J:$J,$S663))))</f>
        <v>0</v>
      </c>
      <c r="X663" s="8">
        <f>IF($S663="","",INDEX(Calc!$E:$E,$S663)-$W663)</f>
        <v>0</v>
      </c>
    </row>
    <row r="664" spans="1:24">
      <c r="A664">
        <f>IF($S664="","",INDEX(Calc!$A:$A,$S664))</f>
        <v>0</v>
      </c>
      <c r="B664">
        <f>IF($S664="","",INDEX(Calc!$U:$U,$S664))</f>
        <v>0</v>
      </c>
      <c r="C664" s="7">
        <f>IF($S664="","",INDEX(Calc!$B:$B,$S664))</f>
        <v>0</v>
      </c>
      <c r="D664">
        <f>IF($S664="","",INDEX(Calc!$C:$C,$S664))</f>
        <v>0</v>
      </c>
      <c r="E664" s="8">
        <f>IF($S664="","",INDEX(Calc!$E:$E,$S664))</f>
        <v>0</v>
      </c>
      <c r="F664" s="9">
        <f>IF($S664="","",INDEX(Calc!$G:$G,$S664))</f>
        <v>0</v>
      </c>
      <c r="G664" s="8">
        <f>IF($S664="","",INDEX(Calc!$L:$L,$S664))</f>
        <v>0</v>
      </c>
      <c r="H664" s="8">
        <f>IF($S664="","",INDEX(Calc!$M:$M,$S664))</f>
        <v>0</v>
      </c>
      <c r="I664" s="7">
        <f>IF($T664="","",INDEX(Calc!$B:$B,$T664))</f>
        <v>0</v>
      </c>
      <c r="J664" s="8">
        <f>IF($S664="","",IF($U664&lt;&gt;"paid",0,MAX(0,MIN(INDEX(Calc!$H:$H,$S664),INDEX(Calc!$I:$I,$T664))-MAX(INDEX(Calc!$J:$J,$S664),INDEX(Calc!$T:$T,$T664)))))</f>
        <v>0</v>
      </c>
      <c r="K664" s="8">
        <f>IF($S664="","",IF($U664&lt;&gt;"paid",0,$J664/(1+$F664)*$F664))</f>
        <v>0</v>
      </c>
      <c r="L664" s="8">
        <f>IF($S664="","",IF($U664="paid",MAX(0,$E664-MAX(0,MIN(INDEX(Calc!$H:$H,$S664),INDEX(Calc!$I:$I,$T664))-INDEX(Calc!$J:$J,$S664))),$W664))</f>
        <v>0</v>
      </c>
      <c r="M664" s="8">
        <f>IF($S664="","",IF($U664="paid",$L664/(1+$F664)*$F664,$Q664))</f>
        <v>0</v>
      </c>
      <c r="N664">
        <f>IF(OR($S664="",$U664&lt;&gt;"paid"),"",$I664-$C664)</f>
        <v>0</v>
      </c>
      <c r="O664" s="8">
        <f>IF($S664="","",IF(AND($U664="paid",$N664&gt;Settings!$B$4),$K664*Settings!$B$3*$N664/365,0))</f>
        <v>0</v>
      </c>
      <c r="P664" s="8">
        <f>IF($S664="","",IF($U664="unpaid",$W664,0))</f>
        <v>0</v>
      </c>
      <c r="Q664" s="8">
        <f>IF($S664="","",IF(AND($U664="unpaid",$C664&lt;=Settings!$B$2),$W664/(1+$F664)*$F664,0))</f>
        <v>0</v>
      </c>
      <c r="R664">
        <f>IF($S664="","","FY "&amp;IF(MONTH($C664)&gt;=4,YEAR($C664),YEAR($C664)-1)&amp;"-"&amp;TEXT(MOD(IF(MONTH($C664)&gt;=4,YEAR($C664)+1,YEAR($C664)),100),"00"))</f>
        <v>0</v>
      </c>
      <c r="S664">
        <f>IF($S663="","",IF($U663="paid",IF($V663&lt;&gt;"",$S663,IF(AND($W663&gt;0,OR(INDEX(Calc!$B:$B,$S663)&lt;=Settings!$B$2,$X663=0)),$S663,IFERROR(MATCH(1,INDEX((Calc!$A$2:$A$2001&lt;&gt;"")*(Calc!$E$2:$E$2001&gt;0)*(ROW(Calc!$A$2:$A$2001)&gt;$S663),0),0)+1,""))),IFERROR(MATCH(1,INDEX((Calc!$A$2:$A$2001&lt;&gt;"")*(Calc!$E$2:$E$2001&gt;0)*(ROW(Calc!$A$2:$A$2001)&gt;$S663),0),0)+1,"")))</f>
        <v>0</v>
      </c>
      <c r="T664">
        <f>IF($S664="","",IF(AND($S664=$S663,$U663="paid",$V663=""),"",IF(AND($S664=$S663,$U663="paid",$V663&lt;&gt;""),$V663,IF($S664="","",IFERROR(MATCH(1,INDEX((Calc!$A$2:$A$2001=INDEX(Calc!$A:$A,$S664))*(Calc!$D$2:$D$2001&gt;0)*(Calc!$I$2:$I$2001&gt;INDEX(Calc!$J:$J,$S664))*(Calc!$T$2:$T$2001&lt;INDEX(Calc!$H:$H,$S664)),0),0)+1,"")))))</f>
        <v>0</v>
      </c>
      <c r="U664">
        <f>IF($S664="","",IF($T664&lt;&gt;"","paid","unpaid"))</f>
        <v>0</v>
      </c>
      <c r="V664">
        <f>IF(OR($S664="",$T664=""),"",IFERROR(MATCH(1,INDEX((Calc!$A$2:$A$2001=INDEX(Calc!$A:$A,$S664))*(Calc!$D$2:$D$2001&gt;0)*(Calc!$I$2:$I$2001&gt;INDEX(Calc!$J:$J,$S664))*(Calc!$T$2:$T$2001&lt;INDEX(Calc!$H:$H,$S664))*(ROW(Calc!$A$2:$A$2001)&gt;$T664),0),0)+1,""))</f>
        <v>0</v>
      </c>
      <c r="W664" s="8">
        <f>IF($S664="","",MAX(0,INDEX(Calc!$H:$H,$S664)-MAX(INDEX(Calc!$K:$K,$S664),INDEX(Calc!$J:$J,$S664))))</f>
        <v>0</v>
      </c>
      <c r="X664" s="8">
        <f>IF($S664="","",INDEX(Calc!$E:$E,$S664)-$W664)</f>
        <v>0</v>
      </c>
    </row>
    <row r="665" spans="1:24">
      <c r="A665">
        <f>IF($S665="","",INDEX(Calc!$A:$A,$S665))</f>
        <v>0</v>
      </c>
      <c r="B665">
        <f>IF($S665="","",INDEX(Calc!$U:$U,$S665))</f>
        <v>0</v>
      </c>
      <c r="C665" s="7">
        <f>IF($S665="","",INDEX(Calc!$B:$B,$S665))</f>
        <v>0</v>
      </c>
      <c r="D665">
        <f>IF($S665="","",INDEX(Calc!$C:$C,$S665))</f>
        <v>0</v>
      </c>
      <c r="E665" s="8">
        <f>IF($S665="","",INDEX(Calc!$E:$E,$S665))</f>
        <v>0</v>
      </c>
      <c r="F665" s="9">
        <f>IF($S665="","",INDEX(Calc!$G:$G,$S665))</f>
        <v>0</v>
      </c>
      <c r="G665" s="8">
        <f>IF($S665="","",INDEX(Calc!$L:$L,$S665))</f>
        <v>0</v>
      </c>
      <c r="H665" s="8">
        <f>IF($S665="","",INDEX(Calc!$M:$M,$S665))</f>
        <v>0</v>
      </c>
      <c r="I665" s="7">
        <f>IF($T665="","",INDEX(Calc!$B:$B,$T665))</f>
        <v>0</v>
      </c>
      <c r="J665" s="8">
        <f>IF($S665="","",IF($U665&lt;&gt;"paid",0,MAX(0,MIN(INDEX(Calc!$H:$H,$S665),INDEX(Calc!$I:$I,$T665))-MAX(INDEX(Calc!$J:$J,$S665),INDEX(Calc!$T:$T,$T665)))))</f>
        <v>0</v>
      </c>
      <c r="K665" s="8">
        <f>IF($S665="","",IF($U665&lt;&gt;"paid",0,$J665/(1+$F665)*$F665))</f>
        <v>0</v>
      </c>
      <c r="L665" s="8">
        <f>IF($S665="","",IF($U665="paid",MAX(0,$E665-MAX(0,MIN(INDEX(Calc!$H:$H,$S665),INDEX(Calc!$I:$I,$T665))-INDEX(Calc!$J:$J,$S665))),$W665))</f>
        <v>0</v>
      </c>
      <c r="M665" s="8">
        <f>IF($S665="","",IF($U665="paid",$L665/(1+$F665)*$F665,$Q665))</f>
        <v>0</v>
      </c>
      <c r="N665">
        <f>IF(OR($S665="",$U665&lt;&gt;"paid"),"",$I665-$C665)</f>
        <v>0</v>
      </c>
      <c r="O665" s="8">
        <f>IF($S665="","",IF(AND($U665="paid",$N665&gt;Settings!$B$4),$K665*Settings!$B$3*$N665/365,0))</f>
        <v>0</v>
      </c>
      <c r="P665" s="8">
        <f>IF($S665="","",IF($U665="unpaid",$W665,0))</f>
        <v>0</v>
      </c>
      <c r="Q665" s="8">
        <f>IF($S665="","",IF(AND($U665="unpaid",$C665&lt;=Settings!$B$2),$W665/(1+$F665)*$F665,0))</f>
        <v>0</v>
      </c>
      <c r="R665">
        <f>IF($S665="","","FY "&amp;IF(MONTH($C665)&gt;=4,YEAR($C665),YEAR($C665)-1)&amp;"-"&amp;TEXT(MOD(IF(MONTH($C665)&gt;=4,YEAR($C665)+1,YEAR($C665)),100),"00"))</f>
        <v>0</v>
      </c>
      <c r="S665">
        <f>IF($S664="","",IF($U664="paid",IF($V664&lt;&gt;"",$S664,IF(AND($W664&gt;0,OR(INDEX(Calc!$B:$B,$S664)&lt;=Settings!$B$2,$X664=0)),$S664,IFERROR(MATCH(1,INDEX((Calc!$A$2:$A$2001&lt;&gt;"")*(Calc!$E$2:$E$2001&gt;0)*(ROW(Calc!$A$2:$A$2001)&gt;$S664),0),0)+1,""))),IFERROR(MATCH(1,INDEX((Calc!$A$2:$A$2001&lt;&gt;"")*(Calc!$E$2:$E$2001&gt;0)*(ROW(Calc!$A$2:$A$2001)&gt;$S664),0),0)+1,"")))</f>
        <v>0</v>
      </c>
      <c r="T665">
        <f>IF($S665="","",IF(AND($S665=$S664,$U664="paid",$V664=""),"",IF(AND($S665=$S664,$U664="paid",$V664&lt;&gt;""),$V664,IF($S665="","",IFERROR(MATCH(1,INDEX((Calc!$A$2:$A$2001=INDEX(Calc!$A:$A,$S665))*(Calc!$D$2:$D$2001&gt;0)*(Calc!$I$2:$I$2001&gt;INDEX(Calc!$J:$J,$S665))*(Calc!$T$2:$T$2001&lt;INDEX(Calc!$H:$H,$S665)),0),0)+1,"")))))</f>
        <v>0</v>
      </c>
      <c r="U665">
        <f>IF($S665="","",IF($T665&lt;&gt;"","paid","unpaid"))</f>
        <v>0</v>
      </c>
      <c r="V665">
        <f>IF(OR($S665="",$T665=""),"",IFERROR(MATCH(1,INDEX((Calc!$A$2:$A$2001=INDEX(Calc!$A:$A,$S665))*(Calc!$D$2:$D$2001&gt;0)*(Calc!$I$2:$I$2001&gt;INDEX(Calc!$J:$J,$S665))*(Calc!$T$2:$T$2001&lt;INDEX(Calc!$H:$H,$S665))*(ROW(Calc!$A$2:$A$2001)&gt;$T665),0),0)+1,""))</f>
        <v>0</v>
      </c>
      <c r="W665" s="8">
        <f>IF($S665="","",MAX(0,INDEX(Calc!$H:$H,$S665)-MAX(INDEX(Calc!$K:$K,$S665),INDEX(Calc!$J:$J,$S665))))</f>
        <v>0</v>
      </c>
      <c r="X665" s="8">
        <f>IF($S665="","",INDEX(Calc!$E:$E,$S665)-$W665)</f>
        <v>0</v>
      </c>
    </row>
    <row r="666" spans="1:24">
      <c r="A666">
        <f>IF($S666="","",INDEX(Calc!$A:$A,$S666))</f>
        <v>0</v>
      </c>
      <c r="B666">
        <f>IF($S666="","",INDEX(Calc!$U:$U,$S666))</f>
        <v>0</v>
      </c>
      <c r="C666" s="7">
        <f>IF($S666="","",INDEX(Calc!$B:$B,$S666))</f>
        <v>0</v>
      </c>
      <c r="D666">
        <f>IF($S666="","",INDEX(Calc!$C:$C,$S666))</f>
        <v>0</v>
      </c>
      <c r="E666" s="8">
        <f>IF($S666="","",INDEX(Calc!$E:$E,$S666))</f>
        <v>0</v>
      </c>
      <c r="F666" s="9">
        <f>IF($S666="","",INDEX(Calc!$G:$G,$S666))</f>
        <v>0</v>
      </c>
      <c r="G666" s="8">
        <f>IF($S666="","",INDEX(Calc!$L:$L,$S666))</f>
        <v>0</v>
      </c>
      <c r="H666" s="8">
        <f>IF($S666="","",INDEX(Calc!$M:$M,$S666))</f>
        <v>0</v>
      </c>
      <c r="I666" s="7">
        <f>IF($T666="","",INDEX(Calc!$B:$B,$T666))</f>
        <v>0</v>
      </c>
      <c r="J666" s="8">
        <f>IF($S666="","",IF($U666&lt;&gt;"paid",0,MAX(0,MIN(INDEX(Calc!$H:$H,$S666),INDEX(Calc!$I:$I,$T666))-MAX(INDEX(Calc!$J:$J,$S666),INDEX(Calc!$T:$T,$T666)))))</f>
        <v>0</v>
      </c>
      <c r="K666" s="8">
        <f>IF($S666="","",IF($U666&lt;&gt;"paid",0,$J666/(1+$F666)*$F666))</f>
        <v>0</v>
      </c>
      <c r="L666" s="8">
        <f>IF($S666="","",IF($U666="paid",MAX(0,$E666-MAX(0,MIN(INDEX(Calc!$H:$H,$S666),INDEX(Calc!$I:$I,$T666))-INDEX(Calc!$J:$J,$S666))),$W666))</f>
        <v>0</v>
      </c>
      <c r="M666" s="8">
        <f>IF($S666="","",IF($U666="paid",$L666/(1+$F666)*$F666,$Q666))</f>
        <v>0</v>
      </c>
      <c r="N666">
        <f>IF(OR($S666="",$U666&lt;&gt;"paid"),"",$I666-$C666)</f>
        <v>0</v>
      </c>
      <c r="O666" s="8">
        <f>IF($S666="","",IF(AND($U666="paid",$N666&gt;Settings!$B$4),$K666*Settings!$B$3*$N666/365,0))</f>
        <v>0</v>
      </c>
      <c r="P666" s="8">
        <f>IF($S666="","",IF($U666="unpaid",$W666,0))</f>
        <v>0</v>
      </c>
      <c r="Q666" s="8">
        <f>IF($S666="","",IF(AND($U666="unpaid",$C666&lt;=Settings!$B$2),$W666/(1+$F666)*$F666,0))</f>
        <v>0</v>
      </c>
      <c r="R666">
        <f>IF($S666="","","FY "&amp;IF(MONTH($C666)&gt;=4,YEAR($C666),YEAR($C666)-1)&amp;"-"&amp;TEXT(MOD(IF(MONTH($C666)&gt;=4,YEAR($C666)+1,YEAR($C666)),100),"00"))</f>
        <v>0</v>
      </c>
      <c r="S666">
        <f>IF($S665="","",IF($U665="paid",IF($V665&lt;&gt;"",$S665,IF(AND($W665&gt;0,OR(INDEX(Calc!$B:$B,$S665)&lt;=Settings!$B$2,$X665=0)),$S665,IFERROR(MATCH(1,INDEX((Calc!$A$2:$A$2001&lt;&gt;"")*(Calc!$E$2:$E$2001&gt;0)*(ROW(Calc!$A$2:$A$2001)&gt;$S665),0),0)+1,""))),IFERROR(MATCH(1,INDEX((Calc!$A$2:$A$2001&lt;&gt;"")*(Calc!$E$2:$E$2001&gt;0)*(ROW(Calc!$A$2:$A$2001)&gt;$S665),0),0)+1,"")))</f>
        <v>0</v>
      </c>
      <c r="T666">
        <f>IF($S666="","",IF(AND($S666=$S665,$U665="paid",$V665=""),"",IF(AND($S666=$S665,$U665="paid",$V665&lt;&gt;""),$V665,IF($S666="","",IFERROR(MATCH(1,INDEX((Calc!$A$2:$A$2001=INDEX(Calc!$A:$A,$S666))*(Calc!$D$2:$D$2001&gt;0)*(Calc!$I$2:$I$2001&gt;INDEX(Calc!$J:$J,$S666))*(Calc!$T$2:$T$2001&lt;INDEX(Calc!$H:$H,$S666)),0),0)+1,"")))))</f>
        <v>0</v>
      </c>
      <c r="U666">
        <f>IF($S666="","",IF($T666&lt;&gt;"","paid","unpaid"))</f>
        <v>0</v>
      </c>
      <c r="V666">
        <f>IF(OR($S666="",$T666=""),"",IFERROR(MATCH(1,INDEX((Calc!$A$2:$A$2001=INDEX(Calc!$A:$A,$S666))*(Calc!$D$2:$D$2001&gt;0)*(Calc!$I$2:$I$2001&gt;INDEX(Calc!$J:$J,$S666))*(Calc!$T$2:$T$2001&lt;INDEX(Calc!$H:$H,$S666))*(ROW(Calc!$A$2:$A$2001)&gt;$T666),0),0)+1,""))</f>
        <v>0</v>
      </c>
      <c r="W666" s="8">
        <f>IF($S666="","",MAX(0,INDEX(Calc!$H:$H,$S666)-MAX(INDEX(Calc!$K:$K,$S666),INDEX(Calc!$J:$J,$S666))))</f>
        <v>0</v>
      </c>
      <c r="X666" s="8">
        <f>IF($S666="","",INDEX(Calc!$E:$E,$S666)-$W666)</f>
        <v>0</v>
      </c>
    </row>
    <row r="667" spans="1:24">
      <c r="A667">
        <f>IF($S667="","",INDEX(Calc!$A:$A,$S667))</f>
        <v>0</v>
      </c>
      <c r="B667">
        <f>IF($S667="","",INDEX(Calc!$U:$U,$S667))</f>
        <v>0</v>
      </c>
      <c r="C667" s="7">
        <f>IF($S667="","",INDEX(Calc!$B:$B,$S667))</f>
        <v>0</v>
      </c>
      <c r="D667">
        <f>IF($S667="","",INDEX(Calc!$C:$C,$S667))</f>
        <v>0</v>
      </c>
      <c r="E667" s="8">
        <f>IF($S667="","",INDEX(Calc!$E:$E,$S667))</f>
        <v>0</v>
      </c>
      <c r="F667" s="9">
        <f>IF($S667="","",INDEX(Calc!$G:$G,$S667))</f>
        <v>0</v>
      </c>
      <c r="G667" s="8">
        <f>IF($S667="","",INDEX(Calc!$L:$L,$S667))</f>
        <v>0</v>
      </c>
      <c r="H667" s="8">
        <f>IF($S667="","",INDEX(Calc!$M:$M,$S667))</f>
        <v>0</v>
      </c>
      <c r="I667" s="7">
        <f>IF($T667="","",INDEX(Calc!$B:$B,$T667))</f>
        <v>0</v>
      </c>
      <c r="J667" s="8">
        <f>IF($S667="","",IF($U667&lt;&gt;"paid",0,MAX(0,MIN(INDEX(Calc!$H:$H,$S667),INDEX(Calc!$I:$I,$T667))-MAX(INDEX(Calc!$J:$J,$S667),INDEX(Calc!$T:$T,$T667)))))</f>
        <v>0</v>
      </c>
      <c r="K667" s="8">
        <f>IF($S667="","",IF($U667&lt;&gt;"paid",0,$J667/(1+$F667)*$F667))</f>
        <v>0</v>
      </c>
      <c r="L667" s="8">
        <f>IF($S667="","",IF($U667="paid",MAX(0,$E667-MAX(0,MIN(INDEX(Calc!$H:$H,$S667),INDEX(Calc!$I:$I,$T667))-INDEX(Calc!$J:$J,$S667))),$W667))</f>
        <v>0</v>
      </c>
      <c r="M667" s="8">
        <f>IF($S667="","",IF($U667="paid",$L667/(1+$F667)*$F667,$Q667))</f>
        <v>0</v>
      </c>
      <c r="N667">
        <f>IF(OR($S667="",$U667&lt;&gt;"paid"),"",$I667-$C667)</f>
        <v>0</v>
      </c>
      <c r="O667" s="8">
        <f>IF($S667="","",IF(AND($U667="paid",$N667&gt;Settings!$B$4),$K667*Settings!$B$3*$N667/365,0))</f>
        <v>0</v>
      </c>
      <c r="P667" s="8">
        <f>IF($S667="","",IF($U667="unpaid",$W667,0))</f>
        <v>0</v>
      </c>
      <c r="Q667" s="8">
        <f>IF($S667="","",IF(AND($U667="unpaid",$C667&lt;=Settings!$B$2),$W667/(1+$F667)*$F667,0))</f>
        <v>0</v>
      </c>
      <c r="R667">
        <f>IF($S667="","","FY "&amp;IF(MONTH($C667)&gt;=4,YEAR($C667),YEAR($C667)-1)&amp;"-"&amp;TEXT(MOD(IF(MONTH($C667)&gt;=4,YEAR($C667)+1,YEAR($C667)),100),"00"))</f>
        <v>0</v>
      </c>
      <c r="S667">
        <f>IF($S666="","",IF($U666="paid",IF($V666&lt;&gt;"",$S666,IF(AND($W666&gt;0,OR(INDEX(Calc!$B:$B,$S666)&lt;=Settings!$B$2,$X666=0)),$S666,IFERROR(MATCH(1,INDEX((Calc!$A$2:$A$2001&lt;&gt;"")*(Calc!$E$2:$E$2001&gt;0)*(ROW(Calc!$A$2:$A$2001)&gt;$S666),0),0)+1,""))),IFERROR(MATCH(1,INDEX((Calc!$A$2:$A$2001&lt;&gt;"")*(Calc!$E$2:$E$2001&gt;0)*(ROW(Calc!$A$2:$A$2001)&gt;$S666),0),0)+1,"")))</f>
        <v>0</v>
      </c>
      <c r="T667">
        <f>IF($S667="","",IF(AND($S667=$S666,$U666="paid",$V666=""),"",IF(AND($S667=$S666,$U666="paid",$V666&lt;&gt;""),$V666,IF($S667="","",IFERROR(MATCH(1,INDEX((Calc!$A$2:$A$2001=INDEX(Calc!$A:$A,$S667))*(Calc!$D$2:$D$2001&gt;0)*(Calc!$I$2:$I$2001&gt;INDEX(Calc!$J:$J,$S667))*(Calc!$T$2:$T$2001&lt;INDEX(Calc!$H:$H,$S667)),0),0)+1,"")))))</f>
        <v>0</v>
      </c>
      <c r="U667">
        <f>IF($S667="","",IF($T667&lt;&gt;"","paid","unpaid"))</f>
        <v>0</v>
      </c>
      <c r="V667">
        <f>IF(OR($S667="",$T667=""),"",IFERROR(MATCH(1,INDEX((Calc!$A$2:$A$2001=INDEX(Calc!$A:$A,$S667))*(Calc!$D$2:$D$2001&gt;0)*(Calc!$I$2:$I$2001&gt;INDEX(Calc!$J:$J,$S667))*(Calc!$T$2:$T$2001&lt;INDEX(Calc!$H:$H,$S667))*(ROW(Calc!$A$2:$A$2001)&gt;$T667),0),0)+1,""))</f>
        <v>0</v>
      </c>
      <c r="W667" s="8">
        <f>IF($S667="","",MAX(0,INDEX(Calc!$H:$H,$S667)-MAX(INDEX(Calc!$K:$K,$S667),INDEX(Calc!$J:$J,$S667))))</f>
        <v>0</v>
      </c>
      <c r="X667" s="8">
        <f>IF($S667="","",INDEX(Calc!$E:$E,$S667)-$W667)</f>
        <v>0</v>
      </c>
    </row>
    <row r="668" spans="1:24">
      <c r="A668">
        <f>IF($S668="","",INDEX(Calc!$A:$A,$S668))</f>
        <v>0</v>
      </c>
      <c r="B668">
        <f>IF($S668="","",INDEX(Calc!$U:$U,$S668))</f>
        <v>0</v>
      </c>
      <c r="C668" s="7">
        <f>IF($S668="","",INDEX(Calc!$B:$B,$S668))</f>
        <v>0</v>
      </c>
      <c r="D668">
        <f>IF($S668="","",INDEX(Calc!$C:$C,$S668))</f>
        <v>0</v>
      </c>
      <c r="E668" s="8">
        <f>IF($S668="","",INDEX(Calc!$E:$E,$S668))</f>
        <v>0</v>
      </c>
      <c r="F668" s="9">
        <f>IF($S668="","",INDEX(Calc!$G:$G,$S668))</f>
        <v>0</v>
      </c>
      <c r="G668" s="8">
        <f>IF($S668="","",INDEX(Calc!$L:$L,$S668))</f>
        <v>0</v>
      </c>
      <c r="H668" s="8">
        <f>IF($S668="","",INDEX(Calc!$M:$M,$S668))</f>
        <v>0</v>
      </c>
      <c r="I668" s="7">
        <f>IF($T668="","",INDEX(Calc!$B:$B,$T668))</f>
        <v>0</v>
      </c>
      <c r="J668" s="8">
        <f>IF($S668="","",IF($U668&lt;&gt;"paid",0,MAX(0,MIN(INDEX(Calc!$H:$H,$S668),INDEX(Calc!$I:$I,$T668))-MAX(INDEX(Calc!$J:$J,$S668),INDEX(Calc!$T:$T,$T668)))))</f>
        <v>0</v>
      </c>
      <c r="K668" s="8">
        <f>IF($S668="","",IF($U668&lt;&gt;"paid",0,$J668/(1+$F668)*$F668))</f>
        <v>0</v>
      </c>
      <c r="L668" s="8">
        <f>IF($S668="","",IF($U668="paid",MAX(0,$E668-MAX(0,MIN(INDEX(Calc!$H:$H,$S668),INDEX(Calc!$I:$I,$T668))-INDEX(Calc!$J:$J,$S668))),$W668))</f>
        <v>0</v>
      </c>
      <c r="M668" s="8">
        <f>IF($S668="","",IF($U668="paid",$L668/(1+$F668)*$F668,$Q668))</f>
        <v>0</v>
      </c>
      <c r="N668">
        <f>IF(OR($S668="",$U668&lt;&gt;"paid"),"",$I668-$C668)</f>
        <v>0</v>
      </c>
      <c r="O668" s="8">
        <f>IF($S668="","",IF(AND($U668="paid",$N668&gt;Settings!$B$4),$K668*Settings!$B$3*$N668/365,0))</f>
        <v>0</v>
      </c>
      <c r="P668" s="8">
        <f>IF($S668="","",IF($U668="unpaid",$W668,0))</f>
        <v>0</v>
      </c>
      <c r="Q668" s="8">
        <f>IF($S668="","",IF(AND($U668="unpaid",$C668&lt;=Settings!$B$2),$W668/(1+$F668)*$F668,0))</f>
        <v>0</v>
      </c>
      <c r="R668">
        <f>IF($S668="","","FY "&amp;IF(MONTH($C668)&gt;=4,YEAR($C668),YEAR($C668)-1)&amp;"-"&amp;TEXT(MOD(IF(MONTH($C668)&gt;=4,YEAR($C668)+1,YEAR($C668)),100),"00"))</f>
        <v>0</v>
      </c>
      <c r="S668">
        <f>IF($S667="","",IF($U667="paid",IF($V667&lt;&gt;"",$S667,IF(AND($W667&gt;0,OR(INDEX(Calc!$B:$B,$S667)&lt;=Settings!$B$2,$X667=0)),$S667,IFERROR(MATCH(1,INDEX((Calc!$A$2:$A$2001&lt;&gt;"")*(Calc!$E$2:$E$2001&gt;0)*(ROW(Calc!$A$2:$A$2001)&gt;$S667),0),0)+1,""))),IFERROR(MATCH(1,INDEX((Calc!$A$2:$A$2001&lt;&gt;"")*(Calc!$E$2:$E$2001&gt;0)*(ROW(Calc!$A$2:$A$2001)&gt;$S667),0),0)+1,"")))</f>
        <v>0</v>
      </c>
      <c r="T668">
        <f>IF($S668="","",IF(AND($S668=$S667,$U667="paid",$V667=""),"",IF(AND($S668=$S667,$U667="paid",$V667&lt;&gt;""),$V667,IF($S668="","",IFERROR(MATCH(1,INDEX((Calc!$A$2:$A$2001=INDEX(Calc!$A:$A,$S668))*(Calc!$D$2:$D$2001&gt;0)*(Calc!$I$2:$I$2001&gt;INDEX(Calc!$J:$J,$S668))*(Calc!$T$2:$T$2001&lt;INDEX(Calc!$H:$H,$S668)),0),0)+1,"")))))</f>
        <v>0</v>
      </c>
      <c r="U668">
        <f>IF($S668="","",IF($T668&lt;&gt;"","paid","unpaid"))</f>
        <v>0</v>
      </c>
      <c r="V668">
        <f>IF(OR($S668="",$T668=""),"",IFERROR(MATCH(1,INDEX((Calc!$A$2:$A$2001=INDEX(Calc!$A:$A,$S668))*(Calc!$D$2:$D$2001&gt;0)*(Calc!$I$2:$I$2001&gt;INDEX(Calc!$J:$J,$S668))*(Calc!$T$2:$T$2001&lt;INDEX(Calc!$H:$H,$S668))*(ROW(Calc!$A$2:$A$2001)&gt;$T668),0),0)+1,""))</f>
        <v>0</v>
      </c>
      <c r="W668" s="8">
        <f>IF($S668="","",MAX(0,INDEX(Calc!$H:$H,$S668)-MAX(INDEX(Calc!$K:$K,$S668),INDEX(Calc!$J:$J,$S668))))</f>
        <v>0</v>
      </c>
      <c r="X668" s="8">
        <f>IF($S668="","",INDEX(Calc!$E:$E,$S668)-$W668)</f>
        <v>0</v>
      </c>
    </row>
    <row r="669" spans="1:24">
      <c r="A669">
        <f>IF($S669="","",INDEX(Calc!$A:$A,$S669))</f>
        <v>0</v>
      </c>
      <c r="B669">
        <f>IF($S669="","",INDEX(Calc!$U:$U,$S669))</f>
        <v>0</v>
      </c>
      <c r="C669" s="7">
        <f>IF($S669="","",INDEX(Calc!$B:$B,$S669))</f>
        <v>0</v>
      </c>
      <c r="D669">
        <f>IF($S669="","",INDEX(Calc!$C:$C,$S669))</f>
        <v>0</v>
      </c>
      <c r="E669" s="8">
        <f>IF($S669="","",INDEX(Calc!$E:$E,$S669))</f>
        <v>0</v>
      </c>
      <c r="F669" s="9">
        <f>IF($S669="","",INDEX(Calc!$G:$G,$S669))</f>
        <v>0</v>
      </c>
      <c r="G669" s="8">
        <f>IF($S669="","",INDEX(Calc!$L:$L,$S669))</f>
        <v>0</v>
      </c>
      <c r="H669" s="8">
        <f>IF($S669="","",INDEX(Calc!$M:$M,$S669))</f>
        <v>0</v>
      </c>
      <c r="I669" s="7">
        <f>IF($T669="","",INDEX(Calc!$B:$B,$T669))</f>
        <v>0</v>
      </c>
      <c r="J669" s="8">
        <f>IF($S669="","",IF($U669&lt;&gt;"paid",0,MAX(0,MIN(INDEX(Calc!$H:$H,$S669),INDEX(Calc!$I:$I,$T669))-MAX(INDEX(Calc!$J:$J,$S669),INDEX(Calc!$T:$T,$T669)))))</f>
        <v>0</v>
      </c>
      <c r="K669" s="8">
        <f>IF($S669="","",IF($U669&lt;&gt;"paid",0,$J669/(1+$F669)*$F669))</f>
        <v>0</v>
      </c>
      <c r="L669" s="8">
        <f>IF($S669="","",IF($U669="paid",MAX(0,$E669-MAX(0,MIN(INDEX(Calc!$H:$H,$S669),INDEX(Calc!$I:$I,$T669))-INDEX(Calc!$J:$J,$S669))),$W669))</f>
        <v>0</v>
      </c>
      <c r="M669" s="8">
        <f>IF($S669="","",IF($U669="paid",$L669/(1+$F669)*$F669,$Q669))</f>
        <v>0</v>
      </c>
      <c r="N669">
        <f>IF(OR($S669="",$U669&lt;&gt;"paid"),"",$I669-$C669)</f>
        <v>0</v>
      </c>
      <c r="O669" s="8">
        <f>IF($S669="","",IF(AND($U669="paid",$N669&gt;Settings!$B$4),$K669*Settings!$B$3*$N669/365,0))</f>
        <v>0</v>
      </c>
      <c r="P669" s="8">
        <f>IF($S669="","",IF($U669="unpaid",$W669,0))</f>
        <v>0</v>
      </c>
      <c r="Q669" s="8">
        <f>IF($S669="","",IF(AND($U669="unpaid",$C669&lt;=Settings!$B$2),$W669/(1+$F669)*$F669,0))</f>
        <v>0</v>
      </c>
      <c r="R669">
        <f>IF($S669="","","FY "&amp;IF(MONTH($C669)&gt;=4,YEAR($C669),YEAR($C669)-1)&amp;"-"&amp;TEXT(MOD(IF(MONTH($C669)&gt;=4,YEAR($C669)+1,YEAR($C669)),100),"00"))</f>
        <v>0</v>
      </c>
      <c r="S669">
        <f>IF($S668="","",IF($U668="paid",IF($V668&lt;&gt;"",$S668,IF(AND($W668&gt;0,OR(INDEX(Calc!$B:$B,$S668)&lt;=Settings!$B$2,$X668=0)),$S668,IFERROR(MATCH(1,INDEX((Calc!$A$2:$A$2001&lt;&gt;"")*(Calc!$E$2:$E$2001&gt;0)*(ROW(Calc!$A$2:$A$2001)&gt;$S668),0),0)+1,""))),IFERROR(MATCH(1,INDEX((Calc!$A$2:$A$2001&lt;&gt;"")*(Calc!$E$2:$E$2001&gt;0)*(ROW(Calc!$A$2:$A$2001)&gt;$S668),0),0)+1,"")))</f>
        <v>0</v>
      </c>
      <c r="T669">
        <f>IF($S669="","",IF(AND($S669=$S668,$U668="paid",$V668=""),"",IF(AND($S669=$S668,$U668="paid",$V668&lt;&gt;""),$V668,IF($S669="","",IFERROR(MATCH(1,INDEX((Calc!$A$2:$A$2001=INDEX(Calc!$A:$A,$S669))*(Calc!$D$2:$D$2001&gt;0)*(Calc!$I$2:$I$2001&gt;INDEX(Calc!$J:$J,$S669))*(Calc!$T$2:$T$2001&lt;INDEX(Calc!$H:$H,$S669)),0),0)+1,"")))))</f>
        <v>0</v>
      </c>
      <c r="U669">
        <f>IF($S669="","",IF($T669&lt;&gt;"","paid","unpaid"))</f>
        <v>0</v>
      </c>
      <c r="V669">
        <f>IF(OR($S669="",$T669=""),"",IFERROR(MATCH(1,INDEX((Calc!$A$2:$A$2001=INDEX(Calc!$A:$A,$S669))*(Calc!$D$2:$D$2001&gt;0)*(Calc!$I$2:$I$2001&gt;INDEX(Calc!$J:$J,$S669))*(Calc!$T$2:$T$2001&lt;INDEX(Calc!$H:$H,$S669))*(ROW(Calc!$A$2:$A$2001)&gt;$T669),0),0)+1,""))</f>
        <v>0</v>
      </c>
      <c r="W669" s="8">
        <f>IF($S669="","",MAX(0,INDEX(Calc!$H:$H,$S669)-MAX(INDEX(Calc!$K:$K,$S669),INDEX(Calc!$J:$J,$S669))))</f>
        <v>0</v>
      </c>
      <c r="X669" s="8">
        <f>IF($S669="","",INDEX(Calc!$E:$E,$S669)-$W669)</f>
        <v>0</v>
      </c>
    </row>
    <row r="670" spans="1:24">
      <c r="A670">
        <f>IF($S670="","",INDEX(Calc!$A:$A,$S670))</f>
        <v>0</v>
      </c>
      <c r="B670">
        <f>IF($S670="","",INDEX(Calc!$U:$U,$S670))</f>
        <v>0</v>
      </c>
      <c r="C670" s="7">
        <f>IF($S670="","",INDEX(Calc!$B:$B,$S670))</f>
        <v>0</v>
      </c>
      <c r="D670">
        <f>IF($S670="","",INDEX(Calc!$C:$C,$S670))</f>
        <v>0</v>
      </c>
      <c r="E670" s="8">
        <f>IF($S670="","",INDEX(Calc!$E:$E,$S670))</f>
        <v>0</v>
      </c>
      <c r="F670" s="9">
        <f>IF($S670="","",INDEX(Calc!$G:$G,$S670))</f>
        <v>0</v>
      </c>
      <c r="G670" s="8">
        <f>IF($S670="","",INDEX(Calc!$L:$L,$S670))</f>
        <v>0</v>
      </c>
      <c r="H670" s="8">
        <f>IF($S670="","",INDEX(Calc!$M:$M,$S670))</f>
        <v>0</v>
      </c>
      <c r="I670" s="7">
        <f>IF($T670="","",INDEX(Calc!$B:$B,$T670))</f>
        <v>0</v>
      </c>
      <c r="J670" s="8">
        <f>IF($S670="","",IF($U670&lt;&gt;"paid",0,MAX(0,MIN(INDEX(Calc!$H:$H,$S670),INDEX(Calc!$I:$I,$T670))-MAX(INDEX(Calc!$J:$J,$S670),INDEX(Calc!$T:$T,$T670)))))</f>
        <v>0</v>
      </c>
      <c r="K670" s="8">
        <f>IF($S670="","",IF($U670&lt;&gt;"paid",0,$J670/(1+$F670)*$F670))</f>
        <v>0</v>
      </c>
      <c r="L670" s="8">
        <f>IF($S670="","",IF($U670="paid",MAX(0,$E670-MAX(0,MIN(INDEX(Calc!$H:$H,$S670),INDEX(Calc!$I:$I,$T670))-INDEX(Calc!$J:$J,$S670))),$W670))</f>
        <v>0</v>
      </c>
      <c r="M670" s="8">
        <f>IF($S670="","",IF($U670="paid",$L670/(1+$F670)*$F670,$Q670))</f>
        <v>0</v>
      </c>
      <c r="N670">
        <f>IF(OR($S670="",$U670&lt;&gt;"paid"),"",$I670-$C670)</f>
        <v>0</v>
      </c>
      <c r="O670" s="8">
        <f>IF($S670="","",IF(AND($U670="paid",$N670&gt;Settings!$B$4),$K670*Settings!$B$3*$N670/365,0))</f>
        <v>0</v>
      </c>
      <c r="P670" s="8">
        <f>IF($S670="","",IF($U670="unpaid",$W670,0))</f>
        <v>0</v>
      </c>
      <c r="Q670" s="8">
        <f>IF($S670="","",IF(AND($U670="unpaid",$C670&lt;=Settings!$B$2),$W670/(1+$F670)*$F670,0))</f>
        <v>0</v>
      </c>
      <c r="R670">
        <f>IF($S670="","","FY "&amp;IF(MONTH($C670)&gt;=4,YEAR($C670),YEAR($C670)-1)&amp;"-"&amp;TEXT(MOD(IF(MONTH($C670)&gt;=4,YEAR($C670)+1,YEAR($C670)),100),"00"))</f>
        <v>0</v>
      </c>
      <c r="S670">
        <f>IF($S669="","",IF($U669="paid",IF($V669&lt;&gt;"",$S669,IF(AND($W669&gt;0,OR(INDEX(Calc!$B:$B,$S669)&lt;=Settings!$B$2,$X669=0)),$S669,IFERROR(MATCH(1,INDEX((Calc!$A$2:$A$2001&lt;&gt;"")*(Calc!$E$2:$E$2001&gt;0)*(ROW(Calc!$A$2:$A$2001)&gt;$S669),0),0)+1,""))),IFERROR(MATCH(1,INDEX((Calc!$A$2:$A$2001&lt;&gt;"")*(Calc!$E$2:$E$2001&gt;0)*(ROW(Calc!$A$2:$A$2001)&gt;$S669),0),0)+1,"")))</f>
        <v>0</v>
      </c>
      <c r="T670">
        <f>IF($S670="","",IF(AND($S670=$S669,$U669="paid",$V669=""),"",IF(AND($S670=$S669,$U669="paid",$V669&lt;&gt;""),$V669,IF($S670="","",IFERROR(MATCH(1,INDEX((Calc!$A$2:$A$2001=INDEX(Calc!$A:$A,$S670))*(Calc!$D$2:$D$2001&gt;0)*(Calc!$I$2:$I$2001&gt;INDEX(Calc!$J:$J,$S670))*(Calc!$T$2:$T$2001&lt;INDEX(Calc!$H:$H,$S670)),0),0)+1,"")))))</f>
        <v>0</v>
      </c>
      <c r="U670">
        <f>IF($S670="","",IF($T670&lt;&gt;"","paid","unpaid"))</f>
        <v>0</v>
      </c>
      <c r="V670">
        <f>IF(OR($S670="",$T670=""),"",IFERROR(MATCH(1,INDEX((Calc!$A$2:$A$2001=INDEX(Calc!$A:$A,$S670))*(Calc!$D$2:$D$2001&gt;0)*(Calc!$I$2:$I$2001&gt;INDEX(Calc!$J:$J,$S670))*(Calc!$T$2:$T$2001&lt;INDEX(Calc!$H:$H,$S670))*(ROW(Calc!$A$2:$A$2001)&gt;$T670),0),0)+1,""))</f>
        <v>0</v>
      </c>
      <c r="W670" s="8">
        <f>IF($S670="","",MAX(0,INDEX(Calc!$H:$H,$S670)-MAX(INDEX(Calc!$K:$K,$S670),INDEX(Calc!$J:$J,$S670))))</f>
        <v>0</v>
      </c>
      <c r="X670" s="8">
        <f>IF($S670="","",INDEX(Calc!$E:$E,$S670)-$W670)</f>
        <v>0</v>
      </c>
    </row>
    <row r="671" spans="1:24">
      <c r="A671">
        <f>IF($S671="","",INDEX(Calc!$A:$A,$S671))</f>
        <v>0</v>
      </c>
      <c r="B671">
        <f>IF($S671="","",INDEX(Calc!$U:$U,$S671))</f>
        <v>0</v>
      </c>
      <c r="C671" s="7">
        <f>IF($S671="","",INDEX(Calc!$B:$B,$S671))</f>
        <v>0</v>
      </c>
      <c r="D671">
        <f>IF($S671="","",INDEX(Calc!$C:$C,$S671))</f>
        <v>0</v>
      </c>
      <c r="E671" s="8">
        <f>IF($S671="","",INDEX(Calc!$E:$E,$S671))</f>
        <v>0</v>
      </c>
      <c r="F671" s="9">
        <f>IF($S671="","",INDEX(Calc!$G:$G,$S671))</f>
        <v>0</v>
      </c>
      <c r="G671" s="8">
        <f>IF($S671="","",INDEX(Calc!$L:$L,$S671))</f>
        <v>0</v>
      </c>
      <c r="H671" s="8">
        <f>IF($S671="","",INDEX(Calc!$M:$M,$S671))</f>
        <v>0</v>
      </c>
      <c r="I671" s="7">
        <f>IF($T671="","",INDEX(Calc!$B:$B,$T671))</f>
        <v>0</v>
      </c>
      <c r="J671" s="8">
        <f>IF($S671="","",IF($U671&lt;&gt;"paid",0,MAX(0,MIN(INDEX(Calc!$H:$H,$S671),INDEX(Calc!$I:$I,$T671))-MAX(INDEX(Calc!$J:$J,$S671),INDEX(Calc!$T:$T,$T671)))))</f>
        <v>0</v>
      </c>
      <c r="K671" s="8">
        <f>IF($S671="","",IF($U671&lt;&gt;"paid",0,$J671/(1+$F671)*$F671))</f>
        <v>0</v>
      </c>
      <c r="L671" s="8">
        <f>IF($S671="","",IF($U671="paid",MAX(0,$E671-MAX(0,MIN(INDEX(Calc!$H:$H,$S671),INDEX(Calc!$I:$I,$T671))-INDEX(Calc!$J:$J,$S671))),$W671))</f>
        <v>0</v>
      </c>
      <c r="M671" s="8">
        <f>IF($S671="","",IF($U671="paid",$L671/(1+$F671)*$F671,$Q671))</f>
        <v>0</v>
      </c>
      <c r="N671">
        <f>IF(OR($S671="",$U671&lt;&gt;"paid"),"",$I671-$C671)</f>
        <v>0</v>
      </c>
      <c r="O671" s="8">
        <f>IF($S671="","",IF(AND($U671="paid",$N671&gt;Settings!$B$4),$K671*Settings!$B$3*$N671/365,0))</f>
        <v>0</v>
      </c>
      <c r="P671" s="8">
        <f>IF($S671="","",IF($U671="unpaid",$W671,0))</f>
        <v>0</v>
      </c>
      <c r="Q671" s="8">
        <f>IF($S671="","",IF(AND($U671="unpaid",$C671&lt;=Settings!$B$2),$W671/(1+$F671)*$F671,0))</f>
        <v>0</v>
      </c>
      <c r="R671">
        <f>IF($S671="","","FY "&amp;IF(MONTH($C671)&gt;=4,YEAR($C671),YEAR($C671)-1)&amp;"-"&amp;TEXT(MOD(IF(MONTH($C671)&gt;=4,YEAR($C671)+1,YEAR($C671)),100),"00"))</f>
        <v>0</v>
      </c>
      <c r="S671">
        <f>IF($S670="","",IF($U670="paid",IF($V670&lt;&gt;"",$S670,IF(AND($W670&gt;0,OR(INDEX(Calc!$B:$B,$S670)&lt;=Settings!$B$2,$X670=0)),$S670,IFERROR(MATCH(1,INDEX((Calc!$A$2:$A$2001&lt;&gt;"")*(Calc!$E$2:$E$2001&gt;0)*(ROW(Calc!$A$2:$A$2001)&gt;$S670),0),0)+1,""))),IFERROR(MATCH(1,INDEX((Calc!$A$2:$A$2001&lt;&gt;"")*(Calc!$E$2:$E$2001&gt;0)*(ROW(Calc!$A$2:$A$2001)&gt;$S670),0),0)+1,"")))</f>
        <v>0</v>
      </c>
      <c r="T671">
        <f>IF($S671="","",IF(AND($S671=$S670,$U670="paid",$V670=""),"",IF(AND($S671=$S670,$U670="paid",$V670&lt;&gt;""),$V670,IF($S671="","",IFERROR(MATCH(1,INDEX((Calc!$A$2:$A$2001=INDEX(Calc!$A:$A,$S671))*(Calc!$D$2:$D$2001&gt;0)*(Calc!$I$2:$I$2001&gt;INDEX(Calc!$J:$J,$S671))*(Calc!$T$2:$T$2001&lt;INDEX(Calc!$H:$H,$S671)),0),0)+1,"")))))</f>
        <v>0</v>
      </c>
      <c r="U671">
        <f>IF($S671="","",IF($T671&lt;&gt;"","paid","unpaid"))</f>
        <v>0</v>
      </c>
      <c r="V671">
        <f>IF(OR($S671="",$T671=""),"",IFERROR(MATCH(1,INDEX((Calc!$A$2:$A$2001=INDEX(Calc!$A:$A,$S671))*(Calc!$D$2:$D$2001&gt;0)*(Calc!$I$2:$I$2001&gt;INDEX(Calc!$J:$J,$S671))*(Calc!$T$2:$T$2001&lt;INDEX(Calc!$H:$H,$S671))*(ROW(Calc!$A$2:$A$2001)&gt;$T671),0),0)+1,""))</f>
        <v>0</v>
      </c>
      <c r="W671" s="8">
        <f>IF($S671="","",MAX(0,INDEX(Calc!$H:$H,$S671)-MAX(INDEX(Calc!$K:$K,$S671),INDEX(Calc!$J:$J,$S671))))</f>
        <v>0</v>
      </c>
      <c r="X671" s="8">
        <f>IF($S671="","",INDEX(Calc!$E:$E,$S671)-$W671)</f>
        <v>0</v>
      </c>
    </row>
    <row r="672" spans="1:24">
      <c r="A672">
        <f>IF($S672="","",INDEX(Calc!$A:$A,$S672))</f>
        <v>0</v>
      </c>
      <c r="B672">
        <f>IF($S672="","",INDEX(Calc!$U:$U,$S672))</f>
        <v>0</v>
      </c>
      <c r="C672" s="7">
        <f>IF($S672="","",INDEX(Calc!$B:$B,$S672))</f>
        <v>0</v>
      </c>
      <c r="D672">
        <f>IF($S672="","",INDEX(Calc!$C:$C,$S672))</f>
        <v>0</v>
      </c>
      <c r="E672" s="8">
        <f>IF($S672="","",INDEX(Calc!$E:$E,$S672))</f>
        <v>0</v>
      </c>
      <c r="F672" s="9">
        <f>IF($S672="","",INDEX(Calc!$G:$G,$S672))</f>
        <v>0</v>
      </c>
      <c r="G672" s="8">
        <f>IF($S672="","",INDEX(Calc!$L:$L,$S672))</f>
        <v>0</v>
      </c>
      <c r="H672" s="8">
        <f>IF($S672="","",INDEX(Calc!$M:$M,$S672))</f>
        <v>0</v>
      </c>
      <c r="I672" s="7">
        <f>IF($T672="","",INDEX(Calc!$B:$B,$T672))</f>
        <v>0</v>
      </c>
      <c r="J672" s="8">
        <f>IF($S672="","",IF($U672&lt;&gt;"paid",0,MAX(0,MIN(INDEX(Calc!$H:$H,$S672),INDEX(Calc!$I:$I,$T672))-MAX(INDEX(Calc!$J:$J,$S672),INDEX(Calc!$T:$T,$T672)))))</f>
        <v>0</v>
      </c>
      <c r="K672" s="8">
        <f>IF($S672="","",IF($U672&lt;&gt;"paid",0,$J672/(1+$F672)*$F672))</f>
        <v>0</v>
      </c>
      <c r="L672" s="8">
        <f>IF($S672="","",IF($U672="paid",MAX(0,$E672-MAX(0,MIN(INDEX(Calc!$H:$H,$S672),INDEX(Calc!$I:$I,$T672))-INDEX(Calc!$J:$J,$S672))),$W672))</f>
        <v>0</v>
      </c>
      <c r="M672" s="8">
        <f>IF($S672="","",IF($U672="paid",$L672/(1+$F672)*$F672,$Q672))</f>
        <v>0</v>
      </c>
      <c r="N672">
        <f>IF(OR($S672="",$U672&lt;&gt;"paid"),"",$I672-$C672)</f>
        <v>0</v>
      </c>
      <c r="O672" s="8">
        <f>IF($S672="","",IF(AND($U672="paid",$N672&gt;Settings!$B$4),$K672*Settings!$B$3*$N672/365,0))</f>
        <v>0</v>
      </c>
      <c r="P672" s="8">
        <f>IF($S672="","",IF($U672="unpaid",$W672,0))</f>
        <v>0</v>
      </c>
      <c r="Q672" s="8">
        <f>IF($S672="","",IF(AND($U672="unpaid",$C672&lt;=Settings!$B$2),$W672/(1+$F672)*$F672,0))</f>
        <v>0</v>
      </c>
      <c r="R672">
        <f>IF($S672="","","FY "&amp;IF(MONTH($C672)&gt;=4,YEAR($C672),YEAR($C672)-1)&amp;"-"&amp;TEXT(MOD(IF(MONTH($C672)&gt;=4,YEAR($C672)+1,YEAR($C672)),100),"00"))</f>
        <v>0</v>
      </c>
      <c r="S672">
        <f>IF($S671="","",IF($U671="paid",IF($V671&lt;&gt;"",$S671,IF(AND($W671&gt;0,OR(INDEX(Calc!$B:$B,$S671)&lt;=Settings!$B$2,$X671=0)),$S671,IFERROR(MATCH(1,INDEX((Calc!$A$2:$A$2001&lt;&gt;"")*(Calc!$E$2:$E$2001&gt;0)*(ROW(Calc!$A$2:$A$2001)&gt;$S671),0),0)+1,""))),IFERROR(MATCH(1,INDEX((Calc!$A$2:$A$2001&lt;&gt;"")*(Calc!$E$2:$E$2001&gt;0)*(ROW(Calc!$A$2:$A$2001)&gt;$S671),0),0)+1,"")))</f>
        <v>0</v>
      </c>
      <c r="T672">
        <f>IF($S672="","",IF(AND($S672=$S671,$U671="paid",$V671=""),"",IF(AND($S672=$S671,$U671="paid",$V671&lt;&gt;""),$V671,IF($S672="","",IFERROR(MATCH(1,INDEX((Calc!$A$2:$A$2001=INDEX(Calc!$A:$A,$S672))*(Calc!$D$2:$D$2001&gt;0)*(Calc!$I$2:$I$2001&gt;INDEX(Calc!$J:$J,$S672))*(Calc!$T$2:$T$2001&lt;INDEX(Calc!$H:$H,$S672)),0),0)+1,"")))))</f>
        <v>0</v>
      </c>
      <c r="U672">
        <f>IF($S672="","",IF($T672&lt;&gt;"","paid","unpaid"))</f>
        <v>0</v>
      </c>
      <c r="V672">
        <f>IF(OR($S672="",$T672=""),"",IFERROR(MATCH(1,INDEX((Calc!$A$2:$A$2001=INDEX(Calc!$A:$A,$S672))*(Calc!$D$2:$D$2001&gt;0)*(Calc!$I$2:$I$2001&gt;INDEX(Calc!$J:$J,$S672))*(Calc!$T$2:$T$2001&lt;INDEX(Calc!$H:$H,$S672))*(ROW(Calc!$A$2:$A$2001)&gt;$T672),0),0)+1,""))</f>
        <v>0</v>
      </c>
      <c r="W672" s="8">
        <f>IF($S672="","",MAX(0,INDEX(Calc!$H:$H,$S672)-MAX(INDEX(Calc!$K:$K,$S672),INDEX(Calc!$J:$J,$S672))))</f>
        <v>0</v>
      </c>
      <c r="X672" s="8">
        <f>IF($S672="","",INDEX(Calc!$E:$E,$S672)-$W672)</f>
        <v>0</v>
      </c>
    </row>
    <row r="673" spans="1:24">
      <c r="A673">
        <f>IF($S673="","",INDEX(Calc!$A:$A,$S673))</f>
        <v>0</v>
      </c>
      <c r="B673">
        <f>IF($S673="","",INDEX(Calc!$U:$U,$S673))</f>
        <v>0</v>
      </c>
      <c r="C673" s="7">
        <f>IF($S673="","",INDEX(Calc!$B:$B,$S673))</f>
        <v>0</v>
      </c>
      <c r="D673">
        <f>IF($S673="","",INDEX(Calc!$C:$C,$S673))</f>
        <v>0</v>
      </c>
      <c r="E673" s="8">
        <f>IF($S673="","",INDEX(Calc!$E:$E,$S673))</f>
        <v>0</v>
      </c>
      <c r="F673" s="9">
        <f>IF($S673="","",INDEX(Calc!$G:$G,$S673))</f>
        <v>0</v>
      </c>
      <c r="G673" s="8">
        <f>IF($S673="","",INDEX(Calc!$L:$L,$S673))</f>
        <v>0</v>
      </c>
      <c r="H673" s="8">
        <f>IF($S673="","",INDEX(Calc!$M:$M,$S673))</f>
        <v>0</v>
      </c>
      <c r="I673" s="7">
        <f>IF($T673="","",INDEX(Calc!$B:$B,$T673))</f>
        <v>0</v>
      </c>
      <c r="J673" s="8">
        <f>IF($S673="","",IF($U673&lt;&gt;"paid",0,MAX(0,MIN(INDEX(Calc!$H:$H,$S673),INDEX(Calc!$I:$I,$T673))-MAX(INDEX(Calc!$J:$J,$S673),INDEX(Calc!$T:$T,$T673)))))</f>
        <v>0</v>
      </c>
      <c r="K673" s="8">
        <f>IF($S673="","",IF($U673&lt;&gt;"paid",0,$J673/(1+$F673)*$F673))</f>
        <v>0</v>
      </c>
      <c r="L673" s="8">
        <f>IF($S673="","",IF($U673="paid",MAX(0,$E673-MAX(0,MIN(INDEX(Calc!$H:$H,$S673),INDEX(Calc!$I:$I,$T673))-INDEX(Calc!$J:$J,$S673))),$W673))</f>
        <v>0</v>
      </c>
      <c r="M673" s="8">
        <f>IF($S673="","",IF($U673="paid",$L673/(1+$F673)*$F673,$Q673))</f>
        <v>0</v>
      </c>
      <c r="N673">
        <f>IF(OR($S673="",$U673&lt;&gt;"paid"),"",$I673-$C673)</f>
        <v>0</v>
      </c>
      <c r="O673" s="8">
        <f>IF($S673="","",IF(AND($U673="paid",$N673&gt;Settings!$B$4),$K673*Settings!$B$3*$N673/365,0))</f>
        <v>0</v>
      </c>
      <c r="P673" s="8">
        <f>IF($S673="","",IF($U673="unpaid",$W673,0))</f>
        <v>0</v>
      </c>
      <c r="Q673" s="8">
        <f>IF($S673="","",IF(AND($U673="unpaid",$C673&lt;=Settings!$B$2),$W673/(1+$F673)*$F673,0))</f>
        <v>0</v>
      </c>
      <c r="R673">
        <f>IF($S673="","","FY "&amp;IF(MONTH($C673)&gt;=4,YEAR($C673),YEAR($C673)-1)&amp;"-"&amp;TEXT(MOD(IF(MONTH($C673)&gt;=4,YEAR($C673)+1,YEAR($C673)),100),"00"))</f>
        <v>0</v>
      </c>
      <c r="S673">
        <f>IF($S672="","",IF($U672="paid",IF($V672&lt;&gt;"",$S672,IF(AND($W672&gt;0,OR(INDEX(Calc!$B:$B,$S672)&lt;=Settings!$B$2,$X672=0)),$S672,IFERROR(MATCH(1,INDEX((Calc!$A$2:$A$2001&lt;&gt;"")*(Calc!$E$2:$E$2001&gt;0)*(ROW(Calc!$A$2:$A$2001)&gt;$S672),0),0)+1,""))),IFERROR(MATCH(1,INDEX((Calc!$A$2:$A$2001&lt;&gt;"")*(Calc!$E$2:$E$2001&gt;0)*(ROW(Calc!$A$2:$A$2001)&gt;$S672),0),0)+1,"")))</f>
        <v>0</v>
      </c>
      <c r="T673">
        <f>IF($S673="","",IF(AND($S673=$S672,$U672="paid",$V672=""),"",IF(AND($S673=$S672,$U672="paid",$V672&lt;&gt;""),$V672,IF($S673="","",IFERROR(MATCH(1,INDEX((Calc!$A$2:$A$2001=INDEX(Calc!$A:$A,$S673))*(Calc!$D$2:$D$2001&gt;0)*(Calc!$I$2:$I$2001&gt;INDEX(Calc!$J:$J,$S673))*(Calc!$T$2:$T$2001&lt;INDEX(Calc!$H:$H,$S673)),0),0)+1,"")))))</f>
        <v>0</v>
      </c>
      <c r="U673">
        <f>IF($S673="","",IF($T673&lt;&gt;"","paid","unpaid"))</f>
        <v>0</v>
      </c>
      <c r="V673">
        <f>IF(OR($S673="",$T673=""),"",IFERROR(MATCH(1,INDEX((Calc!$A$2:$A$2001=INDEX(Calc!$A:$A,$S673))*(Calc!$D$2:$D$2001&gt;0)*(Calc!$I$2:$I$2001&gt;INDEX(Calc!$J:$J,$S673))*(Calc!$T$2:$T$2001&lt;INDEX(Calc!$H:$H,$S673))*(ROW(Calc!$A$2:$A$2001)&gt;$T673),0),0)+1,""))</f>
        <v>0</v>
      </c>
      <c r="W673" s="8">
        <f>IF($S673="","",MAX(0,INDEX(Calc!$H:$H,$S673)-MAX(INDEX(Calc!$K:$K,$S673),INDEX(Calc!$J:$J,$S673))))</f>
        <v>0</v>
      </c>
      <c r="X673" s="8">
        <f>IF($S673="","",INDEX(Calc!$E:$E,$S673)-$W673)</f>
        <v>0</v>
      </c>
    </row>
    <row r="674" spans="1:24">
      <c r="A674">
        <f>IF($S674="","",INDEX(Calc!$A:$A,$S674))</f>
        <v>0</v>
      </c>
      <c r="B674">
        <f>IF($S674="","",INDEX(Calc!$U:$U,$S674))</f>
        <v>0</v>
      </c>
      <c r="C674" s="7">
        <f>IF($S674="","",INDEX(Calc!$B:$B,$S674))</f>
        <v>0</v>
      </c>
      <c r="D674">
        <f>IF($S674="","",INDEX(Calc!$C:$C,$S674))</f>
        <v>0</v>
      </c>
      <c r="E674" s="8">
        <f>IF($S674="","",INDEX(Calc!$E:$E,$S674))</f>
        <v>0</v>
      </c>
      <c r="F674" s="9">
        <f>IF($S674="","",INDEX(Calc!$G:$G,$S674))</f>
        <v>0</v>
      </c>
      <c r="G674" s="8">
        <f>IF($S674="","",INDEX(Calc!$L:$L,$S674))</f>
        <v>0</v>
      </c>
      <c r="H674" s="8">
        <f>IF($S674="","",INDEX(Calc!$M:$M,$S674))</f>
        <v>0</v>
      </c>
      <c r="I674" s="7">
        <f>IF($T674="","",INDEX(Calc!$B:$B,$T674))</f>
        <v>0</v>
      </c>
      <c r="J674" s="8">
        <f>IF($S674="","",IF($U674&lt;&gt;"paid",0,MAX(0,MIN(INDEX(Calc!$H:$H,$S674),INDEX(Calc!$I:$I,$T674))-MAX(INDEX(Calc!$J:$J,$S674),INDEX(Calc!$T:$T,$T674)))))</f>
        <v>0</v>
      </c>
      <c r="K674" s="8">
        <f>IF($S674="","",IF($U674&lt;&gt;"paid",0,$J674/(1+$F674)*$F674))</f>
        <v>0</v>
      </c>
      <c r="L674" s="8">
        <f>IF($S674="","",IF($U674="paid",MAX(0,$E674-MAX(0,MIN(INDEX(Calc!$H:$H,$S674),INDEX(Calc!$I:$I,$T674))-INDEX(Calc!$J:$J,$S674))),$W674))</f>
        <v>0</v>
      </c>
      <c r="M674" s="8">
        <f>IF($S674="","",IF($U674="paid",$L674/(1+$F674)*$F674,$Q674))</f>
        <v>0</v>
      </c>
      <c r="N674">
        <f>IF(OR($S674="",$U674&lt;&gt;"paid"),"",$I674-$C674)</f>
        <v>0</v>
      </c>
      <c r="O674" s="8">
        <f>IF($S674="","",IF(AND($U674="paid",$N674&gt;Settings!$B$4),$K674*Settings!$B$3*$N674/365,0))</f>
        <v>0</v>
      </c>
      <c r="P674" s="8">
        <f>IF($S674="","",IF($U674="unpaid",$W674,0))</f>
        <v>0</v>
      </c>
      <c r="Q674" s="8">
        <f>IF($S674="","",IF(AND($U674="unpaid",$C674&lt;=Settings!$B$2),$W674/(1+$F674)*$F674,0))</f>
        <v>0</v>
      </c>
      <c r="R674">
        <f>IF($S674="","","FY "&amp;IF(MONTH($C674)&gt;=4,YEAR($C674),YEAR($C674)-1)&amp;"-"&amp;TEXT(MOD(IF(MONTH($C674)&gt;=4,YEAR($C674)+1,YEAR($C674)),100),"00"))</f>
        <v>0</v>
      </c>
      <c r="S674">
        <f>IF($S673="","",IF($U673="paid",IF($V673&lt;&gt;"",$S673,IF(AND($W673&gt;0,OR(INDEX(Calc!$B:$B,$S673)&lt;=Settings!$B$2,$X673=0)),$S673,IFERROR(MATCH(1,INDEX((Calc!$A$2:$A$2001&lt;&gt;"")*(Calc!$E$2:$E$2001&gt;0)*(ROW(Calc!$A$2:$A$2001)&gt;$S673),0),0)+1,""))),IFERROR(MATCH(1,INDEX((Calc!$A$2:$A$2001&lt;&gt;"")*(Calc!$E$2:$E$2001&gt;0)*(ROW(Calc!$A$2:$A$2001)&gt;$S673),0),0)+1,"")))</f>
        <v>0</v>
      </c>
      <c r="T674">
        <f>IF($S674="","",IF(AND($S674=$S673,$U673="paid",$V673=""),"",IF(AND($S674=$S673,$U673="paid",$V673&lt;&gt;""),$V673,IF($S674="","",IFERROR(MATCH(1,INDEX((Calc!$A$2:$A$2001=INDEX(Calc!$A:$A,$S674))*(Calc!$D$2:$D$2001&gt;0)*(Calc!$I$2:$I$2001&gt;INDEX(Calc!$J:$J,$S674))*(Calc!$T$2:$T$2001&lt;INDEX(Calc!$H:$H,$S674)),0),0)+1,"")))))</f>
        <v>0</v>
      </c>
      <c r="U674">
        <f>IF($S674="","",IF($T674&lt;&gt;"","paid","unpaid"))</f>
        <v>0</v>
      </c>
      <c r="V674">
        <f>IF(OR($S674="",$T674=""),"",IFERROR(MATCH(1,INDEX((Calc!$A$2:$A$2001=INDEX(Calc!$A:$A,$S674))*(Calc!$D$2:$D$2001&gt;0)*(Calc!$I$2:$I$2001&gt;INDEX(Calc!$J:$J,$S674))*(Calc!$T$2:$T$2001&lt;INDEX(Calc!$H:$H,$S674))*(ROW(Calc!$A$2:$A$2001)&gt;$T674),0),0)+1,""))</f>
        <v>0</v>
      </c>
      <c r="W674" s="8">
        <f>IF($S674="","",MAX(0,INDEX(Calc!$H:$H,$S674)-MAX(INDEX(Calc!$K:$K,$S674),INDEX(Calc!$J:$J,$S674))))</f>
        <v>0</v>
      </c>
      <c r="X674" s="8">
        <f>IF($S674="","",INDEX(Calc!$E:$E,$S674)-$W674)</f>
        <v>0</v>
      </c>
    </row>
    <row r="675" spans="1:24">
      <c r="A675">
        <f>IF($S675="","",INDEX(Calc!$A:$A,$S675))</f>
        <v>0</v>
      </c>
      <c r="B675">
        <f>IF($S675="","",INDEX(Calc!$U:$U,$S675))</f>
        <v>0</v>
      </c>
      <c r="C675" s="7">
        <f>IF($S675="","",INDEX(Calc!$B:$B,$S675))</f>
        <v>0</v>
      </c>
      <c r="D675">
        <f>IF($S675="","",INDEX(Calc!$C:$C,$S675))</f>
        <v>0</v>
      </c>
      <c r="E675" s="8">
        <f>IF($S675="","",INDEX(Calc!$E:$E,$S675))</f>
        <v>0</v>
      </c>
      <c r="F675" s="9">
        <f>IF($S675="","",INDEX(Calc!$G:$G,$S675))</f>
        <v>0</v>
      </c>
      <c r="G675" s="8">
        <f>IF($S675="","",INDEX(Calc!$L:$L,$S675))</f>
        <v>0</v>
      </c>
      <c r="H675" s="8">
        <f>IF($S675="","",INDEX(Calc!$M:$M,$S675))</f>
        <v>0</v>
      </c>
      <c r="I675" s="7">
        <f>IF($T675="","",INDEX(Calc!$B:$B,$T675))</f>
        <v>0</v>
      </c>
      <c r="J675" s="8">
        <f>IF($S675="","",IF($U675&lt;&gt;"paid",0,MAX(0,MIN(INDEX(Calc!$H:$H,$S675),INDEX(Calc!$I:$I,$T675))-MAX(INDEX(Calc!$J:$J,$S675),INDEX(Calc!$T:$T,$T675)))))</f>
        <v>0</v>
      </c>
      <c r="K675" s="8">
        <f>IF($S675="","",IF($U675&lt;&gt;"paid",0,$J675/(1+$F675)*$F675))</f>
        <v>0</v>
      </c>
      <c r="L675" s="8">
        <f>IF($S675="","",IF($U675="paid",MAX(0,$E675-MAX(0,MIN(INDEX(Calc!$H:$H,$S675),INDEX(Calc!$I:$I,$T675))-INDEX(Calc!$J:$J,$S675))),$W675))</f>
        <v>0</v>
      </c>
      <c r="M675" s="8">
        <f>IF($S675="","",IF($U675="paid",$L675/(1+$F675)*$F675,$Q675))</f>
        <v>0</v>
      </c>
      <c r="N675">
        <f>IF(OR($S675="",$U675&lt;&gt;"paid"),"",$I675-$C675)</f>
        <v>0</v>
      </c>
      <c r="O675" s="8">
        <f>IF($S675="","",IF(AND($U675="paid",$N675&gt;Settings!$B$4),$K675*Settings!$B$3*$N675/365,0))</f>
        <v>0</v>
      </c>
      <c r="P675" s="8">
        <f>IF($S675="","",IF($U675="unpaid",$W675,0))</f>
        <v>0</v>
      </c>
      <c r="Q675" s="8">
        <f>IF($S675="","",IF(AND($U675="unpaid",$C675&lt;=Settings!$B$2),$W675/(1+$F675)*$F675,0))</f>
        <v>0</v>
      </c>
      <c r="R675">
        <f>IF($S675="","","FY "&amp;IF(MONTH($C675)&gt;=4,YEAR($C675),YEAR($C675)-1)&amp;"-"&amp;TEXT(MOD(IF(MONTH($C675)&gt;=4,YEAR($C675)+1,YEAR($C675)),100),"00"))</f>
        <v>0</v>
      </c>
      <c r="S675">
        <f>IF($S674="","",IF($U674="paid",IF($V674&lt;&gt;"",$S674,IF(AND($W674&gt;0,OR(INDEX(Calc!$B:$B,$S674)&lt;=Settings!$B$2,$X674=0)),$S674,IFERROR(MATCH(1,INDEX((Calc!$A$2:$A$2001&lt;&gt;"")*(Calc!$E$2:$E$2001&gt;0)*(ROW(Calc!$A$2:$A$2001)&gt;$S674),0),0)+1,""))),IFERROR(MATCH(1,INDEX((Calc!$A$2:$A$2001&lt;&gt;"")*(Calc!$E$2:$E$2001&gt;0)*(ROW(Calc!$A$2:$A$2001)&gt;$S674),0),0)+1,"")))</f>
        <v>0</v>
      </c>
      <c r="T675">
        <f>IF($S675="","",IF(AND($S675=$S674,$U674="paid",$V674=""),"",IF(AND($S675=$S674,$U674="paid",$V674&lt;&gt;""),$V674,IF($S675="","",IFERROR(MATCH(1,INDEX((Calc!$A$2:$A$2001=INDEX(Calc!$A:$A,$S675))*(Calc!$D$2:$D$2001&gt;0)*(Calc!$I$2:$I$2001&gt;INDEX(Calc!$J:$J,$S675))*(Calc!$T$2:$T$2001&lt;INDEX(Calc!$H:$H,$S675)),0),0)+1,"")))))</f>
        <v>0</v>
      </c>
      <c r="U675">
        <f>IF($S675="","",IF($T675&lt;&gt;"","paid","unpaid"))</f>
        <v>0</v>
      </c>
      <c r="V675">
        <f>IF(OR($S675="",$T675=""),"",IFERROR(MATCH(1,INDEX((Calc!$A$2:$A$2001=INDEX(Calc!$A:$A,$S675))*(Calc!$D$2:$D$2001&gt;0)*(Calc!$I$2:$I$2001&gt;INDEX(Calc!$J:$J,$S675))*(Calc!$T$2:$T$2001&lt;INDEX(Calc!$H:$H,$S675))*(ROW(Calc!$A$2:$A$2001)&gt;$T675),0),0)+1,""))</f>
        <v>0</v>
      </c>
      <c r="W675" s="8">
        <f>IF($S675="","",MAX(0,INDEX(Calc!$H:$H,$S675)-MAX(INDEX(Calc!$K:$K,$S675),INDEX(Calc!$J:$J,$S675))))</f>
        <v>0</v>
      </c>
      <c r="X675" s="8">
        <f>IF($S675="","",INDEX(Calc!$E:$E,$S675)-$W675)</f>
        <v>0</v>
      </c>
    </row>
    <row r="676" spans="1:24">
      <c r="A676">
        <f>IF($S676="","",INDEX(Calc!$A:$A,$S676))</f>
        <v>0</v>
      </c>
      <c r="B676">
        <f>IF($S676="","",INDEX(Calc!$U:$U,$S676))</f>
        <v>0</v>
      </c>
      <c r="C676" s="7">
        <f>IF($S676="","",INDEX(Calc!$B:$B,$S676))</f>
        <v>0</v>
      </c>
      <c r="D676">
        <f>IF($S676="","",INDEX(Calc!$C:$C,$S676))</f>
        <v>0</v>
      </c>
      <c r="E676" s="8">
        <f>IF($S676="","",INDEX(Calc!$E:$E,$S676))</f>
        <v>0</v>
      </c>
      <c r="F676" s="9">
        <f>IF($S676="","",INDEX(Calc!$G:$G,$S676))</f>
        <v>0</v>
      </c>
      <c r="G676" s="8">
        <f>IF($S676="","",INDEX(Calc!$L:$L,$S676))</f>
        <v>0</v>
      </c>
      <c r="H676" s="8">
        <f>IF($S676="","",INDEX(Calc!$M:$M,$S676))</f>
        <v>0</v>
      </c>
      <c r="I676" s="7">
        <f>IF($T676="","",INDEX(Calc!$B:$B,$T676))</f>
        <v>0</v>
      </c>
      <c r="J676" s="8">
        <f>IF($S676="","",IF($U676&lt;&gt;"paid",0,MAX(0,MIN(INDEX(Calc!$H:$H,$S676),INDEX(Calc!$I:$I,$T676))-MAX(INDEX(Calc!$J:$J,$S676),INDEX(Calc!$T:$T,$T676)))))</f>
        <v>0</v>
      </c>
      <c r="K676" s="8">
        <f>IF($S676="","",IF($U676&lt;&gt;"paid",0,$J676/(1+$F676)*$F676))</f>
        <v>0</v>
      </c>
      <c r="L676" s="8">
        <f>IF($S676="","",IF($U676="paid",MAX(0,$E676-MAX(0,MIN(INDEX(Calc!$H:$H,$S676),INDEX(Calc!$I:$I,$T676))-INDEX(Calc!$J:$J,$S676))),$W676))</f>
        <v>0</v>
      </c>
      <c r="M676" s="8">
        <f>IF($S676="","",IF($U676="paid",$L676/(1+$F676)*$F676,$Q676))</f>
        <v>0</v>
      </c>
      <c r="N676">
        <f>IF(OR($S676="",$U676&lt;&gt;"paid"),"",$I676-$C676)</f>
        <v>0</v>
      </c>
      <c r="O676" s="8">
        <f>IF($S676="","",IF(AND($U676="paid",$N676&gt;Settings!$B$4),$K676*Settings!$B$3*$N676/365,0))</f>
        <v>0</v>
      </c>
      <c r="P676" s="8">
        <f>IF($S676="","",IF($U676="unpaid",$W676,0))</f>
        <v>0</v>
      </c>
      <c r="Q676" s="8">
        <f>IF($S676="","",IF(AND($U676="unpaid",$C676&lt;=Settings!$B$2),$W676/(1+$F676)*$F676,0))</f>
        <v>0</v>
      </c>
      <c r="R676">
        <f>IF($S676="","","FY "&amp;IF(MONTH($C676)&gt;=4,YEAR($C676),YEAR($C676)-1)&amp;"-"&amp;TEXT(MOD(IF(MONTH($C676)&gt;=4,YEAR($C676)+1,YEAR($C676)),100),"00"))</f>
        <v>0</v>
      </c>
      <c r="S676">
        <f>IF($S675="","",IF($U675="paid",IF($V675&lt;&gt;"",$S675,IF(AND($W675&gt;0,OR(INDEX(Calc!$B:$B,$S675)&lt;=Settings!$B$2,$X675=0)),$S675,IFERROR(MATCH(1,INDEX((Calc!$A$2:$A$2001&lt;&gt;"")*(Calc!$E$2:$E$2001&gt;0)*(ROW(Calc!$A$2:$A$2001)&gt;$S675),0),0)+1,""))),IFERROR(MATCH(1,INDEX((Calc!$A$2:$A$2001&lt;&gt;"")*(Calc!$E$2:$E$2001&gt;0)*(ROW(Calc!$A$2:$A$2001)&gt;$S675),0),0)+1,"")))</f>
        <v>0</v>
      </c>
      <c r="T676">
        <f>IF($S676="","",IF(AND($S676=$S675,$U675="paid",$V675=""),"",IF(AND($S676=$S675,$U675="paid",$V675&lt;&gt;""),$V675,IF($S676="","",IFERROR(MATCH(1,INDEX((Calc!$A$2:$A$2001=INDEX(Calc!$A:$A,$S676))*(Calc!$D$2:$D$2001&gt;0)*(Calc!$I$2:$I$2001&gt;INDEX(Calc!$J:$J,$S676))*(Calc!$T$2:$T$2001&lt;INDEX(Calc!$H:$H,$S676)),0),0)+1,"")))))</f>
        <v>0</v>
      </c>
      <c r="U676">
        <f>IF($S676="","",IF($T676&lt;&gt;"","paid","unpaid"))</f>
        <v>0</v>
      </c>
      <c r="V676">
        <f>IF(OR($S676="",$T676=""),"",IFERROR(MATCH(1,INDEX((Calc!$A$2:$A$2001=INDEX(Calc!$A:$A,$S676))*(Calc!$D$2:$D$2001&gt;0)*(Calc!$I$2:$I$2001&gt;INDEX(Calc!$J:$J,$S676))*(Calc!$T$2:$T$2001&lt;INDEX(Calc!$H:$H,$S676))*(ROW(Calc!$A$2:$A$2001)&gt;$T676),0),0)+1,""))</f>
        <v>0</v>
      </c>
      <c r="W676" s="8">
        <f>IF($S676="","",MAX(0,INDEX(Calc!$H:$H,$S676)-MAX(INDEX(Calc!$K:$K,$S676),INDEX(Calc!$J:$J,$S676))))</f>
        <v>0</v>
      </c>
      <c r="X676" s="8">
        <f>IF($S676="","",INDEX(Calc!$E:$E,$S676)-$W676)</f>
        <v>0</v>
      </c>
    </row>
    <row r="677" spans="1:24">
      <c r="A677">
        <f>IF($S677="","",INDEX(Calc!$A:$A,$S677))</f>
        <v>0</v>
      </c>
      <c r="B677">
        <f>IF($S677="","",INDEX(Calc!$U:$U,$S677))</f>
        <v>0</v>
      </c>
      <c r="C677" s="7">
        <f>IF($S677="","",INDEX(Calc!$B:$B,$S677))</f>
        <v>0</v>
      </c>
      <c r="D677">
        <f>IF($S677="","",INDEX(Calc!$C:$C,$S677))</f>
        <v>0</v>
      </c>
      <c r="E677" s="8">
        <f>IF($S677="","",INDEX(Calc!$E:$E,$S677))</f>
        <v>0</v>
      </c>
      <c r="F677" s="9">
        <f>IF($S677="","",INDEX(Calc!$G:$G,$S677))</f>
        <v>0</v>
      </c>
      <c r="G677" s="8">
        <f>IF($S677="","",INDEX(Calc!$L:$L,$S677))</f>
        <v>0</v>
      </c>
      <c r="H677" s="8">
        <f>IF($S677="","",INDEX(Calc!$M:$M,$S677))</f>
        <v>0</v>
      </c>
      <c r="I677" s="7">
        <f>IF($T677="","",INDEX(Calc!$B:$B,$T677))</f>
        <v>0</v>
      </c>
      <c r="J677" s="8">
        <f>IF($S677="","",IF($U677&lt;&gt;"paid",0,MAX(0,MIN(INDEX(Calc!$H:$H,$S677),INDEX(Calc!$I:$I,$T677))-MAX(INDEX(Calc!$J:$J,$S677),INDEX(Calc!$T:$T,$T677)))))</f>
        <v>0</v>
      </c>
      <c r="K677" s="8">
        <f>IF($S677="","",IF($U677&lt;&gt;"paid",0,$J677/(1+$F677)*$F677))</f>
        <v>0</v>
      </c>
      <c r="L677" s="8">
        <f>IF($S677="","",IF($U677="paid",MAX(0,$E677-MAX(0,MIN(INDEX(Calc!$H:$H,$S677),INDEX(Calc!$I:$I,$T677))-INDEX(Calc!$J:$J,$S677))),$W677))</f>
        <v>0</v>
      </c>
      <c r="M677" s="8">
        <f>IF($S677="","",IF($U677="paid",$L677/(1+$F677)*$F677,$Q677))</f>
        <v>0</v>
      </c>
      <c r="N677">
        <f>IF(OR($S677="",$U677&lt;&gt;"paid"),"",$I677-$C677)</f>
        <v>0</v>
      </c>
      <c r="O677" s="8">
        <f>IF($S677="","",IF(AND($U677="paid",$N677&gt;Settings!$B$4),$K677*Settings!$B$3*$N677/365,0))</f>
        <v>0</v>
      </c>
      <c r="P677" s="8">
        <f>IF($S677="","",IF($U677="unpaid",$W677,0))</f>
        <v>0</v>
      </c>
      <c r="Q677" s="8">
        <f>IF($S677="","",IF(AND($U677="unpaid",$C677&lt;=Settings!$B$2),$W677/(1+$F677)*$F677,0))</f>
        <v>0</v>
      </c>
      <c r="R677">
        <f>IF($S677="","","FY "&amp;IF(MONTH($C677)&gt;=4,YEAR($C677),YEAR($C677)-1)&amp;"-"&amp;TEXT(MOD(IF(MONTH($C677)&gt;=4,YEAR($C677)+1,YEAR($C677)),100),"00"))</f>
        <v>0</v>
      </c>
      <c r="S677">
        <f>IF($S676="","",IF($U676="paid",IF($V676&lt;&gt;"",$S676,IF(AND($W676&gt;0,OR(INDEX(Calc!$B:$B,$S676)&lt;=Settings!$B$2,$X676=0)),$S676,IFERROR(MATCH(1,INDEX((Calc!$A$2:$A$2001&lt;&gt;"")*(Calc!$E$2:$E$2001&gt;0)*(ROW(Calc!$A$2:$A$2001)&gt;$S676),0),0)+1,""))),IFERROR(MATCH(1,INDEX((Calc!$A$2:$A$2001&lt;&gt;"")*(Calc!$E$2:$E$2001&gt;0)*(ROW(Calc!$A$2:$A$2001)&gt;$S676),0),0)+1,"")))</f>
        <v>0</v>
      </c>
      <c r="T677">
        <f>IF($S677="","",IF(AND($S677=$S676,$U676="paid",$V676=""),"",IF(AND($S677=$S676,$U676="paid",$V676&lt;&gt;""),$V676,IF($S677="","",IFERROR(MATCH(1,INDEX((Calc!$A$2:$A$2001=INDEX(Calc!$A:$A,$S677))*(Calc!$D$2:$D$2001&gt;0)*(Calc!$I$2:$I$2001&gt;INDEX(Calc!$J:$J,$S677))*(Calc!$T$2:$T$2001&lt;INDEX(Calc!$H:$H,$S677)),0),0)+1,"")))))</f>
        <v>0</v>
      </c>
      <c r="U677">
        <f>IF($S677="","",IF($T677&lt;&gt;"","paid","unpaid"))</f>
        <v>0</v>
      </c>
      <c r="V677">
        <f>IF(OR($S677="",$T677=""),"",IFERROR(MATCH(1,INDEX((Calc!$A$2:$A$2001=INDEX(Calc!$A:$A,$S677))*(Calc!$D$2:$D$2001&gt;0)*(Calc!$I$2:$I$2001&gt;INDEX(Calc!$J:$J,$S677))*(Calc!$T$2:$T$2001&lt;INDEX(Calc!$H:$H,$S677))*(ROW(Calc!$A$2:$A$2001)&gt;$T677),0),0)+1,""))</f>
        <v>0</v>
      </c>
      <c r="W677" s="8">
        <f>IF($S677="","",MAX(0,INDEX(Calc!$H:$H,$S677)-MAX(INDEX(Calc!$K:$K,$S677),INDEX(Calc!$J:$J,$S677))))</f>
        <v>0</v>
      </c>
      <c r="X677" s="8">
        <f>IF($S677="","",INDEX(Calc!$E:$E,$S677)-$W677)</f>
        <v>0</v>
      </c>
    </row>
    <row r="678" spans="1:24">
      <c r="A678">
        <f>IF($S678="","",INDEX(Calc!$A:$A,$S678))</f>
        <v>0</v>
      </c>
      <c r="B678">
        <f>IF($S678="","",INDEX(Calc!$U:$U,$S678))</f>
        <v>0</v>
      </c>
      <c r="C678" s="7">
        <f>IF($S678="","",INDEX(Calc!$B:$B,$S678))</f>
        <v>0</v>
      </c>
      <c r="D678">
        <f>IF($S678="","",INDEX(Calc!$C:$C,$S678))</f>
        <v>0</v>
      </c>
      <c r="E678" s="8">
        <f>IF($S678="","",INDEX(Calc!$E:$E,$S678))</f>
        <v>0</v>
      </c>
      <c r="F678" s="9">
        <f>IF($S678="","",INDEX(Calc!$G:$G,$S678))</f>
        <v>0</v>
      </c>
      <c r="G678" s="8">
        <f>IF($S678="","",INDEX(Calc!$L:$L,$S678))</f>
        <v>0</v>
      </c>
      <c r="H678" s="8">
        <f>IF($S678="","",INDEX(Calc!$M:$M,$S678))</f>
        <v>0</v>
      </c>
      <c r="I678" s="7">
        <f>IF($T678="","",INDEX(Calc!$B:$B,$T678))</f>
        <v>0</v>
      </c>
      <c r="J678" s="8">
        <f>IF($S678="","",IF($U678&lt;&gt;"paid",0,MAX(0,MIN(INDEX(Calc!$H:$H,$S678),INDEX(Calc!$I:$I,$T678))-MAX(INDEX(Calc!$J:$J,$S678),INDEX(Calc!$T:$T,$T678)))))</f>
        <v>0</v>
      </c>
      <c r="K678" s="8">
        <f>IF($S678="","",IF($U678&lt;&gt;"paid",0,$J678/(1+$F678)*$F678))</f>
        <v>0</v>
      </c>
      <c r="L678" s="8">
        <f>IF($S678="","",IF($U678="paid",MAX(0,$E678-MAX(0,MIN(INDEX(Calc!$H:$H,$S678),INDEX(Calc!$I:$I,$T678))-INDEX(Calc!$J:$J,$S678))),$W678))</f>
        <v>0</v>
      </c>
      <c r="M678" s="8">
        <f>IF($S678="","",IF($U678="paid",$L678/(1+$F678)*$F678,$Q678))</f>
        <v>0</v>
      </c>
      <c r="N678">
        <f>IF(OR($S678="",$U678&lt;&gt;"paid"),"",$I678-$C678)</f>
        <v>0</v>
      </c>
      <c r="O678" s="8">
        <f>IF($S678="","",IF(AND($U678="paid",$N678&gt;Settings!$B$4),$K678*Settings!$B$3*$N678/365,0))</f>
        <v>0</v>
      </c>
      <c r="P678" s="8">
        <f>IF($S678="","",IF($U678="unpaid",$W678,0))</f>
        <v>0</v>
      </c>
      <c r="Q678" s="8">
        <f>IF($S678="","",IF(AND($U678="unpaid",$C678&lt;=Settings!$B$2),$W678/(1+$F678)*$F678,0))</f>
        <v>0</v>
      </c>
      <c r="R678">
        <f>IF($S678="","","FY "&amp;IF(MONTH($C678)&gt;=4,YEAR($C678),YEAR($C678)-1)&amp;"-"&amp;TEXT(MOD(IF(MONTH($C678)&gt;=4,YEAR($C678)+1,YEAR($C678)),100),"00"))</f>
        <v>0</v>
      </c>
      <c r="S678">
        <f>IF($S677="","",IF($U677="paid",IF($V677&lt;&gt;"",$S677,IF(AND($W677&gt;0,OR(INDEX(Calc!$B:$B,$S677)&lt;=Settings!$B$2,$X677=0)),$S677,IFERROR(MATCH(1,INDEX((Calc!$A$2:$A$2001&lt;&gt;"")*(Calc!$E$2:$E$2001&gt;0)*(ROW(Calc!$A$2:$A$2001)&gt;$S677),0),0)+1,""))),IFERROR(MATCH(1,INDEX((Calc!$A$2:$A$2001&lt;&gt;"")*(Calc!$E$2:$E$2001&gt;0)*(ROW(Calc!$A$2:$A$2001)&gt;$S677),0),0)+1,"")))</f>
        <v>0</v>
      </c>
      <c r="T678">
        <f>IF($S678="","",IF(AND($S678=$S677,$U677="paid",$V677=""),"",IF(AND($S678=$S677,$U677="paid",$V677&lt;&gt;""),$V677,IF($S678="","",IFERROR(MATCH(1,INDEX((Calc!$A$2:$A$2001=INDEX(Calc!$A:$A,$S678))*(Calc!$D$2:$D$2001&gt;0)*(Calc!$I$2:$I$2001&gt;INDEX(Calc!$J:$J,$S678))*(Calc!$T$2:$T$2001&lt;INDEX(Calc!$H:$H,$S678)),0),0)+1,"")))))</f>
        <v>0</v>
      </c>
      <c r="U678">
        <f>IF($S678="","",IF($T678&lt;&gt;"","paid","unpaid"))</f>
        <v>0</v>
      </c>
      <c r="V678">
        <f>IF(OR($S678="",$T678=""),"",IFERROR(MATCH(1,INDEX((Calc!$A$2:$A$2001=INDEX(Calc!$A:$A,$S678))*(Calc!$D$2:$D$2001&gt;0)*(Calc!$I$2:$I$2001&gt;INDEX(Calc!$J:$J,$S678))*(Calc!$T$2:$T$2001&lt;INDEX(Calc!$H:$H,$S678))*(ROW(Calc!$A$2:$A$2001)&gt;$T678),0),0)+1,""))</f>
        <v>0</v>
      </c>
      <c r="W678" s="8">
        <f>IF($S678="","",MAX(0,INDEX(Calc!$H:$H,$S678)-MAX(INDEX(Calc!$K:$K,$S678),INDEX(Calc!$J:$J,$S678))))</f>
        <v>0</v>
      </c>
      <c r="X678" s="8">
        <f>IF($S678="","",INDEX(Calc!$E:$E,$S678)-$W678)</f>
        <v>0</v>
      </c>
    </row>
    <row r="679" spans="1:24">
      <c r="A679">
        <f>IF($S679="","",INDEX(Calc!$A:$A,$S679))</f>
        <v>0</v>
      </c>
      <c r="B679">
        <f>IF($S679="","",INDEX(Calc!$U:$U,$S679))</f>
        <v>0</v>
      </c>
      <c r="C679" s="7">
        <f>IF($S679="","",INDEX(Calc!$B:$B,$S679))</f>
        <v>0</v>
      </c>
      <c r="D679">
        <f>IF($S679="","",INDEX(Calc!$C:$C,$S679))</f>
        <v>0</v>
      </c>
      <c r="E679" s="8">
        <f>IF($S679="","",INDEX(Calc!$E:$E,$S679))</f>
        <v>0</v>
      </c>
      <c r="F679" s="9">
        <f>IF($S679="","",INDEX(Calc!$G:$G,$S679))</f>
        <v>0</v>
      </c>
      <c r="G679" s="8">
        <f>IF($S679="","",INDEX(Calc!$L:$L,$S679))</f>
        <v>0</v>
      </c>
      <c r="H679" s="8">
        <f>IF($S679="","",INDEX(Calc!$M:$M,$S679))</f>
        <v>0</v>
      </c>
      <c r="I679" s="7">
        <f>IF($T679="","",INDEX(Calc!$B:$B,$T679))</f>
        <v>0</v>
      </c>
      <c r="J679" s="8">
        <f>IF($S679="","",IF($U679&lt;&gt;"paid",0,MAX(0,MIN(INDEX(Calc!$H:$H,$S679),INDEX(Calc!$I:$I,$T679))-MAX(INDEX(Calc!$J:$J,$S679),INDEX(Calc!$T:$T,$T679)))))</f>
        <v>0</v>
      </c>
      <c r="K679" s="8">
        <f>IF($S679="","",IF($U679&lt;&gt;"paid",0,$J679/(1+$F679)*$F679))</f>
        <v>0</v>
      </c>
      <c r="L679" s="8">
        <f>IF($S679="","",IF($U679="paid",MAX(0,$E679-MAX(0,MIN(INDEX(Calc!$H:$H,$S679),INDEX(Calc!$I:$I,$T679))-INDEX(Calc!$J:$J,$S679))),$W679))</f>
        <v>0</v>
      </c>
      <c r="M679" s="8">
        <f>IF($S679="","",IF($U679="paid",$L679/(1+$F679)*$F679,$Q679))</f>
        <v>0</v>
      </c>
      <c r="N679">
        <f>IF(OR($S679="",$U679&lt;&gt;"paid"),"",$I679-$C679)</f>
        <v>0</v>
      </c>
      <c r="O679" s="8">
        <f>IF($S679="","",IF(AND($U679="paid",$N679&gt;Settings!$B$4),$K679*Settings!$B$3*$N679/365,0))</f>
        <v>0</v>
      </c>
      <c r="P679" s="8">
        <f>IF($S679="","",IF($U679="unpaid",$W679,0))</f>
        <v>0</v>
      </c>
      <c r="Q679" s="8">
        <f>IF($S679="","",IF(AND($U679="unpaid",$C679&lt;=Settings!$B$2),$W679/(1+$F679)*$F679,0))</f>
        <v>0</v>
      </c>
      <c r="R679">
        <f>IF($S679="","","FY "&amp;IF(MONTH($C679)&gt;=4,YEAR($C679),YEAR($C679)-1)&amp;"-"&amp;TEXT(MOD(IF(MONTH($C679)&gt;=4,YEAR($C679)+1,YEAR($C679)),100),"00"))</f>
        <v>0</v>
      </c>
      <c r="S679">
        <f>IF($S678="","",IF($U678="paid",IF($V678&lt;&gt;"",$S678,IF(AND($W678&gt;0,OR(INDEX(Calc!$B:$B,$S678)&lt;=Settings!$B$2,$X678=0)),$S678,IFERROR(MATCH(1,INDEX((Calc!$A$2:$A$2001&lt;&gt;"")*(Calc!$E$2:$E$2001&gt;0)*(ROW(Calc!$A$2:$A$2001)&gt;$S678),0),0)+1,""))),IFERROR(MATCH(1,INDEX((Calc!$A$2:$A$2001&lt;&gt;"")*(Calc!$E$2:$E$2001&gt;0)*(ROW(Calc!$A$2:$A$2001)&gt;$S678),0),0)+1,"")))</f>
        <v>0</v>
      </c>
      <c r="T679">
        <f>IF($S679="","",IF(AND($S679=$S678,$U678="paid",$V678=""),"",IF(AND($S679=$S678,$U678="paid",$V678&lt;&gt;""),$V678,IF($S679="","",IFERROR(MATCH(1,INDEX((Calc!$A$2:$A$2001=INDEX(Calc!$A:$A,$S679))*(Calc!$D$2:$D$2001&gt;0)*(Calc!$I$2:$I$2001&gt;INDEX(Calc!$J:$J,$S679))*(Calc!$T$2:$T$2001&lt;INDEX(Calc!$H:$H,$S679)),0),0)+1,"")))))</f>
        <v>0</v>
      </c>
      <c r="U679">
        <f>IF($S679="","",IF($T679&lt;&gt;"","paid","unpaid"))</f>
        <v>0</v>
      </c>
      <c r="V679">
        <f>IF(OR($S679="",$T679=""),"",IFERROR(MATCH(1,INDEX((Calc!$A$2:$A$2001=INDEX(Calc!$A:$A,$S679))*(Calc!$D$2:$D$2001&gt;0)*(Calc!$I$2:$I$2001&gt;INDEX(Calc!$J:$J,$S679))*(Calc!$T$2:$T$2001&lt;INDEX(Calc!$H:$H,$S679))*(ROW(Calc!$A$2:$A$2001)&gt;$T679),0),0)+1,""))</f>
        <v>0</v>
      </c>
      <c r="W679" s="8">
        <f>IF($S679="","",MAX(0,INDEX(Calc!$H:$H,$S679)-MAX(INDEX(Calc!$K:$K,$S679),INDEX(Calc!$J:$J,$S679))))</f>
        <v>0</v>
      </c>
      <c r="X679" s="8">
        <f>IF($S679="","",INDEX(Calc!$E:$E,$S679)-$W679)</f>
        <v>0</v>
      </c>
    </row>
    <row r="680" spans="1:24">
      <c r="A680">
        <f>IF($S680="","",INDEX(Calc!$A:$A,$S680))</f>
        <v>0</v>
      </c>
      <c r="B680">
        <f>IF($S680="","",INDEX(Calc!$U:$U,$S680))</f>
        <v>0</v>
      </c>
      <c r="C680" s="7">
        <f>IF($S680="","",INDEX(Calc!$B:$B,$S680))</f>
        <v>0</v>
      </c>
      <c r="D680">
        <f>IF($S680="","",INDEX(Calc!$C:$C,$S680))</f>
        <v>0</v>
      </c>
      <c r="E680" s="8">
        <f>IF($S680="","",INDEX(Calc!$E:$E,$S680))</f>
        <v>0</v>
      </c>
      <c r="F680" s="9">
        <f>IF($S680="","",INDEX(Calc!$G:$G,$S680))</f>
        <v>0</v>
      </c>
      <c r="G680" s="8">
        <f>IF($S680="","",INDEX(Calc!$L:$L,$S680))</f>
        <v>0</v>
      </c>
      <c r="H680" s="8">
        <f>IF($S680="","",INDEX(Calc!$M:$M,$S680))</f>
        <v>0</v>
      </c>
      <c r="I680" s="7">
        <f>IF($T680="","",INDEX(Calc!$B:$B,$T680))</f>
        <v>0</v>
      </c>
      <c r="J680" s="8">
        <f>IF($S680="","",IF($U680&lt;&gt;"paid",0,MAX(0,MIN(INDEX(Calc!$H:$H,$S680),INDEX(Calc!$I:$I,$T680))-MAX(INDEX(Calc!$J:$J,$S680),INDEX(Calc!$T:$T,$T680)))))</f>
        <v>0</v>
      </c>
      <c r="K680" s="8">
        <f>IF($S680="","",IF($U680&lt;&gt;"paid",0,$J680/(1+$F680)*$F680))</f>
        <v>0</v>
      </c>
      <c r="L680" s="8">
        <f>IF($S680="","",IF($U680="paid",MAX(0,$E680-MAX(0,MIN(INDEX(Calc!$H:$H,$S680),INDEX(Calc!$I:$I,$T680))-INDEX(Calc!$J:$J,$S680))),$W680))</f>
        <v>0</v>
      </c>
      <c r="M680" s="8">
        <f>IF($S680="","",IF($U680="paid",$L680/(1+$F680)*$F680,$Q680))</f>
        <v>0</v>
      </c>
      <c r="N680">
        <f>IF(OR($S680="",$U680&lt;&gt;"paid"),"",$I680-$C680)</f>
        <v>0</v>
      </c>
      <c r="O680" s="8">
        <f>IF($S680="","",IF(AND($U680="paid",$N680&gt;Settings!$B$4),$K680*Settings!$B$3*$N680/365,0))</f>
        <v>0</v>
      </c>
      <c r="P680" s="8">
        <f>IF($S680="","",IF($U680="unpaid",$W680,0))</f>
        <v>0</v>
      </c>
      <c r="Q680" s="8">
        <f>IF($S680="","",IF(AND($U680="unpaid",$C680&lt;=Settings!$B$2),$W680/(1+$F680)*$F680,0))</f>
        <v>0</v>
      </c>
      <c r="R680">
        <f>IF($S680="","","FY "&amp;IF(MONTH($C680)&gt;=4,YEAR($C680),YEAR($C680)-1)&amp;"-"&amp;TEXT(MOD(IF(MONTH($C680)&gt;=4,YEAR($C680)+1,YEAR($C680)),100),"00"))</f>
        <v>0</v>
      </c>
      <c r="S680">
        <f>IF($S679="","",IF($U679="paid",IF($V679&lt;&gt;"",$S679,IF(AND($W679&gt;0,OR(INDEX(Calc!$B:$B,$S679)&lt;=Settings!$B$2,$X679=0)),$S679,IFERROR(MATCH(1,INDEX((Calc!$A$2:$A$2001&lt;&gt;"")*(Calc!$E$2:$E$2001&gt;0)*(ROW(Calc!$A$2:$A$2001)&gt;$S679),0),0)+1,""))),IFERROR(MATCH(1,INDEX((Calc!$A$2:$A$2001&lt;&gt;"")*(Calc!$E$2:$E$2001&gt;0)*(ROW(Calc!$A$2:$A$2001)&gt;$S679),0),0)+1,"")))</f>
        <v>0</v>
      </c>
      <c r="T680">
        <f>IF($S680="","",IF(AND($S680=$S679,$U679="paid",$V679=""),"",IF(AND($S680=$S679,$U679="paid",$V679&lt;&gt;""),$V679,IF($S680="","",IFERROR(MATCH(1,INDEX((Calc!$A$2:$A$2001=INDEX(Calc!$A:$A,$S680))*(Calc!$D$2:$D$2001&gt;0)*(Calc!$I$2:$I$2001&gt;INDEX(Calc!$J:$J,$S680))*(Calc!$T$2:$T$2001&lt;INDEX(Calc!$H:$H,$S680)),0),0)+1,"")))))</f>
        <v>0</v>
      </c>
      <c r="U680">
        <f>IF($S680="","",IF($T680&lt;&gt;"","paid","unpaid"))</f>
        <v>0</v>
      </c>
      <c r="V680">
        <f>IF(OR($S680="",$T680=""),"",IFERROR(MATCH(1,INDEX((Calc!$A$2:$A$2001=INDEX(Calc!$A:$A,$S680))*(Calc!$D$2:$D$2001&gt;0)*(Calc!$I$2:$I$2001&gt;INDEX(Calc!$J:$J,$S680))*(Calc!$T$2:$T$2001&lt;INDEX(Calc!$H:$H,$S680))*(ROW(Calc!$A$2:$A$2001)&gt;$T680),0),0)+1,""))</f>
        <v>0</v>
      </c>
      <c r="W680" s="8">
        <f>IF($S680="","",MAX(0,INDEX(Calc!$H:$H,$S680)-MAX(INDEX(Calc!$K:$K,$S680),INDEX(Calc!$J:$J,$S680))))</f>
        <v>0</v>
      </c>
      <c r="X680" s="8">
        <f>IF($S680="","",INDEX(Calc!$E:$E,$S680)-$W680)</f>
        <v>0</v>
      </c>
    </row>
    <row r="681" spans="1:24">
      <c r="A681">
        <f>IF($S681="","",INDEX(Calc!$A:$A,$S681))</f>
        <v>0</v>
      </c>
      <c r="B681">
        <f>IF($S681="","",INDEX(Calc!$U:$U,$S681))</f>
        <v>0</v>
      </c>
      <c r="C681" s="7">
        <f>IF($S681="","",INDEX(Calc!$B:$B,$S681))</f>
        <v>0</v>
      </c>
      <c r="D681">
        <f>IF($S681="","",INDEX(Calc!$C:$C,$S681))</f>
        <v>0</v>
      </c>
      <c r="E681" s="8">
        <f>IF($S681="","",INDEX(Calc!$E:$E,$S681))</f>
        <v>0</v>
      </c>
      <c r="F681" s="9">
        <f>IF($S681="","",INDEX(Calc!$G:$G,$S681))</f>
        <v>0</v>
      </c>
      <c r="G681" s="8">
        <f>IF($S681="","",INDEX(Calc!$L:$L,$S681))</f>
        <v>0</v>
      </c>
      <c r="H681" s="8">
        <f>IF($S681="","",INDEX(Calc!$M:$M,$S681))</f>
        <v>0</v>
      </c>
      <c r="I681" s="7">
        <f>IF($T681="","",INDEX(Calc!$B:$B,$T681))</f>
        <v>0</v>
      </c>
      <c r="J681" s="8">
        <f>IF($S681="","",IF($U681&lt;&gt;"paid",0,MAX(0,MIN(INDEX(Calc!$H:$H,$S681),INDEX(Calc!$I:$I,$T681))-MAX(INDEX(Calc!$J:$J,$S681),INDEX(Calc!$T:$T,$T681)))))</f>
        <v>0</v>
      </c>
      <c r="K681" s="8">
        <f>IF($S681="","",IF($U681&lt;&gt;"paid",0,$J681/(1+$F681)*$F681))</f>
        <v>0</v>
      </c>
      <c r="L681" s="8">
        <f>IF($S681="","",IF($U681="paid",MAX(0,$E681-MAX(0,MIN(INDEX(Calc!$H:$H,$S681),INDEX(Calc!$I:$I,$T681))-INDEX(Calc!$J:$J,$S681))),$W681))</f>
        <v>0</v>
      </c>
      <c r="M681" s="8">
        <f>IF($S681="","",IF($U681="paid",$L681/(1+$F681)*$F681,$Q681))</f>
        <v>0</v>
      </c>
      <c r="N681">
        <f>IF(OR($S681="",$U681&lt;&gt;"paid"),"",$I681-$C681)</f>
        <v>0</v>
      </c>
      <c r="O681" s="8">
        <f>IF($S681="","",IF(AND($U681="paid",$N681&gt;Settings!$B$4),$K681*Settings!$B$3*$N681/365,0))</f>
        <v>0</v>
      </c>
      <c r="P681" s="8">
        <f>IF($S681="","",IF($U681="unpaid",$W681,0))</f>
        <v>0</v>
      </c>
      <c r="Q681" s="8">
        <f>IF($S681="","",IF(AND($U681="unpaid",$C681&lt;=Settings!$B$2),$W681/(1+$F681)*$F681,0))</f>
        <v>0</v>
      </c>
      <c r="R681">
        <f>IF($S681="","","FY "&amp;IF(MONTH($C681)&gt;=4,YEAR($C681),YEAR($C681)-1)&amp;"-"&amp;TEXT(MOD(IF(MONTH($C681)&gt;=4,YEAR($C681)+1,YEAR($C681)),100),"00"))</f>
        <v>0</v>
      </c>
      <c r="S681">
        <f>IF($S680="","",IF($U680="paid",IF($V680&lt;&gt;"",$S680,IF(AND($W680&gt;0,OR(INDEX(Calc!$B:$B,$S680)&lt;=Settings!$B$2,$X680=0)),$S680,IFERROR(MATCH(1,INDEX((Calc!$A$2:$A$2001&lt;&gt;"")*(Calc!$E$2:$E$2001&gt;0)*(ROW(Calc!$A$2:$A$2001)&gt;$S680),0),0)+1,""))),IFERROR(MATCH(1,INDEX((Calc!$A$2:$A$2001&lt;&gt;"")*(Calc!$E$2:$E$2001&gt;0)*(ROW(Calc!$A$2:$A$2001)&gt;$S680),0),0)+1,"")))</f>
        <v>0</v>
      </c>
      <c r="T681">
        <f>IF($S681="","",IF(AND($S681=$S680,$U680="paid",$V680=""),"",IF(AND($S681=$S680,$U680="paid",$V680&lt;&gt;""),$V680,IF($S681="","",IFERROR(MATCH(1,INDEX((Calc!$A$2:$A$2001=INDEX(Calc!$A:$A,$S681))*(Calc!$D$2:$D$2001&gt;0)*(Calc!$I$2:$I$2001&gt;INDEX(Calc!$J:$J,$S681))*(Calc!$T$2:$T$2001&lt;INDEX(Calc!$H:$H,$S681)),0),0)+1,"")))))</f>
        <v>0</v>
      </c>
      <c r="U681">
        <f>IF($S681="","",IF($T681&lt;&gt;"","paid","unpaid"))</f>
        <v>0</v>
      </c>
      <c r="V681">
        <f>IF(OR($S681="",$T681=""),"",IFERROR(MATCH(1,INDEX((Calc!$A$2:$A$2001=INDEX(Calc!$A:$A,$S681))*(Calc!$D$2:$D$2001&gt;0)*(Calc!$I$2:$I$2001&gt;INDEX(Calc!$J:$J,$S681))*(Calc!$T$2:$T$2001&lt;INDEX(Calc!$H:$H,$S681))*(ROW(Calc!$A$2:$A$2001)&gt;$T681),0),0)+1,""))</f>
        <v>0</v>
      </c>
      <c r="W681" s="8">
        <f>IF($S681="","",MAX(0,INDEX(Calc!$H:$H,$S681)-MAX(INDEX(Calc!$K:$K,$S681),INDEX(Calc!$J:$J,$S681))))</f>
        <v>0</v>
      </c>
      <c r="X681" s="8">
        <f>IF($S681="","",INDEX(Calc!$E:$E,$S681)-$W681)</f>
        <v>0</v>
      </c>
    </row>
    <row r="682" spans="1:24">
      <c r="A682">
        <f>IF($S682="","",INDEX(Calc!$A:$A,$S682))</f>
        <v>0</v>
      </c>
      <c r="B682">
        <f>IF($S682="","",INDEX(Calc!$U:$U,$S682))</f>
        <v>0</v>
      </c>
      <c r="C682" s="7">
        <f>IF($S682="","",INDEX(Calc!$B:$B,$S682))</f>
        <v>0</v>
      </c>
      <c r="D682">
        <f>IF($S682="","",INDEX(Calc!$C:$C,$S682))</f>
        <v>0</v>
      </c>
      <c r="E682" s="8">
        <f>IF($S682="","",INDEX(Calc!$E:$E,$S682))</f>
        <v>0</v>
      </c>
      <c r="F682" s="9">
        <f>IF($S682="","",INDEX(Calc!$G:$G,$S682))</f>
        <v>0</v>
      </c>
      <c r="G682" s="8">
        <f>IF($S682="","",INDEX(Calc!$L:$L,$S682))</f>
        <v>0</v>
      </c>
      <c r="H682" s="8">
        <f>IF($S682="","",INDEX(Calc!$M:$M,$S682))</f>
        <v>0</v>
      </c>
      <c r="I682" s="7">
        <f>IF($T682="","",INDEX(Calc!$B:$B,$T682))</f>
        <v>0</v>
      </c>
      <c r="J682" s="8">
        <f>IF($S682="","",IF($U682&lt;&gt;"paid",0,MAX(0,MIN(INDEX(Calc!$H:$H,$S682),INDEX(Calc!$I:$I,$T682))-MAX(INDEX(Calc!$J:$J,$S682),INDEX(Calc!$T:$T,$T682)))))</f>
        <v>0</v>
      </c>
      <c r="K682" s="8">
        <f>IF($S682="","",IF($U682&lt;&gt;"paid",0,$J682/(1+$F682)*$F682))</f>
        <v>0</v>
      </c>
      <c r="L682" s="8">
        <f>IF($S682="","",IF($U682="paid",MAX(0,$E682-MAX(0,MIN(INDEX(Calc!$H:$H,$S682),INDEX(Calc!$I:$I,$T682))-INDEX(Calc!$J:$J,$S682))),$W682))</f>
        <v>0</v>
      </c>
      <c r="M682" s="8">
        <f>IF($S682="","",IF($U682="paid",$L682/(1+$F682)*$F682,$Q682))</f>
        <v>0</v>
      </c>
      <c r="N682">
        <f>IF(OR($S682="",$U682&lt;&gt;"paid"),"",$I682-$C682)</f>
        <v>0</v>
      </c>
      <c r="O682" s="8">
        <f>IF($S682="","",IF(AND($U682="paid",$N682&gt;Settings!$B$4),$K682*Settings!$B$3*$N682/365,0))</f>
        <v>0</v>
      </c>
      <c r="P682" s="8">
        <f>IF($S682="","",IF($U682="unpaid",$W682,0))</f>
        <v>0</v>
      </c>
      <c r="Q682" s="8">
        <f>IF($S682="","",IF(AND($U682="unpaid",$C682&lt;=Settings!$B$2),$W682/(1+$F682)*$F682,0))</f>
        <v>0</v>
      </c>
      <c r="R682">
        <f>IF($S682="","","FY "&amp;IF(MONTH($C682)&gt;=4,YEAR($C682),YEAR($C682)-1)&amp;"-"&amp;TEXT(MOD(IF(MONTH($C682)&gt;=4,YEAR($C682)+1,YEAR($C682)),100),"00"))</f>
        <v>0</v>
      </c>
      <c r="S682">
        <f>IF($S681="","",IF($U681="paid",IF($V681&lt;&gt;"",$S681,IF(AND($W681&gt;0,OR(INDEX(Calc!$B:$B,$S681)&lt;=Settings!$B$2,$X681=0)),$S681,IFERROR(MATCH(1,INDEX((Calc!$A$2:$A$2001&lt;&gt;"")*(Calc!$E$2:$E$2001&gt;0)*(ROW(Calc!$A$2:$A$2001)&gt;$S681),0),0)+1,""))),IFERROR(MATCH(1,INDEX((Calc!$A$2:$A$2001&lt;&gt;"")*(Calc!$E$2:$E$2001&gt;0)*(ROW(Calc!$A$2:$A$2001)&gt;$S681),0),0)+1,"")))</f>
        <v>0</v>
      </c>
      <c r="T682">
        <f>IF($S682="","",IF(AND($S682=$S681,$U681="paid",$V681=""),"",IF(AND($S682=$S681,$U681="paid",$V681&lt;&gt;""),$V681,IF($S682="","",IFERROR(MATCH(1,INDEX((Calc!$A$2:$A$2001=INDEX(Calc!$A:$A,$S682))*(Calc!$D$2:$D$2001&gt;0)*(Calc!$I$2:$I$2001&gt;INDEX(Calc!$J:$J,$S682))*(Calc!$T$2:$T$2001&lt;INDEX(Calc!$H:$H,$S682)),0),0)+1,"")))))</f>
        <v>0</v>
      </c>
      <c r="U682">
        <f>IF($S682="","",IF($T682&lt;&gt;"","paid","unpaid"))</f>
        <v>0</v>
      </c>
      <c r="V682">
        <f>IF(OR($S682="",$T682=""),"",IFERROR(MATCH(1,INDEX((Calc!$A$2:$A$2001=INDEX(Calc!$A:$A,$S682))*(Calc!$D$2:$D$2001&gt;0)*(Calc!$I$2:$I$2001&gt;INDEX(Calc!$J:$J,$S682))*(Calc!$T$2:$T$2001&lt;INDEX(Calc!$H:$H,$S682))*(ROW(Calc!$A$2:$A$2001)&gt;$T682),0),0)+1,""))</f>
        <v>0</v>
      </c>
      <c r="W682" s="8">
        <f>IF($S682="","",MAX(0,INDEX(Calc!$H:$H,$S682)-MAX(INDEX(Calc!$K:$K,$S682),INDEX(Calc!$J:$J,$S682))))</f>
        <v>0</v>
      </c>
      <c r="X682" s="8">
        <f>IF($S682="","",INDEX(Calc!$E:$E,$S682)-$W682)</f>
        <v>0</v>
      </c>
    </row>
    <row r="683" spans="1:24">
      <c r="A683">
        <f>IF($S683="","",INDEX(Calc!$A:$A,$S683))</f>
        <v>0</v>
      </c>
      <c r="B683">
        <f>IF($S683="","",INDEX(Calc!$U:$U,$S683))</f>
        <v>0</v>
      </c>
      <c r="C683" s="7">
        <f>IF($S683="","",INDEX(Calc!$B:$B,$S683))</f>
        <v>0</v>
      </c>
      <c r="D683">
        <f>IF($S683="","",INDEX(Calc!$C:$C,$S683))</f>
        <v>0</v>
      </c>
      <c r="E683" s="8">
        <f>IF($S683="","",INDEX(Calc!$E:$E,$S683))</f>
        <v>0</v>
      </c>
      <c r="F683" s="9">
        <f>IF($S683="","",INDEX(Calc!$G:$G,$S683))</f>
        <v>0</v>
      </c>
      <c r="G683" s="8">
        <f>IF($S683="","",INDEX(Calc!$L:$L,$S683))</f>
        <v>0</v>
      </c>
      <c r="H683" s="8">
        <f>IF($S683="","",INDEX(Calc!$M:$M,$S683))</f>
        <v>0</v>
      </c>
      <c r="I683" s="7">
        <f>IF($T683="","",INDEX(Calc!$B:$B,$T683))</f>
        <v>0</v>
      </c>
      <c r="J683" s="8">
        <f>IF($S683="","",IF($U683&lt;&gt;"paid",0,MAX(0,MIN(INDEX(Calc!$H:$H,$S683),INDEX(Calc!$I:$I,$T683))-MAX(INDEX(Calc!$J:$J,$S683),INDEX(Calc!$T:$T,$T683)))))</f>
        <v>0</v>
      </c>
      <c r="K683" s="8">
        <f>IF($S683="","",IF($U683&lt;&gt;"paid",0,$J683/(1+$F683)*$F683))</f>
        <v>0</v>
      </c>
      <c r="L683" s="8">
        <f>IF($S683="","",IF($U683="paid",MAX(0,$E683-MAX(0,MIN(INDEX(Calc!$H:$H,$S683),INDEX(Calc!$I:$I,$T683))-INDEX(Calc!$J:$J,$S683))),$W683))</f>
        <v>0</v>
      </c>
      <c r="M683" s="8">
        <f>IF($S683="","",IF($U683="paid",$L683/(1+$F683)*$F683,$Q683))</f>
        <v>0</v>
      </c>
      <c r="N683">
        <f>IF(OR($S683="",$U683&lt;&gt;"paid"),"",$I683-$C683)</f>
        <v>0</v>
      </c>
      <c r="O683" s="8">
        <f>IF($S683="","",IF(AND($U683="paid",$N683&gt;Settings!$B$4),$K683*Settings!$B$3*$N683/365,0))</f>
        <v>0</v>
      </c>
      <c r="P683" s="8">
        <f>IF($S683="","",IF($U683="unpaid",$W683,0))</f>
        <v>0</v>
      </c>
      <c r="Q683" s="8">
        <f>IF($S683="","",IF(AND($U683="unpaid",$C683&lt;=Settings!$B$2),$W683/(1+$F683)*$F683,0))</f>
        <v>0</v>
      </c>
      <c r="R683">
        <f>IF($S683="","","FY "&amp;IF(MONTH($C683)&gt;=4,YEAR($C683),YEAR($C683)-1)&amp;"-"&amp;TEXT(MOD(IF(MONTH($C683)&gt;=4,YEAR($C683)+1,YEAR($C683)),100),"00"))</f>
        <v>0</v>
      </c>
      <c r="S683">
        <f>IF($S682="","",IF($U682="paid",IF($V682&lt;&gt;"",$S682,IF(AND($W682&gt;0,OR(INDEX(Calc!$B:$B,$S682)&lt;=Settings!$B$2,$X682=0)),$S682,IFERROR(MATCH(1,INDEX((Calc!$A$2:$A$2001&lt;&gt;"")*(Calc!$E$2:$E$2001&gt;0)*(ROW(Calc!$A$2:$A$2001)&gt;$S682),0),0)+1,""))),IFERROR(MATCH(1,INDEX((Calc!$A$2:$A$2001&lt;&gt;"")*(Calc!$E$2:$E$2001&gt;0)*(ROW(Calc!$A$2:$A$2001)&gt;$S682),0),0)+1,"")))</f>
        <v>0</v>
      </c>
      <c r="T683">
        <f>IF($S683="","",IF(AND($S683=$S682,$U682="paid",$V682=""),"",IF(AND($S683=$S682,$U682="paid",$V682&lt;&gt;""),$V682,IF($S683="","",IFERROR(MATCH(1,INDEX((Calc!$A$2:$A$2001=INDEX(Calc!$A:$A,$S683))*(Calc!$D$2:$D$2001&gt;0)*(Calc!$I$2:$I$2001&gt;INDEX(Calc!$J:$J,$S683))*(Calc!$T$2:$T$2001&lt;INDEX(Calc!$H:$H,$S683)),0),0)+1,"")))))</f>
        <v>0</v>
      </c>
      <c r="U683">
        <f>IF($S683="","",IF($T683&lt;&gt;"","paid","unpaid"))</f>
        <v>0</v>
      </c>
      <c r="V683">
        <f>IF(OR($S683="",$T683=""),"",IFERROR(MATCH(1,INDEX((Calc!$A$2:$A$2001=INDEX(Calc!$A:$A,$S683))*(Calc!$D$2:$D$2001&gt;0)*(Calc!$I$2:$I$2001&gt;INDEX(Calc!$J:$J,$S683))*(Calc!$T$2:$T$2001&lt;INDEX(Calc!$H:$H,$S683))*(ROW(Calc!$A$2:$A$2001)&gt;$T683),0),0)+1,""))</f>
        <v>0</v>
      </c>
      <c r="W683" s="8">
        <f>IF($S683="","",MAX(0,INDEX(Calc!$H:$H,$S683)-MAX(INDEX(Calc!$K:$K,$S683),INDEX(Calc!$J:$J,$S683))))</f>
        <v>0</v>
      </c>
      <c r="X683" s="8">
        <f>IF($S683="","",INDEX(Calc!$E:$E,$S683)-$W683)</f>
        <v>0</v>
      </c>
    </row>
    <row r="684" spans="1:24">
      <c r="A684">
        <f>IF($S684="","",INDEX(Calc!$A:$A,$S684))</f>
        <v>0</v>
      </c>
      <c r="B684">
        <f>IF($S684="","",INDEX(Calc!$U:$U,$S684))</f>
        <v>0</v>
      </c>
      <c r="C684" s="7">
        <f>IF($S684="","",INDEX(Calc!$B:$B,$S684))</f>
        <v>0</v>
      </c>
      <c r="D684">
        <f>IF($S684="","",INDEX(Calc!$C:$C,$S684))</f>
        <v>0</v>
      </c>
      <c r="E684" s="8">
        <f>IF($S684="","",INDEX(Calc!$E:$E,$S684))</f>
        <v>0</v>
      </c>
      <c r="F684" s="9">
        <f>IF($S684="","",INDEX(Calc!$G:$G,$S684))</f>
        <v>0</v>
      </c>
      <c r="G684" s="8">
        <f>IF($S684="","",INDEX(Calc!$L:$L,$S684))</f>
        <v>0</v>
      </c>
      <c r="H684" s="8">
        <f>IF($S684="","",INDEX(Calc!$M:$M,$S684))</f>
        <v>0</v>
      </c>
      <c r="I684" s="7">
        <f>IF($T684="","",INDEX(Calc!$B:$B,$T684))</f>
        <v>0</v>
      </c>
      <c r="J684" s="8">
        <f>IF($S684="","",IF($U684&lt;&gt;"paid",0,MAX(0,MIN(INDEX(Calc!$H:$H,$S684),INDEX(Calc!$I:$I,$T684))-MAX(INDEX(Calc!$J:$J,$S684),INDEX(Calc!$T:$T,$T684)))))</f>
        <v>0</v>
      </c>
      <c r="K684" s="8">
        <f>IF($S684="","",IF($U684&lt;&gt;"paid",0,$J684/(1+$F684)*$F684))</f>
        <v>0</v>
      </c>
      <c r="L684" s="8">
        <f>IF($S684="","",IF($U684="paid",MAX(0,$E684-MAX(0,MIN(INDEX(Calc!$H:$H,$S684),INDEX(Calc!$I:$I,$T684))-INDEX(Calc!$J:$J,$S684))),$W684))</f>
        <v>0</v>
      </c>
      <c r="M684" s="8">
        <f>IF($S684="","",IF($U684="paid",$L684/(1+$F684)*$F684,$Q684))</f>
        <v>0</v>
      </c>
      <c r="N684">
        <f>IF(OR($S684="",$U684&lt;&gt;"paid"),"",$I684-$C684)</f>
        <v>0</v>
      </c>
      <c r="O684" s="8">
        <f>IF($S684="","",IF(AND($U684="paid",$N684&gt;Settings!$B$4),$K684*Settings!$B$3*$N684/365,0))</f>
        <v>0</v>
      </c>
      <c r="P684" s="8">
        <f>IF($S684="","",IF($U684="unpaid",$W684,0))</f>
        <v>0</v>
      </c>
      <c r="Q684" s="8">
        <f>IF($S684="","",IF(AND($U684="unpaid",$C684&lt;=Settings!$B$2),$W684/(1+$F684)*$F684,0))</f>
        <v>0</v>
      </c>
      <c r="R684">
        <f>IF($S684="","","FY "&amp;IF(MONTH($C684)&gt;=4,YEAR($C684),YEAR($C684)-1)&amp;"-"&amp;TEXT(MOD(IF(MONTH($C684)&gt;=4,YEAR($C684)+1,YEAR($C684)),100),"00"))</f>
        <v>0</v>
      </c>
      <c r="S684">
        <f>IF($S683="","",IF($U683="paid",IF($V683&lt;&gt;"",$S683,IF(AND($W683&gt;0,OR(INDEX(Calc!$B:$B,$S683)&lt;=Settings!$B$2,$X683=0)),$S683,IFERROR(MATCH(1,INDEX((Calc!$A$2:$A$2001&lt;&gt;"")*(Calc!$E$2:$E$2001&gt;0)*(ROW(Calc!$A$2:$A$2001)&gt;$S683),0),0)+1,""))),IFERROR(MATCH(1,INDEX((Calc!$A$2:$A$2001&lt;&gt;"")*(Calc!$E$2:$E$2001&gt;0)*(ROW(Calc!$A$2:$A$2001)&gt;$S683),0),0)+1,"")))</f>
        <v>0</v>
      </c>
      <c r="T684">
        <f>IF($S684="","",IF(AND($S684=$S683,$U683="paid",$V683=""),"",IF(AND($S684=$S683,$U683="paid",$V683&lt;&gt;""),$V683,IF($S684="","",IFERROR(MATCH(1,INDEX((Calc!$A$2:$A$2001=INDEX(Calc!$A:$A,$S684))*(Calc!$D$2:$D$2001&gt;0)*(Calc!$I$2:$I$2001&gt;INDEX(Calc!$J:$J,$S684))*(Calc!$T$2:$T$2001&lt;INDEX(Calc!$H:$H,$S684)),0),0)+1,"")))))</f>
        <v>0</v>
      </c>
      <c r="U684">
        <f>IF($S684="","",IF($T684&lt;&gt;"","paid","unpaid"))</f>
        <v>0</v>
      </c>
      <c r="V684">
        <f>IF(OR($S684="",$T684=""),"",IFERROR(MATCH(1,INDEX((Calc!$A$2:$A$2001=INDEX(Calc!$A:$A,$S684))*(Calc!$D$2:$D$2001&gt;0)*(Calc!$I$2:$I$2001&gt;INDEX(Calc!$J:$J,$S684))*(Calc!$T$2:$T$2001&lt;INDEX(Calc!$H:$H,$S684))*(ROW(Calc!$A$2:$A$2001)&gt;$T684),0),0)+1,""))</f>
        <v>0</v>
      </c>
      <c r="W684" s="8">
        <f>IF($S684="","",MAX(0,INDEX(Calc!$H:$H,$S684)-MAX(INDEX(Calc!$K:$K,$S684),INDEX(Calc!$J:$J,$S684))))</f>
        <v>0</v>
      </c>
      <c r="X684" s="8">
        <f>IF($S684="","",INDEX(Calc!$E:$E,$S684)-$W684)</f>
        <v>0</v>
      </c>
    </row>
    <row r="685" spans="1:24">
      <c r="A685">
        <f>IF($S685="","",INDEX(Calc!$A:$A,$S685))</f>
        <v>0</v>
      </c>
      <c r="B685">
        <f>IF($S685="","",INDEX(Calc!$U:$U,$S685))</f>
        <v>0</v>
      </c>
      <c r="C685" s="7">
        <f>IF($S685="","",INDEX(Calc!$B:$B,$S685))</f>
        <v>0</v>
      </c>
      <c r="D685">
        <f>IF($S685="","",INDEX(Calc!$C:$C,$S685))</f>
        <v>0</v>
      </c>
      <c r="E685" s="8">
        <f>IF($S685="","",INDEX(Calc!$E:$E,$S685))</f>
        <v>0</v>
      </c>
      <c r="F685" s="9">
        <f>IF($S685="","",INDEX(Calc!$G:$G,$S685))</f>
        <v>0</v>
      </c>
      <c r="G685" s="8">
        <f>IF($S685="","",INDEX(Calc!$L:$L,$S685))</f>
        <v>0</v>
      </c>
      <c r="H685" s="8">
        <f>IF($S685="","",INDEX(Calc!$M:$M,$S685))</f>
        <v>0</v>
      </c>
      <c r="I685" s="7">
        <f>IF($T685="","",INDEX(Calc!$B:$B,$T685))</f>
        <v>0</v>
      </c>
      <c r="J685" s="8">
        <f>IF($S685="","",IF($U685&lt;&gt;"paid",0,MAX(0,MIN(INDEX(Calc!$H:$H,$S685),INDEX(Calc!$I:$I,$T685))-MAX(INDEX(Calc!$J:$J,$S685),INDEX(Calc!$T:$T,$T685)))))</f>
        <v>0</v>
      </c>
      <c r="K685" s="8">
        <f>IF($S685="","",IF($U685&lt;&gt;"paid",0,$J685/(1+$F685)*$F685))</f>
        <v>0</v>
      </c>
      <c r="L685" s="8">
        <f>IF($S685="","",IF($U685="paid",MAX(0,$E685-MAX(0,MIN(INDEX(Calc!$H:$H,$S685),INDEX(Calc!$I:$I,$T685))-INDEX(Calc!$J:$J,$S685))),$W685))</f>
        <v>0</v>
      </c>
      <c r="M685" s="8">
        <f>IF($S685="","",IF($U685="paid",$L685/(1+$F685)*$F685,$Q685))</f>
        <v>0</v>
      </c>
      <c r="N685">
        <f>IF(OR($S685="",$U685&lt;&gt;"paid"),"",$I685-$C685)</f>
        <v>0</v>
      </c>
      <c r="O685" s="8">
        <f>IF($S685="","",IF(AND($U685="paid",$N685&gt;Settings!$B$4),$K685*Settings!$B$3*$N685/365,0))</f>
        <v>0</v>
      </c>
      <c r="P685" s="8">
        <f>IF($S685="","",IF($U685="unpaid",$W685,0))</f>
        <v>0</v>
      </c>
      <c r="Q685" s="8">
        <f>IF($S685="","",IF(AND($U685="unpaid",$C685&lt;=Settings!$B$2),$W685/(1+$F685)*$F685,0))</f>
        <v>0</v>
      </c>
      <c r="R685">
        <f>IF($S685="","","FY "&amp;IF(MONTH($C685)&gt;=4,YEAR($C685),YEAR($C685)-1)&amp;"-"&amp;TEXT(MOD(IF(MONTH($C685)&gt;=4,YEAR($C685)+1,YEAR($C685)),100),"00"))</f>
        <v>0</v>
      </c>
      <c r="S685">
        <f>IF($S684="","",IF($U684="paid",IF($V684&lt;&gt;"",$S684,IF(AND($W684&gt;0,OR(INDEX(Calc!$B:$B,$S684)&lt;=Settings!$B$2,$X684=0)),$S684,IFERROR(MATCH(1,INDEX((Calc!$A$2:$A$2001&lt;&gt;"")*(Calc!$E$2:$E$2001&gt;0)*(ROW(Calc!$A$2:$A$2001)&gt;$S684),0),0)+1,""))),IFERROR(MATCH(1,INDEX((Calc!$A$2:$A$2001&lt;&gt;"")*(Calc!$E$2:$E$2001&gt;0)*(ROW(Calc!$A$2:$A$2001)&gt;$S684),0),0)+1,"")))</f>
        <v>0</v>
      </c>
      <c r="T685">
        <f>IF($S685="","",IF(AND($S685=$S684,$U684="paid",$V684=""),"",IF(AND($S685=$S684,$U684="paid",$V684&lt;&gt;""),$V684,IF($S685="","",IFERROR(MATCH(1,INDEX((Calc!$A$2:$A$2001=INDEX(Calc!$A:$A,$S685))*(Calc!$D$2:$D$2001&gt;0)*(Calc!$I$2:$I$2001&gt;INDEX(Calc!$J:$J,$S685))*(Calc!$T$2:$T$2001&lt;INDEX(Calc!$H:$H,$S685)),0),0)+1,"")))))</f>
        <v>0</v>
      </c>
      <c r="U685">
        <f>IF($S685="","",IF($T685&lt;&gt;"","paid","unpaid"))</f>
        <v>0</v>
      </c>
      <c r="V685">
        <f>IF(OR($S685="",$T685=""),"",IFERROR(MATCH(1,INDEX((Calc!$A$2:$A$2001=INDEX(Calc!$A:$A,$S685))*(Calc!$D$2:$D$2001&gt;0)*(Calc!$I$2:$I$2001&gt;INDEX(Calc!$J:$J,$S685))*(Calc!$T$2:$T$2001&lt;INDEX(Calc!$H:$H,$S685))*(ROW(Calc!$A$2:$A$2001)&gt;$T685),0),0)+1,""))</f>
        <v>0</v>
      </c>
      <c r="W685" s="8">
        <f>IF($S685="","",MAX(0,INDEX(Calc!$H:$H,$S685)-MAX(INDEX(Calc!$K:$K,$S685),INDEX(Calc!$J:$J,$S685))))</f>
        <v>0</v>
      </c>
      <c r="X685" s="8">
        <f>IF($S685="","",INDEX(Calc!$E:$E,$S685)-$W685)</f>
        <v>0</v>
      </c>
    </row>
    <row r="686" spans="1:24">
      <c r="A686">
        <f>IF($S686="","",INDEX(Calc!$A:$A,$S686))</f>
        <v>0</v>
      </c>
      <c r="B686">
        <f>IF($S686="","",INDEX(Calc!$U:$U,$S686))</f>
        <v>0</v>
      </c>
      <c r="C686" s="7">
        <f>IF($S686="","",INDEX(Calc!$B:$B,$S686))</f>
        <v>0</v>
      </c>
      <c r="D686">
        <f>IF($S686="","",INDEX(Calc!$C:$C,$S686))</f>
        <v>0</v>
      </c>
      <c r="E686" s="8">
        <f>IF($S686="","",INDEX(Calc!$E:$E,$S686))</f>
        <v>0</v>
      </c>
      <c r="F686" s="9">
        <f>IF($S686="","",INDEX(Calc!$G:$G,$S686))</f>
        <v>0</v>
      </c>
      <c r="G686" s="8">
        <f>IF($S686="","",INDEX(Calc!$L:$L,$S686))</f>
        <v>0</v>
      </c>
      <c r="H686" s="8">
        <f>IF($S686="","",INDEX(Calc!$M:$M,$S686))</f>
        <v>0</v>
      </c>
      <c r="I686" s="7">
        <f>IF($T686="","",INDEX(Calc!$B:$B,$T686))</f>
        <v>0</v>
      </c>
      <c r="J686" s="8">
        <f>IF($S686="","",IF($U686&lt;&gt;"paid",0,MAX(0,MIN(INDEX(Calc!$H:$H,$S686),INDEX(Calc!$I:$I,$T686))-MAX(INDEX(Calc!$J:$J,$S686),INDEX(Calc!$T:$T,$T686)))))</f>
        <v>0</v>
      </c>
      <c r="K686" s="8">
        <f>IF($S686="","",IF($U686&lt;&gt;"paid",0,$J686/(1+$F686)*$F686))</f>
        <v>0</v>
      </c>
      <c r="L686" s="8">
        <f>IF($S686="","",IF($U686="paid",MAX(0,$E686-MAX(0,MIN(INDEX(Calc!$H:$H,$S686),INDEX(Calc!$I:$I,$T686))-INDEX(Calc!$J:$J,$S686))),$W686))</f>
        <v>0</v>
      </c>
      <c r="M686" s="8">
        <f>IF($S686="","",IF($U686="paid",$L686/(1+$F686)*$F686,$Q686))</f>
        <v>0</v>
      </c>
      <c r="N686">
        <f>IF(OR($S686="",$U686&lt;&gt;"paid"),"",$I686-$C686)</f>
        <v>0</v>
      </c>
      <c r="O686" s="8">
        <f>IF($S686="","",IF(AND($U686="paid",$N686&gt;Settings!$B$4),$K686*Settings!$B$3*$N686/365,0))</f>
        <v>0</v>
      </c>
      <c r="P686" s="8">
        <f>IF($S686="","",IF($U686="unpaid",$W686,0))</f>
        <v>0</v>
      </c>
      <c r="Q686" s="8">
        <f>IF($S686="","",IF(AND($U686="unpaid",$C686&lt;=Settings!$B$2),$W686/(1+$F686)*$F686,0))</f>
        <v>0</v>
      </c>
      <c r="R686">
        <f>IF($S686="","","FY "&amp;IF(MONTH($C686)&gt;=4,YEAR($C686),YEAR($C686)-1)&amp;"-"&amp;TEXT(MOD(IF(MONTH($C686)&gt;=4,YEAR($C686)+1,YEAR($C686)),100),"00"))</f>
        <v>0</v>
      </c>
      <c r="S686">
        <f>IF($S685="","",IF($U685="paid",IF($V685&lt;&gt;"",$S685,IF(AND($W685&gt;0,OR(INDEX(Calc!$B:$B,$S685)&lt;=Settings!$B$2,$X685=0)),$S685,IFERROR(MATCH(1,INDEX((Calc!$A$2:$A$2001&lt;&gt;"")*(Calc!$E$2:$E$2001&gt;0)*(ROW(Calc!$A$2:$A$2001)&gt;$S685),0),0)+1,""))),IFERROR(MATCH(1,INDEX((Calc!$A$2:$A$2001&lt;&gt;"")*(Calc!$E$2:$E$2001&gt;0)*(ROW(Calc!$A$2:$A$2001)&gt;$S685),0),0)+1,"")))</f>
        <v>0</v>
      </c>
      <c r="T686">
        <f>IF($S686="","",IF(AND($S686=$S685,$U685="paid",$V685=""),"",IF(AND($S686=$S685,$U685="paid",$V685&lt;&gt;""),$V685,IF($S686="","",IFERROR(MATCH(1,INDEX((Calc!$A$2:$A$2001=INDEX(Calc!$A:$A,$S686))*(Calc!$D$2:$D$2001&gt;0)*(Calc!$I$2:$I$2001&gt;INDEX(Calc!$J:$J,$S686))*(Calc!$T$2:$T$2001&lt;INDEX(Calc!$H:$H,$S686)),0),0)+1,"")))))</f>
        <v>0</v>
      </c>
      <c r="U686">
        <f>IF($S686="","",IF($T686&lt;&gt;"","paid","unpaid"))</f>
        <v>0</v>
      </c>
      <c r="V686">
        <f>IF(OR($S686="",$T686=""),"",IFERROR(MATCH(1,INDEX((Calc!$A$2:$A$2001=INDEX(Calc!$A:$A,$S686))*(Calc!$D$2:$D$2001&gt;0)*(Calc!$I$2:$I$2001&gt;INDEX(Calc!$J:$J,$S686))*(Calc!$T$2:$T$2001&lt;INDEX(Calc!$H:$H,$S686))*(ROW(Calc!$A$2:$A$2001)&gt;$T686),0),0)+1,""))</f>
        <v>0</v>
      </c>
      <c r="W686" s="8">
        <f>IF($S686="","",MAX(0,INDEX(Calc!$H:$H,$S686)-MAX(INDEX(Calc!$K:$K,$S686),INDEX(Calc!$J:$J,$S686))))</f>
        <v>0</v>
      </c>
      <c r="X686" s="8">
        <f>IF($S686="","",INDEX(Calc!$E:$E,$S686)-$W686)</f>
        <v>0</v>
      </c>
    </row>
    <row r="687" spans="1:24">
      <c r="A687">
        <f>IF($S687="","",INDEX(Calc!$A:$A,$S687))</f>
        <v>0</v>
      </c>
      <c r="B687">
        <f>IF($S687="","",INDEX(Calc!$U:$U,$S687))</f>
        <v>0</v>
      </c>
      <c r="C687" s="7">
        <f>IF($S687="","",INDEX(Calc!$B:$B,$S687))</f>
        <v>0</v>
      </c>
      <c r="D687">
        <f>IF($S687="","",INDEX(Calc!$C:$C,$S687))</f>
        <v>0</v>
      </c>
      <c r="E687" s="8">
        <f>IF($S687="","",INDEX(Calc!$E:$E,$S687))</f>
        <v>0</v>
      </c>
      <c r="F687" s="9">
        <f>IF($S687="","",INDEX(Calc!$G:$G,$S687))</f>
        <v>0</v>
      </c>
      <c r="G687" s="8">
        <f>IF($S687="","",INDEX(Calc!$L:$L,$S687))</f>
        <v>0</v>
      </c>
      <c r="H687" s="8">
        <f>IF($S687="","",INDEX(Calc!$M:$M,$S687))</f>
        <v>0</v>
      </c>
      <c r="I687" s="7">
        <f>IF($T687="","",INDEX(Calc!$B:$B,$T687))</f>
        <v>0</v>
      </c>
      <c r="J687" s="8">
        <f>IF($S687="","",IF($U687&lt;&gt;"paid",0,MAX(0,MIN(INDEX(Calc!$H:$H,$S687),INDEX(Calc!$I:$I,$T687))-MAX(INDEX(Calc!$J:$J,$S687),INDEX(Calc!$T:$T,$T687)))))</f>
        <v>0</v>
      </c>
      <c r="K687" s="8">
        <f>IF($S687="","",IF($U687&lt;&gt;"paid",0,$J687/(1+$F687)*$F687))</f>
        <v>0</v>
      </c>
      <c r="L687" s="8">
        <f>IF($S687="","",IF($U687="paid",MAX(0,$E687-MAX(0,MIN(INDEX(Calc!$H:$H,$S687),INDEX(Calc!$I:$I,$T687))-INDEX(Calc!$J:$J,$S687))),$W687))</f>
        <v>0</v>
      </c>
      <c r="M687" s="8">
        <f>IF($S687="","",IF($U687="paid",$L687/(1+$F687)*$F687,$Q687))</f>
        <v>0</v>
      </c>
      <c r="N687">
        <f>IF(OR($S687="",$U687&lt;&gt;"paid"),"",$I687-$C687)</f>
        <v>0</v>
      </c>
      <c r="O687" s="8">
        <f>IF($S687="","",IF(AND($U687="paid",$N687&gt;Settings!$B$4),$K687*Settings!$B$3*$N687/365,0))</f>
        <v>0</v>
      </c>
      <c r="P687" s="8">
        <f>IF($S687="","",IF($U687="unpaid",$W687,0))</f>
        <v>0</v>
      </c>
      <c r="Q687" s="8">
        <f>IF($S687="","",IF(AND($U687="unpaid",$C687&lt;=Settings!$B$2),$W687/(1+$F687)*$F687,0))</f>
        <v>0</v>
      </c>
      <c r="R687">
        <f>IF($S687="","","FY "&amp;IF(MONTH($C687)&gt;=4,YEAR($C687),YEAR($C687)-1)&amp;"-"&amp;TEXT(MOD(IF(MONTH($C687)&gt;=4,YEAR($C687)+1,YEAR($C687)),100),"00"))</f>
        <v>0</v>
      </c>
      <c r="S687">
        <f>IF($S686="","",IF($U686="paid",IF($V686&lt;&gt;"",$S686,IF(AND($W686&gt;0,OR(INDEX(Calc!$B:$B,$S686)&lt;=Settings!$B$2,$X686=0)),$S686,IFERROR(MATCH(1,INDEX((Calc!$A$2:$A$2001&lt;&gt;"")*(Calc!$E$2:$E$2001&gt;0)*(ROW(Calc!$A$2:$A$2001)&gt;$S686),0),0)+1,""))),IFERROR(MATCH(1,INDEX((Calc!$A$2:$A$2001&lt;&gt;"")*(Calc!$E$2:$E$2001&gt;0)*(ROW(Calc!$A$2:$A$2001)&gt;$S686),0),0)+1,"")))</f>
        <v>0</v>
      </c>
      <c r="T687">
        <f>IF($S687="","",IF(AND($S687=$S686,$U686="paid",$V686=""),"",IF(AND($S687=$S686,$U686="paid",$V686&lt;&gt;""),$V686,IF($S687="","",IFERROR(MATCH(1,INDEX((Calc!$A$2:$A$2001=INDEX(Calc!$A:$A,$S687))*(Calc!$D$2:$D$2001&gt;0)*(Calc!$I$2:$I$2001&gt;INDEX(Calc!$J:$J,$S687))*(Calc!$T$2:$T$2001&lt;INDEX(Calc!$H:$H,$S687)),0),0)+1,"")))))</f>
        <v>0</v>
      </c>
      <c r="U687">
        <f>IF($S687="","",IF($T687&lt;&gt;"","paid","unpaid"))</f>
        <v>0</v>
      </c>
      <c r="V687">
        <f>IF(OR($S687="",$T687=""),"",IFERROR(MATCH(1,INDEX((Calc!$A$2:$A$2001=INDEX(Calc!$A:$A,$S687))*(Calc!$D$2:$D$2001&gt;0)*(Calc!$I$2:$I$2001&gt;INDEX(Calc!$J:$J,$S687))*(Calc!$T$2:$T$2001&lt;INDEX(Calc!$H:$H,$S687))*(ROW(Calc!$A$2:$A$2001)&gt;$T687),0),0)+1,""))</f>
        <v>0</v>
      </c>
      <c r="W687" s="8">
        <f>IF($S687="","",MAX(0,INDEX(Calc!$H:$H,$S687)-MAX(INDEX(Calc!$K:$K,$S687),INDEX(Calc!$J:$J,$S687))))</f>
        <v>0</v>
      </c>
      <c r="X687" s="8">
        <f>IF($S687="","",INDEX(Calc!$E:$E,$S687)-$W687)</f>
        <v>0</v>
      </c>
    </row>
    <row r="688" spans="1:24">
      <c r="A688">
        <f>IF($S688="","",INDEX(Calc!$A:$A,$S688))</f>
        <v>0</v>
      </c>
      <c r="B688">
        <f>IF($S688="","",INDEX(Calc!$U:$U,$S688))</f>
        <v>0</v>
      </c>
      <c r="C688" s="7">
        <f>IF($S688="","",INDEX(Calc!$B:$B,$S688))</f>
        <v>0</v>
      </c>
      <c r="D688">
        <f>IF($S688="","",INDEX(Calc!$C:$C,$S688))</f>
        <v>0</v>
      </c>
      <c r="E688" s="8">
        <f>IF($S688="","",INDEX(Calc!$E:$E,$S688))</f>
        <v>0</v>
      </c>
      <c r="F688" s="9">
        <f>IF($S688="","",INDEX(Calc!$G:$G,$S688))</f>
        <v>0</v>
      </c>
      <c r="G688" s="8">
        <f>IF($S688="","",INDEX(Calc!$L:$L,$S688))</f>
        <v>0</v>
      </c>
      <c r="H688" s="8">
        <f>IF($S688="","",INDEX(Calc!$M:$M,$S688))</f>
        <v>0</v>
      </c>
      <c r="I688" s="7">
        <f>IF($T688="","",INDEX(Calc!$B:$B,$T688))</f>
        <v>0</v>
      </c>
      <c r="J688" s="8">
        <f>IF($S688="","",IF($U688&lt;&gt;"paid",0,MAX(0,MIN(INDEX(Calc!$H:$H,$S688),INDEX(Calc!$I:$I,$T688))-MAX(INDEX(Calc!$J:$J,$S688),INDEX(Calc!$T:$T,$T688)))))</f>
        <v>0</v>
      </c>
      <c r="K688" s="8">
        <f>IF($S688="","",IF($U688&lt;&gt;"paid",0,$J688/(1+$F688)*$F688))</f>
        <v>0</v>
      </c>
      <c r="L688" s="8">
        <f>IF($S688="","",IF($U688="paid",MAX(0,$E688-MAX(0,MIN(INDEX(Calc!$H:$H,$S688),INDEX(Calc!$I:$I,$T688))-INDEX(Calc!$J:$J,$S688))),$W688))</f>
        <v>0</v>
      </c>
      <c r="M688" s="8">
        <f>IF($S688="","",IF($U688="paid",$L688/(1+$F688)*$F688,$Q688))</f>
        <v>0</v>
      </c>
      <c r="N688">
        <f>IF(OR($S688="",$U688&lt;&gt;"paid"),"",$I688-$C688)</f>
        <v>0</v>
      </c>
      <c r="O688" s="8">
        <f>IF($S688="","",IF(AND($U688="paid",$N688&gt;Settings!$B$4),$K688*Settings!$B$3*$N688/365,0))</f>
        <v>0</v>
      </c>
      <c r="P688" s="8">
        <f>IF($S688="","",IF($U688="unpaid",$W688,0))</f>
        <v>0</v>
      </c>
      <c r="Q688" s="8">
        <f>IF($S688="","",IF(AND($U688="unpaid",$C688&lt;=Settings!$B$2),$W688/(1+$F688)*$F688,0))</f>
        <v>0</v>
      </c>
      <c r="R688">
        <f>IF($S688="","","FY "&amp;IF(MONTH($C688)&gt;=4,YEAR($C688),YEAR($C688)-1)&amp;"-"&amp;TEXT(MOD(IF(MONTH($C688)&gt;=4,YEAR($C688)+1,YEAR($C688)),100),"00"))</f>
        <v>0</v>
      </c>
      <c r="S688">
        <f>IF($S687="","",IF($U687="paid",IF($V687&lt;&gt;"",$S687,IF(AND($W687&gt;0,OR(INDEX(Calc!$B:$B,$S687)&lt;=Settings!$B$2,$X687=0)),$S687,IFERROR(MATCH(1,INDEX((Calc!$A$2:$A$2001&lt;&gt;"")*(Calc!$E$2:$E$2001&gt;0)*(ROW(Calc!$A$2:$A$2001)&gt;$S687),0),0)+1,""))),IFERROR(MATCH(1,INDEX((Calc!$A$2:$A$2001&lt;&gt;"")*(Calc!$E$2:$E$2001&gt;0)*(ROW(Calc!$A$2:$A$2001)&gt;$S687),0),0)+1,"")))</f>
        <v>0</v>
      </c>
      <c r="T688">
        <f>IF($S688="","",IF(AND($S688=$S687,$U687="paid",$V687=""),"",IF(AND($S688=$S687,$U687="paid",$V687&lt;&gt;""),$V687,IF($S688="","",IFERROR(MATCH(1,INDEX((Calc!$A$2:$A$2001=INDEX(Calc!$A:$A,$S688))*(Calc!$D$2:$D$2001&gt;0)*(Calc!$I$2:$I$2001&gt;INDEX(Calc!$J:$J,$S688))*(Calc!$T$2:$T$2001&lt;INDEX(Calc!$H:$H,$S688)),0),0)+1,"")))))</f>
        <v>0</v>
      </c>
      <c r="U688">
        <f>IF($S688="","",IF($T688&lt;&gt;"","paid","unpaid"))</f>
        <v>0</v>
      </c>
      <c r="V688">
        <f>IF(OR($S688="",$T688=""),"",IFERROR(MATCH(1,INDEX((Calc!$A$2:$A$2001=INDEX(Calc!$A:$A,$S688))*(Calc!$D$2:$D$2001&gt;0)*(Calc!$I$2:$I$2001&gt;INDEX(Calc!$J:$J,$S688))*(Calc!$T$2:$T$2001&lt;INDEX(Calc!$H:$H,$S688))*(ROW(Calc!$A$2:$A$2001)&gt;$T688),0),0)+1,""))</f>
        <v>0</v>
      </c>
      <c r="W688" s="8">
        <f>IF($S688="","",MAX(0,INDEX(Calc!$H:$H,$S688)-MAX(INDEX(Calc!$K:$K,$S688),INDEX(Calc!$J:$J,$S688))))</f>
        <v>0</v>
      </c>
      <c r="X688" s="8">
        <f>IF($S688="","",INDEX(Calc!$E:$E,$S688)-$W688)</f>
        <v>0</v>
      </c>
    </row>
    <row r="689" spans="1:24">
      <c r="A689">
        <f>IF($S689="","",INDEX(Calc!$A:$A,$S689))</f>
        <v>0</v>
      </c>
      <c r="B689">
        <f>IF($S689="","",INDEX(Calc!$U:$U,$S689))</f>
        <v>0</v>
      </c>
      <c r="C689" s="7">
        <f>IF($S689="","",INDEX(Calc!$B:$B,$S689))</f>
        <v>0</v>
      </c>
      <c r="D689">
        <f>IF($S689="","",INDEX(Calc!$C:$C,$S689))</f>
        <v>0</v>
      </c>
      <c r="E689" s="8">
        <f>IF($S689="","",INDEX(Calc!$E:$E,$S689))</f>
        <v>0</v>
      </c>
      <c r="F689" s="9">
        <f>IF($S689="","",INDEX(Calc!$G:$G,$S689))</f>
        <v>0</v>
      </c>
      <c r="G689" s="8">
        <f>IF($S689="","",INDEX(Calc!$L:$L,$S689))</f>
        <v>0</v>
      </c>
      <c r="H689" s="8">
        <f>IF($S689="","",INDEX(Calc!$M:$M,$S689))</f>
        <v>0</v>
      </c>
      <c r="I689" s="7">
        <f>IF($T689="","",INDEX(Calc!$B:$B,$T689))</f>
        <v>0</v>
      </c>
      <c r="J689" s="8">
        <f>IF($S689="","",IF($U689&lt;&gt;"paid",0,MAX(0,MIN(INDEX(Calc!$H:$H,$S689),INDEX(Calc!$I:$I,$T689))-MAX(INDEX(Calc!$J:$J,$S689),INDEX(Calc!$T:$T,$T689)))))</f>
        <v>0</v>
      </c>
      <c r="K689" s="8">
        <f>IF($S689="","",IF($U689&lt;&gt;"paid",0,$J689/(1+$F689)*$F689))</f>
        <v>0</v>
      </c>
      <c r="L689" s="8">
        <f>IF($S689="","",IF($U689="paid",MAX(0,$E689-MAX(0,MIN(INDEX(Calc!$H:$H,$S689),INDEX(Calc!$I:$I,$T689))-INDEX(Calc!$J:$J,$S689))),$W689))</f>
        <v>0</v>
      </c>
      <c r="M689" s="8">
        <f>IF($S689="","",IF($U689="paid",$L689/(1+$F689)*$F689,$Q689))</f>
        <v>0</v>
      </c>
      <c r="N689">
        <f>IF(OR($S689="",$U689&lt;&gt;"paid"),"",$I689-$C689)</f>
        <v>0</v>
      </c>
      <c r="O689" s="8">
        <f>IF($S689="","",IF(AND($U689="paid",$N689&gt;Settings!$B$4),$K689*Settings!$B$3*$N689/365,0))</f>
        <v>0</v>
      </c>
      <c r="P689" s="8">
        <f>IF($S689="","",IF($U689="unpaid",$W689,0))</f>
        <v>0</v>
      </c>
      <c r="Q689" s="8">
        <f>IF($S689="","",IF(AND($U689="unpaid",$C689&lt;=Settings!$B$2),$W689/(1+$F689)*$F689,0))</f>
        <v>0</v>
      </c>
      <c r="R689">
        <f>IF($S689="","","FY "&amp;IF(MONTH($C689)&gt;=4,YEAR($C689),YEAR($C689)-1)&amp;"-"&amp;TEXT(MOD(IF(MONTH($C689)&gt;=4,YEAR($C689)+1,YEAR($C689)),100),"00"))</f>
        <v>0</v>
      </c>
      <c r="S689">
        <f>IF($S688="","",IF($U688="paid",IF($V688&lt;&gt;"",$S688,IF(AND($W688&gt;0,OR(INDEX(Calc!$B:$B,$S688)&lt;=Settings!$B$2,$X688=0)),$S688,IFERROR(MATCH(1,INDEX((Calc!$A$2:$A$2001&lt;&gt;"")*(Calc!$E$2:$E$2001&gt;0)*(ROW(Calc!$A$2:$A$2001)&gt;$S688),0),0)+1,""))),IFERROR(MATCH(1,INDEX((Calc!$A$2:$A$2001&lt;&gt;"")*(Calc!$E$2:$E$2001&gt;0)*(ROW(Calc!$A$2:$A$2001)&gt;$S688),0),0)+1,"")))</f>
        <v>0</v>
      </c>
      <c r="T689">
        <f>IF($S689="","",IF(AND($S689=$S688,$U688="paid",$V688=""),"",IF(AND($S689=$S688,$U688="paid",$V688&lt;&gt;""),$V688,IF($S689="","",IFERROR(MATCH(1,INDEX((Calc!$A$2:$A$2001=INDEX(Calc!$A:$A,$S689))*(Calc!$D$2:$D$2001&gt;0)*(Calc!$I$2:$I$2001&gt;INDEX(Calc!$J:$J,$S689))*(Calc!$T$2:$T$2001&lt;INDEX(Calc!$H:$H,$S689)),0),0)+1,"")))))</f>
        <v>0</v>
      </c>
      <c r="U689">
        <f>IF($S689="","",IF($T689&lt;&gt;"","paid","unpaid"))</f>
        <v>0</v>
      </c>
      <c r="V689">
        <f>IF(OR($S689="",$T689=""),"",IFERROR(MATCH(1,INDEX((Calc!$A$2:$A$2001=INDEX(Calc!$A:$A,$S689))*(Calc!$D$2:$D$2001&gt;0)*(Calc!$I$2:$I$2001&gt;INDEX(Calc!$J:$J,$S689))*(Calc!$T$2:$T$2001&lt;INDEX(Calc!$H:$H,$S689))*(ROW(Calc!$A$2:$A$2001)&gt;$T689),0),0)+1,""))</f>
        <v>0</v>
      </c>
      <c r="W689" s="8">
        <f>IF($S689="","",MAX(0,INDEX(Calc!$H:$H,$S689)-MAX(INDEX(Calc!$K:$K,$S689),INDEX(Calc!$J:$J,$S689))))</f>
        <v>0</v>
      </c>
      <c r="X689" s="8">
        <f>IF($S689="","",INDEX(Calc!$E:$E,$S689)-$W689)</f>
        <v>0</v>
      </c>
    </row>
    <row r="690" spans="1:24">
      <c r="A690">
        <f>IF($S690="","",INDEX(Calc!$A:$A,$S690))</f>
        <v>0</v>
      </c>
      <c r="B690">
        <f>IF($S690="","",INDEX(Calc!$U:$U,$S690))</f>
        <v>0</v>
      </c>
      <c r="C690" s="7">
        <f>IF($S690="","",INDEX(Calc!$B:$B,$S690))</f>
        <v>0</v>
      </c>
      <c r="D690">
        <f>IF($S690="","",INDEX(Calc!$C:$C,$S690))</f>
        <v>0</v>
      </c>
      <c r="E690" s="8">
        <f>IF($S690="","",INDEX(Calc!$E:$E,$S690))</f>
        <v>0</v>
      </c>
      <c r="F690" s="9">
        <f>IF($S690="","",INDEX(Calc!$G:$G,$S690))</f>
        <v>0</v>
      </c>
      <c r="G690" s="8">
        <f>IF($S690="","",INDEX(Calc!$L:$L,$S690))</f>
        <v>0</v>
      </c>
      <c r="H690" s="8">
        <f>IF($S690="","",INDEX(Calc!$M:$M,$S690))</f>
        <v>0</v>
      </c>
      <c r="I690" s="7">
        <f>IF($T690="","",INDEX(Calc!$B:$B,$T690))</f>
        <v>0</v>
      </c>
      <c r="J690" s="8">
        <f>IF($S690="","",IF($U690&lt;&gt;"paid",0,MAX(0,MIN(INDEX(Calc!$H:$H,$S690),INDEX(Calc!$I:$I,$T690))-MAX(INDEX(Calc!$J:$J,$S690),INDEX(Calc!$T:$T,$T690)))))</f>
        <v>0</v>
      </c>
      <c r="K690" s="8">
        <f>IF($S690="","",IF($U690&lt;&gt;"paid",0,$J690/(1+$F690)*$F690))</f>
        <v>0</v>
      </c>
      <c r="L690" s="8">
        <f>IF($S690="","",IF($U690="paid",MAX(0,$E690-MAX(0,MIN(INDEX(Calc!$H:$H,$S690),INDEX(Calc!$I:$I,$T690))-INDEX(Calc!$J:$J,$S690))),$W690))</f>
        <v>0</v>
      </c>
      <c r="M690" s="8">
        <f>IF($S690="","",IF($U690="paid",$L690/(1+$F690)*$F690,$Q690))</f>
        <v>0</v>
      </c>
      <c r="N690">
        <f>IF(OR($S690="",$U690&lt;&gt;"paid"),"",$I690-$C690)</f>
        <v>0</v>
      </c>
      <c r="O690" s="8">
        <f>IF($S690="","",IF(AND($U690="paid",$N690&gt;Settings!$B$4),$K690*Settings!$B$3*$N690/365,0))</f>
        <v>0</v>
      </c>
      <c r="P690" s="8">
        <f>IF($S690="","",IF($U690="unpaid",$W690,0))</f>
        <v>0</v>
      </c>
      <c r="Q690" s="8">
        <f>IF($S690="","",IF(AND($U690="unpaid",$C690&lt;=Settings!$B$2),$W690/(1+$F690)*$F690,0))</f>
        <v>0</v>
      </c>
      <c r="R690">
        <f>IF($S690="","","FY "&amp;IF(MONTH($C690)&gt;=4,YEAR($C690),YEAR($C690)-1)&amp;"-"&amp;TEXT(MOD(IF(MONTH($C690)&gt;=4,YEAR($C690)+1,YEAR($C690)),100),"00"))</f>
        <v>0</v>
      </c>
      <c r="S690">
        <f>IF($S689="","",IF($U689="paid",IF($V689&lt;&gt;"",$S689,IF(AND($W689&gt;0,OR(INDEX(Calc!$B:$B,$S689)&lt;=Settings!$B$2,$X689=0)),$S689,IFERROR(MATCH(1,INDEX((Calc!$A$2:$A$2001&lt;&gt;"")*(Calc!$E$2:$E$2001&gt;0)*(ROW(Calc!$A$2:$A$2001)&gt;$S689),0),0)+1,""))),IFERROR(MATCH(1,INDEX((Calc!$A$2:$A$2001&lt;&gt;"")*(Calc!$E$2:$E$2001&gt;0)*(ROW(Calc!$A$2:$A$2001)&gt;$S689),0),0)+1,"")))</f>
        <v>0</v>
      </c>
      <c r="T690">
        <f>IF($S690="","",IF(AND($S690=$S689,$U689="paid",$V689=""),"",IF(AND($S690=$S689,$U689="paid",$V689&lt;&gt;""),$V689,IF($S690="","",IFERROR(MATCH(1,INDEX((Calc!$A$2:$A$2001=INDEX(Calc!$A:$A,$S690))*(Calc!$D$2:$D$2001&gt;0)*(Calc!$I$2:$I$2001&gt;INDEX(Calc!$J:$J,$S690))*(Calc!$T$2:$T$2001&lt;INDEX(Calc!$H:$H,$S690)),0),0)+1,"")))))</f>
        <v>0</v>
      </c>
      <c r="U690">
        <f>IF($S690="","",IF($T690&lt;&gt;"","paid","unpaid"))</f>
        <v>0</v>
      </c>
      <c r="V690">
        <f>IF(OR($S690="",$T690=""),"",IFERROR(MATCH(1,INDEX((Calc!$A$2:$A$2001=INDEX(Calc!$A:$A,$S690))*(Calc!$D$2:$D$2001&gt;0)*(Calc!$I$2:$I$2001&gt;INDEX(Calc!$J:$J,$S690))*(Calc!$T$2:$T$2001&lt;INDEX(Calc!$H:$H,$S690))*(ROW(Calc!$A$2:$A$2001)&gt;$T690),0),0)+1,""))</f>
        <v>0</v>
      </c>
      <c r="W690" s="8">
        <f>IF($S690="","",MAX(0,INDEX(Calc!$H:$H,$S690)-MAX(INDEX(Calc!$K:$K,$S690),INDEX(Calc!$J:$J,$S690))))</f>
        <v>0</v>
      </c>
      <c r="X690" s="8">
        <f>IF($S690="","",INDEX(Calc!$E:$E,$S690)-$W690)</f>
        <v>0</v>
      </c>
    </row>
    <row r="691" spans="1:24">
      <c r="A691">
        <f>IF($S691="","",INDEX(Calc!$A:$A,$S691))</f>
        <v>0</v>
      </c>
      <c r="B691">
        <f>IF($S691="","",INDEX(Calc!$U:$U,$S691))</f>
        <v>0</v>
      </c>
      <c r="C691" s="7">
        <f>IF($S691="","",INDEX(Calc!$B:$B,$S691))</f>
        <v>0</v>
      </c>
      <c r="D691">
        <f>IF($S691="","",INDEX(Calc!$C:$C,$S691))</f>
        <v>0</v>
      </c>
      <c r="E691" s="8">
        <f>IF($S691="","",INDEX(Calc!$E:$E,$S691))</f>
        <v>0</v>
      </c>
      <c r="F691" s="9">
        <f>IF($S691="","",INDEX(Calc!$G:$G,$S691))</f>
        <v>0</v>
      </c>
      <c r="G691" s="8">
        <f>IF($S691="","",INDEX(Calc!$L:$L,$S691))</f>
        <v>0</v>
      </c>
      <c r="H691" s="8">
        <f>IF($S691="","",INDEX(Calc!$M:$M,$S691))</f>
        <v>0</v>
      </c>
      <c r="I691" s="7">
        <f>IF($T691="","",INDEX(Calc!$B:$B,$T691))</f>
        <v>0</v>
      </c>
      <c r="J691" s="8">
        <f>IF($S691="","",IF($U691&lt;&gt;"paid",0,MAX(0,MIN(INDEX(Calc!$H:$H,$S691),INDEX(Calc!$I:$I,$T691))-MAX(INDEX(Calc!$J:$J,$S691),INDEX(Calc!$T:$T,$T691)))))</f>
        <v>0</v>
      </c>
      <c r="K691" s="8">
        <f>IF($S691="","",IF($U691&lt;&gt;"paid",0,$J691/(1+$F691)*$F691))</f>
        <v>0</v>
      </c>
      <c r="L691" s="8">
        <f>IF($S691="","",IF($U691="paid",MAX(0,$E691-MAX(0,MIN(INDEX(Calc!$H:$H,$S691),INDEX(Calc!$I:$I,$T691))-INDEX(Calc!$J:$J,$S691))),$W691))</f>
        <v>0</v>
      </c>
      <c r="M691" s="8">
        <f>IF($S691="","",IF($U691="paid",$L691/(1+$F691)*$F691,$Q691))</f>
        <v>0</v>
      </c>
      <c r="N691">
        <f>IF(OR($S691="",$U691&lt;&gt;"paid"),"",$I691-$C691)</f>
        <v>0</v>
      </c>
      <c r="O691" s="8">
        <f>IF($S691="","",IF(AND($U691="paid",$N691&gt;Settings!$B$4),$K691*Settings!$B$3*$N691/365,0))</f>
        <v>0</v>
      </c>
      <c r="P691" s="8">
        <f>IF($S691="","",IF($U691="unpaid",$W691,0))</f>
        <v>0</v>
      </c>
      <c r="Q691" s="8">
        <f>IF($S691="","",IF(AND($U691="unpaid",$C691&lt;=Settings!$B$2),$W691/(1+$F691)*$F691,0))</f>
        <v>0</v>
      </c>
      <c r="R691">
        <f>IF($S691="","","FY "&amp;IF(MONTH($C691)&gt;=4,YEAR($C691),YEAR($C691)-1)&amp;"-"&amp;TEXT(MOD(IF(MONTH($C691)&gt;=4,YEAR($C691)+1,YEAR($C691)),100),"00"))</f>
        <v>0</v>
      </c>
      <c r="S691">
        <f>IF($S690="","",IF($U690="paid",IF($V690&lt;&gt;"",$S690,IF(AND($W690&gt;0,OR(INDEX(Calc!$B:$B,$S690)&lt;=Settings!$B$2,$X690=0)),$S690,IFERROR(MATCH(1,INDEX((Calc!$A$2:$A$2001&lt;&gt;"")*(Calc!$E$2:$E$2001&gt;0)*(ROW(Calc!$A$2:$A$2001)&gt;$S690),0),0)+1,""))),IFERROR(MATCH(1,INDEX((Calc!$A$2:$A$2001&lt;&gt;"")*(Calc!$E$2:$E$2001&gt;0)*(ROW(Calc!$A$2:$A$2001)&gt;$S690),0),0)+1,"")))</f>
        <v>0</v>
      </c>
      <c r="T691">
        <f>IF($S691="","",IF(AND($S691=$S690,$U690="paid",$V690=""),"",IF(AND($S691=$S690,$U690="paid",$V690&lt;&gt;""),$V690,IF($S691="","",IFERROR(MATCH(1,INDEX((Calc!$A$2:$A$2001=INDEX(Calc!$A:$A,$S691))*(Calc!$D$2:$D$2001&gt;0)*(Calc!$I$2:$I$2001&gt;INDEX(Calc!$J:$J,$S691))*(Calc!$T$2:$T$2001&lt;INDEX(Calc!$H:$H,$S691)),0),0)+1,"")))))</f>
        <v>0</v>
      </c>
      <c r="U691">
        <f>IF($S691="","",IF($T691&lt;&gt;"","paid","unpaid"))</f>
        <v>0</v>
      </c>
      <c r="V691">
        <f>IF(OR($S691="",$T691=""),"",IFERROR(MATCH(1,INDEX((Calc!$A$2:$A$2001=INDEX(Calc!$A:$A,$S691))*(Calc!$D$2:$D$2001&gt;0)*(Calc!$I$2:$I$2001&gt;INDEX(Calc!$J:$J,$S691))*(Calc!$T$2:$T$2001&lt;INDEX(Calc!$H:$H,$S691))*(ROW(Calc!$A$2:$A$2001)&gt;$T691),0),0)+1,""))</f>
        <v>0</v>
      </c>
      <c r="W691" s="8">
        <f>IF($S691="","",MAX(0,INDEX(Calc!$H:$H,$S691)-MAX(INDEX(Calc!$K:$K,$S691),INDEX(Calc!$J:$J,$S691))))</f>
        <v>0</v>
      </c>
      <c r="X691" s="8">
        <f>IF($S691="","",INDEX(Calc!$E:$E,$S691)-$W691)</f>
        <v>0</v>
      </c>
    </row>
    <row r="692" spans="1:24">
      <c r="A692">
        <f>IF($S692="","",INDEX(Calc!$A:$A,$S692))</f>
        <v>0</v>
      </c>
      <c r="B692">
        <f>IF($S692="","",INDEX(Calc!$U:$U,$S692))</f>
        <v>0</v>
      </c>
      <c r="C692" s="7">
        <f>IF($S692="","",INDEX(Calc!$B:$B,$S692))</f>
        <v>0</v>
      </c>
      <c r="D692">
        <f>IF($S692="","",INDEX(Calc!$C:$C,$S692))</f>
        <v>0</v>
      </c>
      <c r="E692" s="8">
        <f>IF($S692="","",INDEX(Calc!$E:$E,$S692))</f>
        <v>0</v>
      </c>
      <c r="F692" s="9">
        <f>IF($S692="","",INDEX(Calc!$G:$G,$S692))</f>
        <v>0</v>
      </c>
      <c r="G692" s="8">
        <f>IF($S692="","",INDEX(Calc!$L:$L,$S692))</f>
        <v>0</v>
      </c>
      <c r="H692" s="8">
        <f>IF($S692="","",INDEX(Calc!$M:$M,$S692))</f>
        <v>0</v>
      </c>
      <c r="I692" s="7">
        <f>IF($T692="","",INDEX(Calc!$B:$B,$T692))</f>
        <v>0</v>
      </c>
      <c r="J692" s="8">
        <f>IF($S692="","",IF($U692&lt;&gt;"paid",0,MAX(0,MIN(INDEX(Calc!$H:$H,$S692),INDEX(Calc!$I:$I,$T692))-MAX(INDEX(Calc!$J:$J,$S692),INDEX(Calc!$T:$T,$T692)))))</f>
        <v>0</v>
      </c>
      <c r="K692" s="8">
        <f>IF($S692="","",IF($U692&lt;&gt;"paid",0,$J692/(1+$F692)*$F692))</f>
        <v>0</v>
      </c>
      <c r="L692" s="8">
        <f>IF($S692="","",IF($U692="paid",MAX(0,$E692-MAX(0,MIN(INDEX(Calc!$H:$H,$S692),INDEX(Calc!$I:$I,$T692))-INDEX(Calc!$J:$J,$S692))),$W692))</f>
        <v>0</v>
      </c>
      <c r="M692" s="8">
        <f>IF($S692="","",IF($U692="paid",$L692/(1+$F692)*$F692,$Q692))</f>
        <v>0</v>
      </c>
      <c r="N692">
        <f>IF(OR($S692="",$U692&lt;&gt;"paid"),"",$I692-$C692)</f>
        <v>0</v>
      </c>
      <c r="O692" s="8">
        <f>IF($S692="","",IF(AND($U692="paid",$N692&gt;Settings!$B$4),$K692*Settings!$B$3*$N692/365,0))</f>
        <v>0</v>
      </c>
      <c r="P692" s="8">
        <f>IF($S692="","",IF($U692="unpaid",$W692,0))</f>
        <v>0</v>
      </c>
      <c r="Q692" s="8">
        <f>IF($S692="","",IF(AND($U692="unpaid",$C692&lt;=Settings!$B$2),$W692/(1+$F692)*$F692,0))</f>
        <v>0</v>
      </c>
      <c r="R692">
        <f>IF($S692="","","FY "&amp;IF(MONTH($C692)&gt;=4,YEAR($C692),YEAR($C692)-1)&amp;"-"&amp;TEXT(MOD(IF(MONTH($C692)&gt;=4,YEAR($C692)+1,YEAR($C692)),100),"00"))</f>
        <v>0</v>
      </c>
      <c r="S692">
        <f>IF($S691="","",IF($U691="paid",IF($V691&lt;&gt;"",$S691,IF(AND($W691&gt;0,OR(INDEX(Calc!$B:$B,$S691)&lt;=Settings!$B$2,$X691=0)),$S691,IFERROR(MATCH(1,INDEX((Calc!$A$2:$A$2001&lt;&gt;"")*(Calc!$E$2:$E$2001&gt;0)*(ROW(Calc!$A$2:$A$2001)&gt;$S691),0),0)+1,""))),IFERROR(MATCH(1,INDEX((Calc!$A$2:$A$2001&lt;&gt;"")*(Calc!$E$2:$E$2001&gt;0)*(ROW(Calc!$A$2:$A$2001)&gt;$S691),0),0)+1,"")))</f>
        <v>0</v>
      </c>
      <c r="T692">
        <f>IF($S692="","",IF(AND($S692=$S691,$U691="paid",$V691=""),"",IF(AND($S692=$S691,$U691="paid",$V691&lt;&gt;""),$V691,IF($S692="","",IFERROR(MATCH(1,INDEX((Calc!$A$2:$A$2001=INDEX(Calc!$A:$A,$S692))*(Calc!$D$2:$D$2001&gt;0)*(Calc!$I$2:$I$2001&gt;INDEX(Calc!$J:$J,$S692))*(Calc!$T$2:$T$2001&lt;INDEX(Calc!$H:$H,$S692)),0),0)+1,"")))))</f>
        <v>0</v>
      </c>
      <c r="U692">
        <f>IF($S692="","",IF($T692&lt;&gt;"","paid","unpaid"))</f>
        <v>0</v>
      </c>
      <c r="V692">
        <f>IF(OR($S692="",$T692=""),"",IFERROR(MATCH(1,INDEX((Calc!$A$2:$A$2001=INDEX(Calc!$A:$A,$S692))*(Calc!$D$2:$D$2001&gt;0)*(Calc!$I$2:$I$2001&gt;INDEX(Calc!$J:$J,$S692))*(Calc!$T$2:$T$2001&lt;INDEX(Calc!$H:$H,$S692))*(ROW(Calc!$A$2:$A$2001)&gt;$T692),0),0)+1,""))</f>
        <v>0</v>
      </c>
      <c r="W692" s="8">
        <f>IF($S692="","",MAX(0,INDEX(Calc!$H:$H,$S692)-MAX(INDEX(Calc!$K:$K,$S692),INDEX(Calc!$J:$J,$S692))))</f>
        <v>0</v>
      </c>
      <c r="X692" s="8">
        <f>IF($S692="","",INDEX(Calc!$E:$E,$S692)-$W692)</f>
        <v>0</v>
      </c>
    </row>
    <row r="693" spans="1:24">
      <c r="A693">
        <f>IF($S693="","",INDEX(Calc!$A:$A,$S693))</f>
        <v>0</v>
      </c>
      <c r="B693">
        <f>IF($S693="","",INDEX(Calc!$U:$U,$S693))</f>
        <v>0</v>
      </c>
      <c r="C693" s="7">
        <f>IF($S693="","",INDEX(Calc!$B:$B,$S693))</f>
        <v>0</v>
      </c>
      <c r="D693">
        <f>IF($S693="","",INDEX(Calc!$C:$C,$S693))</f>
        <v>0</v>
      </c>
      <c r="E693" s="8">
        <f>IF($S693="","",INDEX(Calc!$E:$E,$S693))</f>
        <v>0</v>
      </c>
      <c r="F693" s="9">
        <f>IF($S693="","",INDEX(Calc!$G:$G,$S693))</f>
        <v>0</v>
      </c>
      <c r="G693" s="8">
        <f>IF($S693="","",INDEX(Calc!$L:$L,$S693))</f>
        <v>0</v>
      </c>
      <c r="H693" s="8">
        <f>IF($S693="","",INDEX(Calc!$M:$M,$S693))</f>
        <v>0</v>
      </c>
      <c r="I693" s="7">
        <f>IF($T693="","",INDEX(Calc!$B:$B,$T693))</f>
        <v>0</v>
      </c>
      <c r="J693" s="8">
        <f>IF($S693="","",IF($U693&lt;&gt;"paid",0,MAX(0,MIN(INDEX(Calc!$H:$H,$S693),INDEX(Calc!$I:$I,$T693))-MAX(INDEX(Calc!$J:$J,$S693),INDEX(Calc!$T:$T,$T693)))))</f>
        <v>0</v>
      </c>
      <c r="K693" s="8">
        <f>IF($S693="","",IF($U693&lt;&gt;"paid",0,$J693/(1+$F693)*$F693))</f>
        <v>0</v>
      </c>
      <c r="L693" s="8">
        <f>IF($S693="","",IF($U693="paid",MAX(0,$E693-MAX(0,MIN(INDEX(Calc!$H:$H,$S693),INDEX(Calc!$I:$I,$T693))-INDEX(Calc!$J:$J,$S693))),$W693))</f>
        <v>0</v>
      </c>
      <c r="M693" s="8">
        <f>IF($S693="","",IF($U693="paid",$L693/(1+$F693)*$F693,$Q693))</f>
        <v>0</v>
      </c>
      <c r="N693">
        <f>IF(OR($S693="",$U693&lt;&gt;"paid"),"",$I693-$C693)</f>
        <v>0</v>
      </c>
      <c r="O693" s="8">
        <f>IF($S693="","",IF(AND($U693="paid",$N693&gt;Settings!$B$4),$K693*Settings!$B$3*$N693/365,0))</f>
        <v>0</v>
      </c>
      <c r="P693" s="8">
        <f>IF($S693="","",IF($U693="unpaid",$W693,0))</f>
        <v>0</v>
      </c>
      <c r="Q693" s="8">
        <f>IF($S693="","",IF(AND($U693="unpaid",$C693&lt;=Settings!$B$2),$W693/(1+$F693)*$F693,0))</f>
        <v>0</v>
      </c>
      <c r="R693">
        <f>IF($S693="","","FY "&amp;IF(MONTH($C693)&gt;=4,YEAR($C693),YEAR($C693)-1)&amp;"-"&amp;TEXT(MOD(IF(MONTH($C693)&gt;=4,YEAR($C693)+1,YEAR($C693)),100),"00"))</f>
        <v>0</v>
      </c>
      <c r="S693">
        <f>IF($S692="","",IF($U692="paid",IF($V692&lt;&gt;"",$S692,IF(AND($W692&gt;0,OR(INDEX(Calc!$B:$B,$S692)&lt;=Settings!$B$2,$X692=0)),$S692,IFERROR(MATCH(1,INDEX((Calc!$A$2:$A$2001&lt;&gt;"")*(Calc!$E$2:$E$2001&gt;0)*(ROW(Calc!$A$2:$A$2001)&gt;$S692),0),0)+1,""))),IFERROR(MATCH(1,INDEX((Calc!$A$2:$A$2001&lt;&gt;"")*(Calc!$E$2:$E$2001&gt;0)*(ROW(Calc!$A$2:$A$2001)&gt;$S692),0),0)+1,"")))</f>
        <v>0</v>
      </c>
      <c r="T693">
        <f>IF($S693="","",IF(AND($S693=$S692,$U692="paid",$V692=""),"",IF(AND($S693=$S692,$U692="paid",$V692&lt;&gt;""),$V692,IF($S693="","",IFERROR(MATCH(1,INDEX((Calc!$A$2:$A$2001=INDEX(Calc!$A:$A,$S693))*(Calc!$D$2:$D$2001&gt;0)*(Calc!$I$2:$I$2001&gt;INDEX(Calc!$J:$J,$S693))*(Calc!$T$2:$T$2001&lt;INDEX(Calc!$H:$H,$S693)),0),0)+1,"")))))</f>
        <v>0</v>
      </c>
      <c r="U693">
        <f>IF($S693="","",IF($T693&lt;&gt;"","paid","unpaid"))</f>
        <v>0</v>
      </c>
      <c r="V693">
        <f>IF(OR($S693="",$T693=""),"",IFERROR(MATCH(1,INDEX((Calc!$A$2:$A$2001=INDEX(Calc!$A:$A,$S693))*(Calc!$D$2:$D$2001&gt;0)*(Calc!$I$2:$I$2001&gt;INDEX(Calc!$J:$J,$S693))*(Calc!$T$2:$T$2001&lt;INDEX(Calc!$H:$H,$S693))*(ROW(Calc!$A$2:$A$2001)&gt;$T693),0),0)+1,""))</f>
        <v>0</v>
      </c>
      <c r="W693" s="8">
        <f>IF($S693="","",MAX(0,INDEX(Calc!$H:$H,$S693)-MAX(INDEX(Calc!$K:$K,$S693),INDEX(Calc!$J:$J,$S693))))</f>
        <v>0</v>
      </c>
      <c r="X693" s="8">
        <f>IF($S693="","",INDEX(Calc!$E:$E,$S693)-$W693)</f>
        <v>0</v>
      </c>
    </row>
    <row r="694" spans="1:24">
      <c r="A694">
        <f>IF($S694="","",INDEX(Calc!$A:$A,$S694))</f>
        <v>0</v>
      </c>
      <c r="B694">
        <f>IF($S694="","",INDEX(Calc!$U:$U,$S694))</f>
        <v>0</v>
      </c>
      <c r="C694" s="7">
        <f>IF($S694="","",INDEX(Calc!$B:$B,$S694))</f>
        <v>0</v>
      </c>
      <c r="D694">
        <f>IF($S694="","",INDEX(Calc!$C:$C,$S694))</f>
        <v>0</v>
      </c>
      <c r="E694" s="8">
        <f>IF($S694="","",INDEX(Calc!$E:$E,$S694))</f>
        <v>0</v>
      </c>
      <c r="F694" s="9">
        <f>IF($S694="","",INDEX(Calc!$G:$G,$S694))</f>
        <v>0</v>
      </c>
      <c r="G694" s="8">
        <f>IF($S694="","",INDEX(Calc!$L:$L,$S694))</f>
        <v>0</v>
      </c>
      <c r="H694" s="8">
        <f>IF($S694="","",INDEX(Calc!$M:$M,$S694))</f>
        <v>0</v>
      </c>
      <c r="I694" s="7">
        <f>IF($T694="","",INDEX(Calc!$B:$B,$T694))</f>
        <v>0</v>
      </c>
      <c r="J694" s="8">
        <f>IF($S694="","",IF($U694&lt;&gt;"paid",0,MAX(0,MIN(INDEX(Calc!$H:$H,$S694),INDEX(Calc!$I:$I,$T694))-MAX(INDEX(Calc!$J:$J,$S694),INDEX(Calc!$T:$T,$T694)))))</f>
        <v>0</v>
      </c>
      <c r="K694" s="8">
        <f>IF($S694="","",IF($U694&lt;&gt;"paid",0,$J694/(1+$F694)*$F694))</f>
        <v>0</v>
      </c>
      <c r="L694" s="8">
        <f>IF($S694="","",IF($U694="paid",MAX(0,$E694-MAX(0,MIN(INDEX(Calc!$H:$H,$S694),INDEX(Calc!$I:$I,$T694))-INDEX(Calc!$J:$J,$S694))),$W694))</f>
        <v>0</v>
      </c>
      <c r="M694" s="8">
        <f>IF($S694="","",IF($U694="paid",$L694/(1+$F694)*$F694,$Q694))</f>
        <v>0</v>
      </c>
      <c r="N694">
        <f>IF(OR($S694="",$U694&lt;&gt;"paid"),"",$I694-$C694)</f>
        <v>0</v>
      </c>
      <c r="O694" s="8">
        <f>IF($S694="","",IF(AND($U694="paid",$N694&gt;Settings!$B$4),$K694*Settings!$B$3*$N694/365,0))</f>
        <v>0</v>
      </c>
      <c r="P694" s="8">
        <f>IF($S694="","",IF($U694="unpaid",$W694,0))</f>
        <v>0</v>
      </c>
      <c r="Q694" s="8">
        <f>IF($S694="","",IF(AND($U694="unpaid",$C694&lt;=Settings!$B$2),$W694/(1+$F694)*$F694,0))</f>
        <v>0</v>
      </c>
      <c r="R694">
        <f>IF($S694="","","FY "&amp;IF(MONTH($C694)&gt;=4,YEAR($C694),YEAR($C694)-1)&amp;"-"&amp;TEXT(MOD(IF(MONTH($C694)&gt;=4,YEAR($C694)+1,YEAR($C694)),100),"00"))</f>
        <v>0</v>
      </c>
      <c r="S694">
        <f>IF($S693="","",IF($U693="paid",IF($V693&lt;&gt;"",$S693,IF(AND($W693&gt;0,OR(INDEX(Calc!$B:$B,$S693)&lt;=Settings!$B$2,$X693=0)),$S693,IFERROR(MATCH(1,INDEX((Calc!$A$2:$A$2001&lt;&gt;"")*(Calc!$E$2:$E$2001&gt;0)*(ROW(Calc!$A$2:$A$2001)&gt;$S693),0),0)+1,""))),IFERROR(MATCH(1,INDEX((Calc!$A$2:$A$2001&lt;&gt;"")*(Calc!$E$2:$E$2001&gt;0)*(ROW(Calc!$A$2:$A$2001)&gt;$S693),0),0)+1,"")))</f>
        <v>0</v>
      </c>
      <c r="T694">
        <f>IF($S694="","",IF(AND($S694=$S693,$U693="paid",$V693=""),"",IF(AND($S694=$S693,$U693="paid",$V693&lt;&gt;""),$V693,IF($S694="","",IFERROR(MATCH(1,INDEX((Calc!$A$2:$A$2001=INDEX(Calc!$A:$A,$S694))*(Calc!$D$2:$D$2001&gt;0)*(Calc!$I$2:$I$2001&gt;INDEX(Calc!$J:$J,$S694))*(Calc!$T$2:$T$2001&lt;INDEX(Calc!$H:$H,$S694)),0),0)+1,"")))))</f>
        <v>0</v>
      </c>
      <c r="U694">
        <f>IF($S694="","",IF($T694&lt;&gt;"","paid","unpaid"))</f>
        <v>0</v>
      </c>
      <c r="V694">
        <f>IF(OR($S694="",$T694=""),"",IFERROR(MATCH(1,INDEX((Calc!$A$2:$A$2001=INDEX(Calc!$A:$A,$S694))*(Calc!$D$2:$D$2001&gt;0)*(Calc!$I$2:$I$2001&gt;INDEX(Calc!$J:$J,$S694))*(Calc!$T$2:$T$2001&lt;INDEX(Calc!$H:$H,$S694))*(ROW(Calc!$A$2:$A$2001)&gt;$T694),0),0)+1,""))</f>
        <v>0</v>
      </c>
      <c r="W694" s="8">
        <f>IF($S694="","",MAX(0,INDEX(Calc!$H:$H,$S694)-MAX(INDEX(Calc!$K:$K,$S694),INDEX(Calc!$J:$J,$S694))))</f>
        <v>0</v>
      </c>
      <c r="X694" s="8">
        <f>IF($S694="","",INDEX(Calc!$E:$E,$S694)-$W694)</f>
        <v>0</v>
      </c>
    </row>
    <row r="695" spans="1:24">
      <c r="A695">
        <f>IF($S695="","",INDEX(Calc!$A:$A,$S695))</f>
        <v>0</v>
      </c>
      <c r="B695">
        <f>IF($S695="","",INDEX(Calc!$U:$U,$S695))</f>
        <v>0</v>
      </c>
      <c r="C695" s="7">
        <f>IF($S695="","",INDEX(Calc!$B:$B,$S695))</f>
        <v>0</v>
      </c>
      <c r="D695">
        <f>IF($S695="","",INDEX(Calc!$C:$C,$S695))</f>
        <v>0</v>
      </c>
      <c r="E695" s="8">
        <f>IF($S695="","",INDEX(Calc!$E:$E,$S695))</f>
        <v>0</v>
      </c>
      <c r="F695" s="9">
        <f>IF($S695="","",INDEX(Calc!$G:$G,$S695))</f>
        <v>0</v>
      </c>
      <c r="G695" s="8">
        <f>IF($S695="","",INDEX(Calc!$L:$L,$S695))</f>
        <v>0</v>
      </c>
      <c r="H695" s="8">
        <f>IF($S695="","",INDEX(Calc!$M:$M,$S695))</f>
        <v>0</v>
      </c>
      <c r="I695" s="7">
        <f>IF($T695="","",INDEX(Calc!$B:$B,$T695))</f>
        <v>0</v>
      </c>
      <c r="J695" s="8">
        <f>IF($S695="","",IF($U695&lt;&gt;"paid",0,MAX(0,MIN(INDEX(Calc!$H:$H,$S695),INDEX(Calc!$I:$I,$T695))-MAX(INDEX(Calc!$J:$J,$S695),INDEX(Calc!$T:$T,$T695)))))</f>
        <v>0</v>
      </c>
      <c r="K695" s="8">
        <f>IF($S695="","",IF($U695&lt;&gt;"paid",0,$J695/(1+$F695)*$F695))</f>
        <v>0</v>
      </c>
      <c r="L695" s="8">
        <f>IF($S695="","",IF($U695="paid",MAX(0,$E695-MAX(0,MIN(INDEX(Calc!$H:$H,$S695),INDEX(Calc!$I:$I,$T695))-INDEX(Calc!$J:$J,$S695))),$W695))</f>
        <v>0</v>
      </c>
      <c r="M695" s="8">
        <f>IF($S695="","",IF($U695="paid",$L695/(1+$F695)*$F695,$Q695))</f>
        <v>0</v>
      </c>
      <c r="N695">
        <f>IF(OR($S695="",$U695&lt;&gt;"paid"),"",$I695-$C695)</f>
        <v>0</v>
      </c>
      <c r="O695" s="8">
        <f>IF($S695="","",IF(AND($U695="paid",$N695&gt;Settings!$B$4),$K695*Settings!$B$3*$N695/365,0))</f>
        <v>0</v>
      </c>
      <c r="P695" s="8">
        <f>IF($S695="","",IF($U695="unpaid",$W695,0))</f>
        <v>0</v>
      </c>
      <c r="Q695" s="8">
        <f>IF($S695="","",IF(AND($U695="unpaid",$C695&lt;=Settings!$B$2),$W695/(1+$F695)*$F695,0))</f>
        <v>0</v>
      </c>
      <c r="R695">
        <f>IF($S695="","","FY "&amp;IF(MONTH($C695)&gt;=4,YEAR($C695),YEAR($C695)-1)&amp;"-"&amp;TEXT(MOD(IF(MONTH($C695)&gt;=4,YEAR($C695)+1,YEAR($C695)),100),"00"))</f>
        <v>0</v>
      </c>
      <c r="S695">
        <f>IF($S694="","",IF($U694="paid",IF($V694&lt;&gt;"",$S694,IF(AND($W694&gt;0,OR(INDEX(Calc!$B:$B,$S694)&lt;=Settings!$B$2,$X694=0)),$S694,IFERROR(MATCH(1,INDEX((Calc!$A$2:$A$2001&lt;&gt;"")*(Calc!$E$2:$E$2001&gt;0)*(ROW(Calc!$A$2:$A$2001)&gt;$S694),0),0)+1,""))),IFERROR(MATCH(1,INDEX((Calc!$A$2:$A$2001&lt;&gt;"")*(Calc!$E$2:$E$2001&gt;0)*(ROW(Calc!$A$2:$A$2001)&gt;$S694),0),0)+1,"")))</f>
        <v>0</v>
      </c>
      <c r="T695">
        <f>IF($S695="","",IF(AND($S695=$S694,$U694="paid",$V694=""),"",IF(AND($S695=$S694,$U694="paid",$V694&lt;&gt;""),$V694,IF($S695="","",IFERROR(MATCH(1,INDEX((Calc!$A$2:$A$2001=INDEX(Calc!$A:$A,$S695))*(Calc!$D$2:$D$2001&gt;0)*(Calc!$I$2:$I$2001&gt;INDEX(Calc!$J:$J,$S695))*(Calc!$T$2:$T$2001&lt;INDEX(Calc!$H:$H,$S695)),0),0)+1,"")))))</f>
        <v>0</v>
      </c>
      <c r="U695">
        <f>IF($S695="","",IF($T695&lt;&gt;"","paid","unpaid"))</f>
        <v>0</v>
      </c>
      <c r="V695">
        <f>IF(OR($S695="",$T695=""),"",IFERROR(MATCH(1,INDEX((Calc!$A$2:$A$2001=INDEX(Calc!$A:$A,$S695))*(Calc!$D$2:$D$2001&gt;0)*(Calc!$I$2:$I$2001&gt;INDEX(Calc!$J:$J,$S695))*(Calc!$T$2:$T$2001&lt;INDEX(Calc!$H:$H,$S695))*(ROW(Calc!$A$2:$A$2001)&gt;$T695),0),0)+1,""))</f>
        <v>0</v>
      </c>
      <c r="W695" s="8">
        <f>IF($S695="","",MAX(0,INDEX(Calc!$H:$H,$S695)-MAX(INDEX(Calc!$K:$K,$S695),INDEX(Calc!$J:$J,$S695))))</f>
        <v>0</v>
      </c>
      <c r="X695" s="8">
        <f>IF($S695="","",INDEX(Calc!$E:$E,$S695)-$W695)</f>
        <v>0</v>
      </c>
    </row>
    <row r="696" spans="1:24">
      <c r="A696">
        <f>IF($S696="","",INDEX(Calc!$A:$A,$S696))</f>
        <v>0</v>
      </c>
      <c r="B696">
        <f>IF($S696="","",INDEX(Calc!$U:$U,$S696))</f>
        <v>0</v>
      </c>
      <c r="C696" s="7">
        <f>IF($S696="","",INDEX(Calc!$B:$B,$S696))</f>
        <v>0</v>
      </c>
      <c r="D696">
        <f>IF($S696="","",INDEX(Calc!$C:$C,$S696))</f>
        <v>0</v>
      </c>
      <c r="E696" s="8">
        <f>IF($S696="","",INDEX(Calc!$E:$E,$S696))</f>
        <v>0</v>
      </c>
      <c r="F696" s="9">
        <f>IF($S696="","",INDEX(Calc!$G:$G,$S696))</f>
        <v>0</v>
      </c>
      <c r="G696" s="8">
        <f>IF($S696="","",INDEX(Calc!$L:$L,$S696))</f>
        <v>0</v>
      </c>
      <c r="H696" s="8">
        <f>IF($S696="","",INDEX(Calc!$M:$M,$S696))</f>
        <v>0</v>
      </c>
      <c r="I696" s="7">
        <f>IF($T696="","",INDEX(Calc!$B:$B,$T696))</f>
        <v>0</v>
      </c>
      <c r="J696" s="8">
        <f>IF($S696="","",IF($U696&lt;&gt;"paid",0,MAX(0,MIN(INDEX(Calc!$H:$H,$S696),INDEX(Calc!$I:$I,$T696))-MAX(INDEX(Calc!$J:$J,$S696),INDEX(Calc!$T:$T,$T696)))))</f>
        <v>0</v>
      </c>
      <c r="K696" s="8">
        <f>IF($S696="","",IF($U696&lt;&gt;"paid",0,$J696/(1+$F696)*$F696))</f>
        <v>0</v>
      </c>
      <c r="L696" s="8">
        <f>IF($S696="","",IF($U696="paid",MAX(0,$E696-MAX(0,MIN(INDEX(Calc!$H:$H,$S696),INDEX(Calc!$I:$I,$T696))-INDEX(Calc!$J:$J,$S696))),$W696))</f>
        <v>0</v>
      </c>
      <c r="M696" s="8">
        <f>IF($S696="","",IF($U696="paid",$L696/(1+$F696)*$F696,$Q696))</f>
        <v>0</v>
      </c>
      <c r="N696">
        <f>IF(OR($S696="",$U696&lt;&gt;"paid"),"",$I696-$C696)</f>
        <v>0</v>
      </c>
      <c r="O696" s="8">
        <f>IF($S696="","",IF(AND($U696="paid",$N696&gt;Settings!$B$4),$K696*Settings!$B$3*$N696/365,0))</f>
        <v>0</v>
      </c>
      <c r="P696" s="8">
        <f>IF($S696="","",IF($U696="unpaid",$W696,0))</f>
        <v>0</v>
      </c>
      <c r="Q696" s="8">
        <f>IF($S696="","",IF(AND($U696="unpaid",$C696&lt;=Settings!$B$2),$W696/(1+$F696)*$F696,0))</f>
        <v>0</v>
      </c>
      <c r="R696">
        <f>IF($S696="","","FY "&amp;IF(MONTH($C696)&gt;=4,YEAR($C696),YEAR($C696)-1)&amp;"-"&amp;TEXT(MOD(IF(MONTH($C696)&gt;=4,YEAR($C696)+1,YEAR($C696)),100),"00"))</f>
        <v>0</v>
      </c>
      <c r="S696">
        <f>IF($S695="","",IF($U695="paid",IF($V695&lt;&gt;"",$S695,IF(AND($W695&gt;0,OR(INDEX(Calc!$B:$B,$S695)&lt;=Settings!$B$2,$X695=0)),$S695,IFERROR(MATCH(1,INDEX((Calc!$A$2:$A$2001&lt;&gt;"")*(Calc!$E$2:$E$2001&gt;0)*(ROW(Calc!$A$2:$A$2001)&gt;$S695),0),0)+1,""))),IFERROR(MATCH(1,INDEX((Calc!$A$2:$A$2001&lt;&gt;"")*(Calc!$E$2:$E$2001&gt;0)*(ROW(Calc!$A$2:$A$2001)&gt;$S695),0),0)+1,"")))</f>
        <v>0</v>
      </c>
      <c r="T696">
        <f>IF($S696="","",IF(AND($S696=$S695,$U695="paid",$V695=""),"",IF(AND($S696=$S695,$U695="paid",$V695&lt;&gt;""),$V695,IF($S696="","",IFERROR(MATCH(1,INDEX((Calc!$A$2:$A$2001=INDEX(Calc!$A:$A,$S696))*(Calc!$D$2:$D$2001&gt;0)*(Calc!$I$2:$I$2001&gt;INDEX(Calc!$J:$J,$S696))*(Calc!$T$2:$T$2001&lt;INDEX(Calc!$H:$H,$S696)),0),0)+1,"")))))</f>
        <v>0</v>
      </c>
      <c r="U696">
        <f>IF($S696="","",IF($T696&lt;&gt;"","paid","unpaid"))</f>
        <v>0</v>
      </c>
      <c r="V696">
        <f>IF(OR($S696="",$T696=""),"",IFERROR(MATCH(1,INDEX((Calc!$A$2:$A$2001=INDEX(Calc!$A:$A,$S696))*(Calc!$D$2:$D$2001&gt;0)*(Calc!$I$2:$I$2001&gt;INDEX(Calc!$J:$J,$S696))*(Calc!$T$2:$T$2001&lt;INDEX(Calc!$H:$H,$S696))*(ROW(Calc!$A$2:$A$2001)&gt;$T696),0),0)+1,""))</f>
        <v>0</v>
      </c>
      <c r="W696" s="8">
        <f>IF($S696="","",MAX(0,INDEX(Calc!$H:$H,$S696)-MAX(INDEX(Calc!$K:$K,$S696),INDEX(Calc!$J:$J,$S696))))</f>
        <v>0</v>
      </c>
      <c r="X696" s="8">
        <f>IF($S696="","",INDEX(Calc!$E:$E,$S696)-$W696)</f>
        <v>0</v>
      </c>
    </row>
    <row r="697" spans="1:24">
      <c r="A697">
        <f>IF($S697="","",INDEX(Calc!$A:$A,$S697))</f>
        <v>0</v>
      </c>
      <c r="B697">
        <f>IF($S697="","",INDEX(Calc!$U:$U,$S697))</f>
        <v>0</v>
      </c>
      <c r="C697" s="7">
        <f>IF($S697="","",INDEX(Calc!$B:$B,$S697))</f>
        <v>0</v>
      </c>
      <c r="D697">
        <f>IF($S697="","",INDEX(Calc!$C:$C,$S697))</f>
        <v>0</v>
      </c>
      <c r="E697" s="8">
        <f>IF($S697="","",INDEX(Calc!$E:$E,$S697))</f>
        <v>0</v>
      </c>
      <c r="F697" s="9">
        <f>IF($S697="","",INDEX(Calc!$G:$G,$S697))</f>
        <v>0</v>
      </c>
      <c r="G697" s="8">
        <f>IF($S697="","",INDEX(Calc!$L:$L,$S697))</f>
        <v>0</v>
      </c>
      <c r="H697" s="8">
        <f>IF($S697="","",INDEX(Calc!$M:$M,$S697))</f>
        <v>0</v>
      </c>
      <c r="I697" s="7">
        <f>IF($T697="","",INDEX(Calc!$B:$B,$T697))</f>
        <v>0</v>
      </c>
      <c r="J697" s="8">
        <f>IF($S697="","",IF($U697&lt;&gt;"paid",0,MAX(0,MIN(INDEX(Calc!$H:$H,$S697),INDEX(Calc!$I:$I,$T697))-MAX(INDEX(Calc!$J:$J,$S697),INDEX(Calc!$T:$T,$T697)))))</f>
        <v>0</v>
      </c>
      <c r="K697" s="8">
        <f>IF($S697="","",IF($U697&lt;&gt;"paid",0,$J697/(1+$F697)*$F697))</f>
        <v>0</v>
      </c>
      <c r="L697" s="8">
        <f>IF($S697="","",IF($U697="paid",MAX(0,$E697-MAX(0,MIN(INDEX(Calc!$H:$H,$S697),INDEX(Calc!$I:$I,$T697))-INDEX(Calc!$J:$J,$S697))),$W697))</f>
        <v>0</v>
      </c>
      <c r="M697" s="8">
        <f>IF($S697="","",IF($U697="paid",$L697/(1+$F697)*$F697,$Q697))</f>
        <v>0</v>
      </c>
      <c r="N697">
        <f>IF(OR($S697="",$U697&lt;&gt;"paid"),"",$I697-$C697)</f>
        <v>0</v>
      </c>
      <c r="O697" s="8">
        <f>IF($S697="","",IF(AND($U697="paid",$N697&gt;Settings!$B$4),$K697*Settings!$B$3*$N697/365,0))</f>
        <v>0</v>
      </c>
      <c r="P697" s="8">
        <f>IF($S697="","",IF($U697="unpaid",$W697,0))</f>
        <v>0</v>
      </c>
      <c r="Q697" s="8">
        <f>IF($S697="","",IF(AND($U697="unpaid",$C697&lt;=Settings!$B$2),$W697/(1+$F697)*$F697,0))</f>
        <v>0</v>
      </c>
      <c r="R697">
        <f>IF($S697="","","FY "&amp;IF(MONTH($C697)&gt;=4,YEAR($C697),YEAR($C697)-1)&amp;"-"&amp;TEXT(MOD(IF(MONTH($C697)&gt;=4,YEAR($C697)+1,YEAR($C697)),100),"00"))</f>
        <v>0</v>
      </c>
      <c r="S697">
        <f>IF($S696="","",IF($U696="paid",IF($V696&lt;&gt;"",$S696,IF(AND($W696&gt;0,OR(INDEX(Calc!$B:$B,$S696)&lt;=Settings!$B$2,$X696=0)),$S696,IFERROR(MATCH(1,INDEX((Calc!$A$2:$A$2001&lt;&gt;"")*(Calc!$E$2:$E$2001&gt;0)*(ROW(Calc!$A$2:$A$2001)&gt;$S696),0),0)+1,""))),IFERROR(MATCH(1,INDEX((Calc!$A$2:$A$2001&lt;&gt;"")*(Calc!$E$2:$E$2001&gt;0)*(ROW(Calc!$A$2:$A$2001)&gt;$S696),0),0)+1,"")))</f>
        <v>0</v>
      </c>
      <c r="T697">
        <f>IF($S697="","",IF(AND($S697=$S696,$U696="paid",$V696=""),"",IF(AND($S697=$S696,$U696="paid",$V696&lt;&gt;""),$V696,IF($S697="","",IFERROR(MATCH(1,INDEX((Calc!$A$2:$A$2001=INDEX(Calc!$A:$A,$S697))*(Calc!$D$2:$D$2001&gt;0)*(Calc!$I$2:$I$2001&gt;INDEX(Calc!$J:$J,$S697))*(Calc!$T$2:$T$2001&lt;INDEX(Calc!$H:$H,$S697)),0),0)+1,"")))))</f>
        <v>0</v>
      </c>
      <c r="U697">
        <f>IF($S697="","",IF($T697&lt;&gt;"","paid","unpaid"))</f>
        <v>0</v>
      </c>
      <c r="V697">
        <f>IF(OR($S697="",$T697=""),"",IFERROR(MATCH(1,INDEX((Calc!$A$2:$A$2001=INDEX(Calc!$A:$A,$S697))*(Calc!$D$2:$D$2001&gt;0)*(Calc!$I$2:$I$2001&gt;INDEX(Calc!$J:$J,$S697))*(Calc!$T$2:$T$2001&lt;INDEX(Calc!$H:$H,$S697))*(ROW(Calc!$A$2:$A$2001)&gt;$T697),0),0)+1,""))</f>
        <v>0</v>
      </c>
      <c r="W697" s="8">
        <f>IF($S697="","",MAX(0,INDEX(Calc!$H:$H,$S697)-MAX(INDEX(Calc!$K:$K,$S697),INDEX(Calc!$J:$J,$S697))))</f>
        <v>0</v>
      </c>
      <c r="X697" s="8">
        <f>IF($S697="","",INDEX(Calc!$E:$E,$S697)-$W697)</f>
        <v>0</v>
      </c>
    </row>
    <row r="698" spans="1:24">
      <c r="A698">
        <f>IF($S698="","",INDEX(Calc!$A:$A,$S698))</f>
        <v>0</v>
      </c>
      <c r="B698">
        <f>IF($S698="","",INDEX(Calc!$U:$U,$S698))</f>
        <v>0</v>
      </c>
      <c r="C698" s="7">
        <f>IF($S698="","",INDEX(Calc!$B:$B,$S698))</f>
        <v>0</v>
      </c>
      <c r="D698">
        <f>IF($S698="","",INDEX(Calc!$C:$C,$S698))</f>
        <v>0</v>
      </c>
      <c r="E698" s="8">
        <f>IF($S698="","",INDEX(Calc!$E:$E,$S698))</f>
        <v>0</v>
      </c>
      <c r="F698" s="9">
        <f>IF($S698="","",INDEX(Calc!$G:$G,$S698))</f>
        <v>0</v>
      </c>
      <c r="G698" s="8">
        <f>IF($S698="","",INDEX(Calc!$L:$L,$S698))</f>
        <v>0</v>
      </c>
      <c r="H698" s="8">
        <f>IF($S698="","",INDEX(Calc!$M:$M,$S698))</f>
        <v>0</v>
      </c>
      <c r="I698" s="7">
        <f>IF($T698="","",INDEX(Calc!$B:$B,$T698))</f>
        <v>0</v>
      </c>
      <c r="J698" s="8">
        <f>IF($S698="","",IF($U698&lt;&gt;"paid",0,MAX(0,MIN(INDEX(Calc!$H:$H,$S698),INDEX(Calc!$I:$I,$T698))-MAX(INDEX(Calc!$J:$J,$S698),INDEX(Calc!$T:$T,$T698)))))</f>
        <v>0</v>
      </c>
      <c r="K698" s="8">
        <f>IF($S698="","",IF($U698&lt;&gt;"paid",0,$J698/(1+$F698)*$F698))</f>
        <v>0</v>
      </c>
      <c r="L698" s="8">
        <f>IF($S698="","",IF($U698="paid",MAX(0,$E698-MAX(0,MIN(INDEX(Calc!$H:$H,$S698),INDEX(Calc!$I:$I,$T698))-INDEX(Calc!$J:$J,$S698))),$W698))</f>
        <v>0</v>
      </c>
      <c r="M698" s="8">
        <f>IF($S698="","",IF($U698="paid",$L698/(1+$F698)*$F698,$Q698))</f>
        <v>0</v>
      </c>
      <c r="N698">
        <f>IF(OR($S698="",$U698&lt;&gt;"paid"),"",$I698-$C698)</f>
        <v>0</v>
      </c>
      <c r="O698" s="8">
        <f>IF($S698="","",IF(AND($U698="paid",$N698&gt;Settings!$B$4),$K698*Settings!$B$3*$N698/365,0))</f>
        <v>0</v>
      </c>
      <c r="P698" s="8">
        <f>IF($S698="","",IF($U698="unpaid",$W698,0))</f>
        <v>0</v>
      </c>
      <c r="Q698" s="8">
        <f>IF($S698="","",IF(AND($U698="unpaid",$C698&lt;=Settings!$B$2),$W698/(1+$F698)*$F698,0))</f>
        <v>0</v>
      </c>
      <c r="R698">
        <f>IF($S698="","","FY "&amp;IF(MONTH($C698)&gt;=4,YEAR($C698),YEAR($C698)-1)&amp;"-"&amp;TEXT(MOD(IF(MONTH($C698)&gt;=4,YEAR($C698)+1,YEAR($C698)),100),"00"))</f>
        <v>0</v>
      </c>
      <c r="S698">
        <f>IF($S697="","",IF($U697="paid",IF($V697&lt;&gt;"",$S697,IF(AND($W697&gt;0,OR(INDEX(Calc!$B:$B,$S697)&lt;=Settings!$B$2,$X697=0)),$S697,IFERROR(MATCH(1,INDEX((Calc!$A$2:$A$2001&lt;&gt;"")*(Calc!$E$2:$E$2001&gt;0)*(ROW(Calc!$A$2:$A$2001)&gt;$S697),0),0)+1,""))),IFERROR(MATCH(1,INDEX((Calc!$A$2:$A$2001&lt;&gt;"")*(Calc!$E$2:$E$2001&gt;0)*(ROW(Calc!$A$2:$A$2001)&gt;$S697),0),0)+1,"")))</f>
        <v>0</v>
      </c>
      <c r="T698">
        <f>IF($S698="","",IF(AND($S698=$S697,$U697="paid",$V697=""),"",IF(AND($S698=$S697,$U697="paid",$V697&lt;&gt;""),$V697,IF($S698="","",IFERROR(MATCH(1,INDEX((Calc!$A$2:$A$2001=INDEX(Calc!$A:$A,$S698))*(Calc!$D$2:$D$2001&gt;0)*(Calc!$I$2:$I$2001&gt;INDEX(Calc!$J:$J,$S698))*(Calc!$T$2:$T$2001&lt;INDEX(Calc!$H:$H,$S698)),0),0)+1,"")))))</f>
        <v>0</v>
      </c>
      <c r="U698">
        <f>IF($S698="","",IF($T698&lt;&gt;"","paid","unpaid"))</f>
        <v>0</v>
      </c>
      <c r="V698">
        <f>IF(OR($S698="",$T698=""),"",IFERROR(MATCH(1,INDEX((Calc!$A$2:$A$2001=INDEX(Calc!$A:$A,$S698))*(Calc!$D$2:$D$2001&gt;0)*(Calc!$I$2:$I$2001&gt;INDEX(Calc!$J:$J,$S698))*(Calc!$T$2:$T$2001&lt;INDEX(Calc!$H:$H,$S698))*(ROW(Calc!$A$2:$A$2001)&gt;$T698),0),0)+1,""))</f>
        <v>0</v>
      </c>
      <c r="W698" s="8">
        <f>IF($S698="","",MAX(0,INDEX(Calc!$H:$H,$S698)-MAX(INDEX(Calc!$K:$K,$S698),INDEX(Calc!$J:$J,$S698))))</f>
        <v>0</v>
      </c>
      <c r="X698" s="8">
        <f>IF($S698="","",INDEX(Calc!$E:$E,$S698)-$W698)</f>
        <v>0</v>
      </c>
    </row>
    <row r="699" spans="1:24">
      <c r="A699">
        <f>IF($S699="","",INDEX(Calc!$A:$A,$S699))</f>
        <v>0</v>
      </c>
      <c r="B699">
        <f>IF($S699="","",INDEX(Calc!$U:$U,$S699))</f>
        <v>0</v>
      </c>
      <c r="C699" s="7">
        <f>IF($S699="","",INDEX(Calc!$B:$B,$S699))</f>
        <v>0</v>
      </c>
      <c r="D699">
        <f>IF($S699="","",INDEX(Calc!$C:$C,$S699))</f>
        <v>0</v>
      </c>
      <c r="E699" s="8">
        <f>IF($S699="","",INDEX(Calc!$E:$E,$S699))</f>
        <v>0</v>
      </c>
      <c r="F699" s="9">
        <f>IF($S699="","",INDEX(Calc!$G:$G,$S699))</f>
        <v>0</v>
      </c>
      <c r="G699" s="8">
        <f>IF($S699="","",INDEX(Calc!$L:$L,$S699))</f>
        <v>0</v>
      </c>
      <c r="H699" s="8">
        <f>IF($S699="","",INDEX(Calc!$M:$M,$S699))</f>
        <v>0</v>
      </c>
      <c r="I699" s="7">
        <f>IF($T699="","",INDEX(Calc!$B:$B,$T699))</f>
        <v>0</v>
      </c>
      <c r="J699" s="8">
        <f>IF($S699="","",IF($U699&lt;&gt;"paid",0,MAX(0,MIN(INDEX(Calc!$H:$H,$S699),INDEX(Calc!$I:$I,$T699))-MAX(INDEX(Calc!$J:$J,$S699),INDEX(Calc!$T:$T,$T699)))))</f>
        <v>0</v>
      </c>
      <c r="K699" s="8">
        <f>IF($S699="","",IF($U699&lt;&gt;"paid",0,$J699/(1+$F699)*$F699))</f>
        <v>0</v>
      </c>
      <c r="L699" s="8">
        <f>IF($S699="","",IF($U699="paid",MAX(0,$E699-MAX(0,MIN(INDEX(Calc!$H:$H,$S699),INDEX(Calc!$I:$I,$T699))-INDEX(Calc!$J:$J,$S699))),$W699))</f>
        <v>0</v>
      </c>
      <c r="M699" s="8">
        <f>IF($S699="","",IF($U699="paid",$L699/(1+$F699)*$F699,$Q699))</f>
        <v>0</v>
      </c>
      <c r="N699">
        <f>IF(OR($S699="",$U699&lt;&gt;"paid"),"",$I699-$C699)</f>
        <v>0</v>
      </c>
      <c r="O699" s="8">
        <f>IF($S699="","",IF(AND($U699="paid",$N699&gt;Settings!$B$4),$K699*Settings!$B$3*$N699/365,0))</f>
        <v>0</v>
      </c>
      <c r="P699" s="8">
        <f>IF($S699="","",IF($U699="unpaid",$W699,0))</f>
        <v>0</v>
      </c>
      <c r="Q699" s="8">
        <f>IF($S699="","",IF(AND($U699="unpaid",$C699&lt;=Settings!$B$2),$W699/(1+$F699)*$F699,0))</f>
        <v>0</v>
      </c>
      <c r="R699">
        <f>IF($S699="","","FY "&amp;IF(MONTH($C699)&gt;=4,YEAR($C699),YEAR($C699)-1)&amp;"-"&amp;TEXT(MOD(IF(MONTH($C699)&gt;=4,YEAR($C699)+1,YEAR($C699)),100),"00"))</f>
        <v>0</v>
      </c>
      <c r="S699">
        <f>IF($S698="","",IF($U698="paid",IF($V698&lt;&gt;"",$S698,IF(AND($W698&gt;0,OR(INDEX(Calc!$B:$B,$S698)&lt;=Settings!$B$2,$X698=0)),$S698,IFERROR(MATCH(1,INDEX((Calc!$A$2:$A$2001&lt;&gt;"")*(Calc!$E$2:$E$2001&gt;0)*(ROW(Calc!$A$2:$A$2001)&gt;$S698),0),0)+1,""))),IFERROR(MATCH(1,INDEX((Calc!$A$2:$A$2001&lt;&gt;"")*(Calc!$E$2:$E$2001&gt;0)*(ROW(Calc!$A$2:$A$2001)&gt;$S698),0),0)+1,"")))</f>
        <v>0</v>
      </c>
      <c r="T699">
        <f>IF($S699="","",IF(AND($S699=$S698,$U698="paid",$V698=""),"",IF(AND($S699=$S698,$U698="paid",$V698&lt;&gt;""),$V698,IF($S699="","",IFERROR(MATCH(1,INDEX((Calc!$A$2:$A$2001=INDEX(Calc!$A:$A,$S699))*(Calc!$D$2:$D$2001&gt;0)*(Calc!$I$2:$I$2001&gt;INDEX(Calc!$J:$J,$S699))*(Calc!$T$2:$T$2001&lt;INDEX(Calc!$H:$H,$S699)),0),0)+1,"")))))</f>
        <v>0</v>
      </c>
      <c r="U699">
        <f>IF($S699="","",IF($T699&lt;&gt;"","paid","unpaid"))</f>
        <v>0</v>
      </c>
      <c r="V699">
        <f>IF(OR($S699="",$T699=""),"",IFERROR(MATCH(1,INDEX((Calc!$A$2:$A$2001=INDEX(Calc!$A:$A,$S699))*(Calc!$D$2:$D$2001&gt;0)*(Calc!$I$2:$I$2001&gt;INDEX(Calc!$J:$J,$S699))*(Calc!$T$2:$T$2001&lt;INDEX(Calc!$H:$H,$S699))*(ROW(Calc!$A$2:$A$2001)&gt;$T699),0),0)+1,""))</f>
        <v>0</v>
      </c>
      <c r="W699" s="8">
        <f>IF($S699="","",MAX(0,INDEX(Calc!$H:$H,$S699)-MAX(INDEX(Calc!$K:$K,$S699),INDEX(Calc!$J:$J,$S699))))</f>
        <v>0</v>
      </c>
      <c r="X699" s="8">
        <f>IF($S699="","",INDEX(Calc!$E:$E,$S699)-$W699)</f>
        <v>0</v>
      </c>
    </row>
    <row r="700" spans="1:24">
      <c r="A700">
        <f>IF($S700="","",INDEX(Calc!$A:$A,$S700))</f>
        <v>0</v>
      </c>
      <c r="B700">
        <f>IF($S700="","",INDEX(Calc!$U:$U,$S700))</f>
        <v>0</v>
      </c>
      <c r="C700" s="7">
        <f>IF($S700="","",INDEX(Calc!$B:$B,$S700))</f>
        <v>0</v>
      </c>
      <c r="D700">
        <f>IF($S700="","",INDEX(Calc!$C:$C,$S700))</f>
        <v>0</v>
      </c>
      <c r="E700" s="8">
        <f>IF($S700="","",INDEX(Calc!$E:$E,$S700))</f>
        <v>0</v>
      </c>
      <c r="F700" s="9">
        <f>IF($S700="","",INDEX(Calc!$G:$G,$S700))</f>
        <v>0</v>
      </c>
      <c r="G700" s="8">
        <f>IF($S700="","",INDEX(Calc!$L:$L,$S700))</f>
        <v>0</v>
      </c>
      <c r="H700" s="8">
        <f>IF($S700="","",INDEX(Calc!$M:$M,$S700))</f>
        <v>0</v>
      </c>
      <c r="I700" s="7">
        <f>IF($T700="","",INDEX(Calc!$B:$B,$T700))</f>
        <v>0</v>
      </c>
      <c r="J700" s="8">
        <f>IF($S700="","",IF($U700&lt;&gt;"paid",0,MAX(0,MIN(INDEX(Calc!$H:$H,$S700),INDEX(Calc!$I:$I,$T700))-MAX(INDEX(Calc!$J:$J,$S700),INDEX(Calc!$T:$T,$T700)))))</f>
        <v>0</v>
      </c>
      <c r="K700" s="8">
        <f>IF($S700="","",IF($U700&lt;&gt;"paid",0,$J700/(1+$F700)*$F700))</f>
        <v>0</v>
      </c>
      <c r="L700" s="8">
        <f>IF($S700="","",IF($U700="paid",MAX(0,$E700-MAX(0,MIN(INDEX(Calc!$H:$H,$S700),INDEX(Calc!$I:$I,$T700))-INDEX(Calc!$J:$J,$S700))),$W700))</f>
        <v>0</v>
      </c>
      <c r="M700" s="8">
        <f>IF($S700="","",IF($U700="paid",$L700/(1+$F700)*$F700,$Q700))</f>
        <v>0</v>
      </c>
      <c r="N700">
        <f>IF(OR($S700="",$U700&lt;&gt;"paid"),"",$I700-$C700)</f>
        <v>0</v>
      </c>
      <c r="O700" s="8">
        <f>IF($S700="","",IF(AND($U700="paid",$N700&gt;Settings!$B$4),$K700*Settings!$B$3*$N700/365,0))</f>
        <v>0</v>
      </c>
      <c r="P700" s="8">
        <f>IF($S700="","",IF($U700="unpaid",$W700,0))</f>
        <v>0</v>
      </c>
      <c r="Q700" s="8">
        <f>IF($S700="","",IF(AND($U700="unpaid",$C700&lt;=Settings!$B$2),$W700/(1+$F700)*$F700,0))</f>
        <v>0</v>
      </c>
      <c r="R700">
        <f>IF($S700="","","FY "&amp;IF(MONTH($C700)&gt;=4,YEAR($C700),YEAR($C700)-1)&amp;"-"&amp;TEXT(MOD(IF(MONTH($C700)&gt;=4,YEAR($C700)+1,YEAR($C700)),100),"00"))</f>
        <v>0</v>
      </c>
      <c r="S700">
        <f>IF($S699="","",IF($U699="paid",IF($V699&lt;&gt;"",$S699,IF(AND($W699&gt;0,OR(INDEX(Calc!$B:$B,$S699)&lt;=Settings!$B$2,$X699=0)),$S699,IFERROR(MATCH(1,INDEX((Calc!$A$2:$A$2001&lt;&gt;"")*(Calc!$E$2:$E$2001&gt;0)*(ROW(Calc!$A$2:$A$2001)&gt;$S699),0),0)+1,""))),IFERROR(MATCH(1,INDEX((Calc!$A$2:$A$2001&lt;&gt;"")*(Calc!$E$2:$E$2001&gt;0)*(ROW(Calc!$A$2:$A$2001)&gt;$S699),0),0)+1,"")))</f>
        <v>0</v>
      </c>
      <c r="T700">
        <f>IF($S700="","",IF(AND($S700=$S699,$U699="paid",$V699=""),"",IF(AND($S700=$S699,$U699="paid",$V699&lt;&gt;""),$V699,IF($S700="","",IFERROR(MATCH(1,INDEX((Calc!$A$2:$A$2001=INDEX(Calc!$A:$A,$S700))*(Calc!$D$2:$D$2001&gt;0)*(Calc!$I$2:$I$2001&gt;INDEX(Calc!$J:$J,$S700))*(Calc!$T$2:$T$2001&lt;INDEX(Calc!$H:$H,$S700)),0),0)+1,"")))))</f>
        <v>0</v>
      </c>
      <c r="U700">
        <f>IF($S700="","",IF($T700&lt;&gt;"","paid","unpaid"))</f>
        <v>0</v>
      </c>
      <c r="V700">
        <f>IF(OR($S700="",$T700=""),"",IFERROR(MATCH(1,INDEX((Calc!$A$2:$A$2001=INDEX(Calc!$A:$A,$S700))*(Calc!$D$2:$D$2001&gt;0)*(Calc!$I$2:$I$2001&gt;INDEX(Calc!$J:$J,$S700))*(Calc!$T$2:$T$2001&lt;INDEX(Calc!$H:$H,$S700))*(ROW(Calc!$A$2:$A$2001)&gt;$T700),0),0)+1,""))</f>
        <v>0</v>
      </c>
      <c r="W700" s="8">
        <f>IF($S700="","",MAX(0,INDEX(Calc!$H:$H,$S700)-MAX(INDEX(Calc!$K:$K,$S700),INDEX(Calc!$J:$J,$S700))))</f>
        <v>0</v>
      </c>
      <c r="X700" s="8">
        <f>IF($S700="","",INDEX(Calc!$E:$E,$S700)-$W700)</f>
        <v>0</v>
      </c>
    </row>
    <row r="701" spans="1:24">
      <c r="A701">
        <f>IF($S701="","",INDEX(Calc!$A:$A,$S701))</f>
        <v>0</v>
      </c>
      <c r="B701">
        <f>IF($S701="","",INDEX(Calc!$U:$U,$S701))</f>
        <v>0</v>
      </c>
      <c r="C701" s="7">
        <f>IF($S701="","",INDEX(Calc!$B:$B,$S701))</f>
        <v>0</v>
      </c>
      <c r="D701">
        <f>IF($S701="","",INDEX(Calc!$C:$C,$S701))</f>
        <v>0</v>
      </c>
      <c r="E701" s="8">
        <f>IF($S701="","",INDEX(Calc!$E:$E,$S701))</f>
        <v>0</v>
      </c>
      <c r="F701" s="9">
        <f>IF($S701="","",INDEX(Calc!$G:$G,$S701))</f>
        <v>0</v>
      </c>
      <c r="G701" s="8">
        <f>IF($S701="","",INDEX(Calc!$L:$L,$S701))</f>
        <v>0</v>
      </c>
      <c r="H701" s="8">
        <f>IF($S701="","",INDEX(Calc!$M:$M,$S701))</f>
        <v>0</v>
      </c>
      <c r="I701" s="7">
        <f>IF($T701="","",INDEX(Calc!$B:$B,$T701))</f>
        <v>0</v>
      </c>
      <c r="J701" s="8">
        <f>IF($S701="","",IF($U701&lt;&gt;"paid",0,MAX(0,MIN(INDEX(Calc!$H:$H,$S701),INDEX(Calc!$I:$I,$T701))-MAX(INDEX(Calc!$J:$J,$S701),INDEX(Calc!$T:$T,$T701)))))</f>
        <v>0</v>
      </c>
      <c r="K701" s="8">
        <f>IF($S701="","",IF($U701&lt;&gt;"paid",0,$J701/(1+$F701)*$F701))</f>
        <v>0</v>
      </c>
      <c r="L701" s="8">
        <f>IF($S701="","",IF($U701="paid",MAX(0,$E701-MAX(0,MIN(INDEX(Calc!$H:$H,$S701),INDEX(Calc!$I:$I,$T701))-INDEX(Calc!$J:$J,$S701))),$W701))</f>
        <v>0</v>
      </c>
      <c r="M701" s="8">
        <f>IF($S701="","",IF($U701="paid",$L701/(1+$F701)*$F701,$Q701))</f>
        <v>0</v>
      </c>
      <c r="N701">
        <f>IF(OR($S701="",$U701&lt;&gt;"paid"),"",$I701-$C701)</f>
        <v>0</v>
      </c>
      <c r="O701" s="8">
        <f>IF($S701="","",IF(AND($U701="paid",$N701&gt;Settings!$B$4),$K701*Settings!$B$3*$N701/365,0))</f>
        <v>0</v>
      </c>
      <c r="P701" s="8">
        <f>IF($S701="","",IF($U701="unpaid",$W701,0))</f>
        <v>0</v>
      </c>
      <c r="Q701" s="8">
        <f>IF($S701="","",IF(AND($U701="unpaid",$C701&lt;=Settings!$B$2),$W701/(1+$F701)*$F701,0))</f>
        <v>0</v>
      </c>
      <c r="R701">
        <f>IF($S701="","","FY "&amp;IF(MONTH($C701)&gt;=4,YEAR($C701),YEAR($C701)-1)&amp;"-"&amp;TEXT(MOD(IF(MONTH($C701)&gt;=4,YEAR($C701)+1,YEAR($C701)),100),"00"))</f>
        <v>0</v>
      </c>
      <c r="S701">
        <f>IF($S700="","",IF($U700="paid",IF($V700&lt;&gt;"",$S700,IF(AND($W700&gt;0,OR(INDEX(Calc!$B:$B,$S700)&lt;=Settings!$B$2,$X700=0)),$S700,IFERROR(MATCH(1,INDEX((Calc!$A$2:$A$2001&lt;&gt;"")*(Calc!$E$2:$E$2001&gt;0)*(ROW(Calc!$A$2:$A$2001)&gt;$S700),0),0)+1,""))),IFERROR(MATCH(1,INDEX((Calc!$A$2:$A$2001&lt;&gt;"")*(Calc!$E$2:$E$2001&gt;0)*(ROW(Calc!$A$2:$A$2001)&gt;$S700),0),0)+1,"")))</f>
        <v>0</v>
      </c>
      <c r="T701">
        <f>IF($S701="","",IF(AND($S701=$S700,$U700="paid",$V700=""),"",IF(AND($S701=$S700,$U700="paid",$V700&lt;&gt;""),$V700,IF($S701="","",IFERROR(MATCH(1,INDEX((Calc!$A$2:$A$2001=INDEX(Calc!$A:$A,$S701))*(Calc!$D$2:$D$2001&gt;0)*(Calc!$I$2:$I$2001&gt;INDEX(Calc!$J:$J,$S701))*(Calc!$T$2:$T$2001&lt;INDEX(Calc!$H:$H,$S701)),0),0)+1,"")))))</f>
        <v>0</v>
      </c>
      <c r="U701">
        <f>IF($S701="","",IF($T701&lt;&gt;"","paid","unpaid"))</f>
        <v>0</v>
      </c>
      <c r="V701">
        <f>IF(OR($S701="",$T701=""),"",IFERROR(MATCH(1,INDEX((Calc!$A$2:$A$2001=INDEX(Calc!$A:$A,$S701))*(Calc!$D$2:$D$2001&gt;0)*(Calc!$I$2:$I$2001&gt;INDEX(Calc!$J:$J,$S701))*(Calc!$T$2:$T$2001&lt;INDEX(Calc!$H:$H,$S701))*(ROW(Calc!$A$2:$A$2001)&gt;$T701),0),0)+1,""))</f>
        <v>0</v>
      </c>
      <c r="W701" s="8">
        <f>IF($S701="","",MAX(0,INDEX(Calc!$H:$H,$S701)-MAX(INDEX(Calc!$K:$K,$S701),INDEX(Calc!$J:$J,$S701))))</f>
        <v>0</v>
      </c>
      <c r="X701" s="8">
        <f>IF($S701="","",INDEX(Calc!$E:$E,$S701)-$W701)</f>
        <v>0</v>
      </c>
    </row>
    <row r="702" spans="1:24">
      <c r="A702">
        <f>IF($S702="","",INDEX(Calc!$A:$A,$S702))</f>
        <v>0</v>
      </c>
      <c r="B702">
        <f>IF($S702="","",INDEX(Calc!$U:$U,$S702))</f>
        <v>0</v>
      </c>
      <c r="C702" s="7">
        <f>IF($S702="","",INDEX(Calc!$B:$B,$S702))</f>
        <v>0</v>
      </c>
      <c r="D702">
        <f>IF($S702="","",INDEX(Calc!$C:$C,$S702))</f>
        <v>0</v>
      </c>
      <c r="E702" s="8">
        <f>IF($S702="","",INDEX(Calc!$E:$E,$S702))</f>
        <v>0</v>
      </c>
      <c r="F702" s="9">
        <f>IF($S702="","",INDEX(Calc!$G:$G,$S702))</f>
        <v>0</v>
      </c>
      <c r="G702" s="8">
        <f>IF($S702="","",INDEX(Calc!$L:$L,$S702))</f>
        <v>0</v>
      </c>
      <c r="H702" s="8">
        <f>IF($S702="","",INDEX(Calc!$M:$M,$S702))</f>
        <v>0</v>
      </c>
      <c r="I702" s="7">
        <f>IF($T702="","",INDEX(Calc!$B:$B,$T702))</f>
        <v>0</v>
      </c>
      <c r="J702" s="8">
        <f>IF($S702="","",IF($U702&lt;&gt;"paid",0,MAX(0,MIN(INDEX(Calc!$H:$H,$S702),INDEX(Calc!$I:$I,$T702))-MAX(INDEX(Calc!$J:$J,$S702),INDEX(Calc!$T:$T,$T702)))))</f>
        <v>0</v>
      </c>
      <c r="K702" s="8">
        <f>IF($S702="","",IF($U702&lt;&gt;"paid",0,$J702/(1+$F702)*$F702))</f>
        <v>0</v>
      </c>
      <c r="L702" s="8">
        <f>IF($S702="","",IF($U702="paid",MAX(0,$E702-MAX(0,MIN(INDEX(Calc!$H:$H,$S702),INDEX(Calc!$I:$I,$T702))-INDEX(Calc!$J:$J,$S702))),$W702))</f>
        <v>0</v>
      </c>
      <c r="M702" s="8">
        <f>IF($S702="","",IF($U702="paid",$L702/(1+$F702)*$F702,$Q702))</f>
        <v>0</v>
      </c>
      <c r="N702">
        <f>IF(OR($S702="",$U702&lt;&gt;"paid"),"",$I702-$C702)</f>
        <v>0</v>
      </c>
      <c r="O702" s="8">
        <f>IF($S702="","",IF(AND($U702="paid",$N702&gt;Settings!$B$4),$K702*Settings!$B$3*$N702/365,0))</f>
        <v>0</v>
      </c>
      <c r="P702" s="8">
        <f>IF($S702="","",IF($U702="unpaid",$W702,0))</f>
        <v>0</v>
      </c>
      <c r="Q702" s="8">
        <f>IF($S702="","",IF(AND($U702="unpaid",$C702&lt;=Settings!$B$2),$W702/(1+$F702)*$F702,0))</f>
        <v>0</v>
      </c>
      <c r="R702">
        <f>IF($S702="","","FY "&amp;IF(MONTH($C702)&gt;=4,YEAR($C702),YEAR($C702)-1)&amp;"-"&amp;TEXT(MOD(IF(MONTH($C702)&gt;=4,YEAR($C702)+1,YEAR($C702)),100),"00"))</f>
        <v>0</v>
      </c>
      <c r="S702">
        <f>IF($S701="","",IF($U701="paid",IF($V701&lt;&gt;"",$S701,IF(AND($W701&gt;0,OR(INDEX(Calc!$B:$B,$S701)&lt;=Settings!$B$2,$X701=0)),$S701,IFERROR(MATCH(1,INDEX((Calc!$A$2:$A$2001&lt;&gt;"")*(Calc!$E$2:$E$2001&gt;0)*(ROW(Calc!$A$2:$A$2001)&gt;$S701),0),0)+1,""))),IFERROR(MATCH(1,INDEX((Calc!$A$2:$A$2001&lt;&gt;"")*(Calc!$E$2:$E$2001&gt;0)*(ROW(Calc!$A$2:$A$2001)&gt;$S701),0),0)+1,"")))</f>
        <v>0</v>
      </c>
      <c r="T702">
        <f>IF($S702="","",IF(AND($S702=$S701,$U701="paid",$V701=""),"",IF(AND($S702=$S701,$U701="paid",$V701&lt;&gt;""),$V701,IF($S702="","",IFERROR(MATCH(1,INDEX((Calc!$A$2:$A$2001=INDEX(Calc!$A:$A,$S702))*(Calc!$D$2:$D$2001&gt;0)*(Calc!$I$2:$I$2001&gt;INDEX(Calc!$J:$J,$S702))*(Calc!$T$2:$T$2001&lt;INDEX(Calc!$H:$H,$S702)),0),0)+1,"")))))</f>
        <v>0</v>
      </c>
      <c r="U702">
        <f>IF($S702="","",IF($T702&lt;&gt;"","paid","unpaid"))</f>
        <v>0</v>
      </c>
      <c r="V702">
        <f>IF(OR($S702="",$T702=""),"",IFERROR(MATCH(1,INDEX((Calc!$A$2:$A$2001=INDEX(Calc!$A:$A,$S702))*(Calc!$D$2:$D$2001&gt;0)*(Calc!$I$2:$I$2001&gt;INDEX(Calc!$J:$J,$S702))*(Calc!$T$2:$T$2001&lt;INDEX(Calc!$H:$H,$S702))*(ROW(Calc!$A$2:$A$2001)&gt;$T702),0),0)+1,""))</f>
        <v>0</v>
      </c>
      <c r="W702" s="8">
        <f>IF($S702="","",MAX(0,INDEX(Calc!$H:$H,$S702)-MAX(INDEX(Calc!$K:$K,$S702),INDEX(Calc!$J:$J,$S702))))</f>
        <v>0</v>
      </c>
      <c r="X702" s="8">
        <f>IF($S702="","",INDEX(Calc!$E:$E,$S702)-$W702)</f>
        <v>0</v>
      </c>
    </row>
    <row r="703" spans="1:24">
      <c r="A703">
        <f>IF($S703="","",INDEX(Calc!$A:$A,$S703))</f>
        <v>0</v>
      </c>
      <c r="B703">
        <f>IF($S703="","",INDEX(Calc!$U:$U,$S703))</f>
        <v>0</v>
      </c>
      <c r="C703" s="7">
        <f>IF($S703="","",INDEX(Calc!$B:$B,$S703))</f>
        <v>0</v>
      </c>
      <c r="D703">
        <f>IF($S703="","",INDEX(Calc!$C:$C,$S703))</f>
        <v>0</v>
      </c>
      <c r="E703" s="8">
        <f>IF($S703="","",INDEX(Calc!$E:$E,$S703))</f>
        <v>0</v>
      </c>
      <c r="F703" s="9">
        <f>IF($S703="","",INDEX(Calc!$G:$G,$S703))</f>
        <v>0</v>
      </c>
      <c r="G703" s="8">
        <f>IF($S703="","",INDEX(Calc!$L:$L,$S703))</f>
        <v>0</v>
      </c>
      <c r="H703" s="8">
        <f>IF($S703="","",INDEX(Calc!$M:$M,$S703))</f>
        <v>0</v>
      </c>
      <c r="I703" s="7">
        <f>IF($T703="","",INDEX(Calc!$B:$B,$T703))</f>
        <v>0</v>
      </c>
      <c r="J703" s="8">
        <f>IF($S703="","",IF($U703&lt;&gt;"paid",0,MAX(0,MIN(INDEX(Calc!$H:$H,$S703),INDEX(Calc!$I:$I,$T703))-MAX(INDEX(Calc!$J:$J,$S703),INDEX(Calc!$T:$T,$T703)))))</f>
        <v>0</v>
      </c>
      <c r="K703" s="8">
        <f>IF($S703="","",IF($U703&lt;&gt;"paid",0,$J703/(1+$F703)*$F703))</f>
        <v>0</v>
      </c>
      <c r="L703" s="8">
        <f>IF($S703="","",IF($U703="paid",MAX(0,$E703-MAX(0,MIN(INDEX(Calc!$H:$H,$S703),INDEX(Calc!$I:$I,$T703))-INDEX(Calc!$J:$J,$S703))),$W703))</f>
        <v>0</v>
      </c>
      <c r="M703" s="8">
        <f>IF($S703="","",IF($U703="paid",$L703/(1+$F703)*$F703,$Q703))</f>
        <v>0</v>
      </c>
      <c r="N703">
        <f>IF(OR($S703="",$U703&lt;&gt;"paid"),"",$I703-$C703)</f>
        <v>0</v>
      </c>
      <c r="O703" s="8">
        <f>IF($S703="","",IF(AND($U703="paid",$N703&gt;Settings!$B$4),$K703*Settings!$B$3*$N703/365,0))</f>
        <v>0</v>
      </c>
      <c r="P703" s="8">
        <f>IF($S703="","",IF($U703="unpaid",$W703,0))</f>
        <v>0</v>
      </c>
      <c r="Q703" s="8">
        <f>IF($S703="","",IF(AND($U703="unpaid",$C703&lt;=Settings!$B$2),$W703/(1+$F703)*$F703,0))</f>
        <v>0</v>
      </c>
      <c r="R703">
        <f>IF($S703="","","FY "&amp;IF(MONTH($C703)&gt;=4,YEAR($C703),YEAR($C703)-1)&amp;"-"&amp;TEXT(MOD(IF(MONTH($C703)&gt;=4,YEAR($C703)+1,YEAR($C703)),100),"00"))</f>
        <v>0</v>
      </c>
      <c r="S703">
        <f>IF($S702="","",IF($U702="paid",IF($V702&lt;&gt;"",$S702,IF(AND($W702&gt;0,OR(INDEX(Calc!$B:$B,$S702)&lt;=Settings!$B$2,$X702=0)),$S702,IFERROR(MATCH(1,INDEX((Calc!$A$2:$A$2001&lt;&gt;"")*(Calc!$E$2:$E$2001&gt;0)*(ROW(Calc!$A$2:$A$2001)&gt;$S702),0),0)+1,""))),IFERROR(MATCH(1,INDEX((Calc!$A$2:$A$2001&lt;&gt;"")*(Calc!$E$2:$E$2001&gt;0)*(ROW(Calc!$A$2:$A$2001)&gt;$S702),0),0)+1,"")))</f>
        <v>0</v>
      </c>
      <c r="T703">
        <f>IF($S703="","",IF(AND($S703=$S702,$U702="paid",$V702=""),"",IF(AND($S703=$S702,$U702="paid",$V702&lt;&gt;""),$V702,IF($S703="","",IFERROR(MATCH(1,INDEX((Calc!$A$2:$A$2001=INDEX(Calc!$A:$A,$S703))*(Calc!$D$2:$D$2001&gt;0)*(Calc!$I$2:$I$2001&gt;INDEX(Calc!$J:$J,$S703))*(Calc!$T$2:$T$2001&lt;INDEX(Calc!$H:$H,$S703)),0),0)+1,"")))))</f>
        <v>0</v>
      </c>
      <c r="U703">
        <f>IF($S703="","",IF($T703&lt;&gt;"","paid","unpaid"))</f>
        <v>0</v>
      </c>
      <c r="V703">
        <f>IF(OR($S703="",$T703=""),"",IFERROR(MATCH(1,INDEX((Calc!$A$2:$A$2001=INDEX(Calc!$A:$A,$S703))*(Calc!$D$2:$D$2001&gt;0)*(Calc!$I$2:$I$2001&gt;INDEX(Calc!$J:$J,$S703))*(Calc!$T$2:$T$2001&lt;INDEX(Calc!$H:$H,$S703))*(ROW(Calc!$A$2:$A$2001)&gt;$T703),0),0)+1,""))</f>
        <v>0</v>
      </c>
      <c r="W703" s="8">
        <f>IF($S703="","",MAX(0,INDEX(Calc!$H:$H,$S703)-MAX(INDEX(Calc!$K:$K,$S703),INDEX(Calc!$J:$J,$S703))))</f>
        <v>0</v>
      </c>
      <c r="X703" s="8">
        <f>IF($S703="","",INDEX(Calc!$E:$E,$S703)-$W703)</f>
        <v>0</v>
      </c>
    </row>
    <row r="704" spans="1:24">
      <c r="A704">
        <f>IF($S704="","",INDEX(Calc!$A:$A,$S704))</f>
        <v>0</v>
      </c>
      <c r="B704">
        <f>IF($S704="","",INDEX(Calc!$U:$U,$S704))</f>
        <v>0</v>
      </c>
      <c r="C704" s="7">
        <f>IF($S704="","",INDEX(Calc!$B:$B,$S704))</f>
        <v>0</v>
      </c>
      <c r="D704">
        <f>IF($S704="","",INDEX(Calc!$C:$C,$S704))</f>
        <v>0</v>
      </c>
      <c r="E704" s="8">
        <f>IF($S704="","",INDEX(Calc!$E:$E,$S704))</f>
        <v>0</v>
      </c>
      <c r="F704" s="9">
        <f>IF($S704="","",INDEX(Calc!$G:$G,$S704))</f>
        <v>0</v>
      </c>
      <c r="G704" s="8">
        <f>IF($S704="","",INDEX(Calc!$L:$L,$S704))</f>
        <v>0</v>
      </c>
      <c r="H704" s="8">
        <f>IF($S704="","",INDEX(Calc!$M:$M,$S704))</f>
        <v>0</v>
      </c>
      <c r="I704" s="7">
        <f>IF($T704="","",INDEX(Calc!$B:$B,$T704))</f>
        <v>0</v>
      </c>
      <c r="J704" s="8">
        <f>IF($S704="","",IF($U704&lt;&gt;"paid",0,MAX(0,MIN(INDEX(Calc!$H:$H,$S704),INDEX(Calc!$I:$I,$T704))-MAX(INDEX(Calc!$J:$J,$S704),INDEX(Calc!$T:$T,$T704)))))</f>
        <v>0</v>
      </c>
      <c r="K704" s="8">
        <f>IF($S704="","",IF($U704&lt;&gt;"paid",0,$J704/(1+$F704)*$F704))</f>
        <v>0</v>
      </c>
      <c r="L704" s="8">
        <f>IF($S704="","",IF($U704="paid",MAX(0,$E704-MAX(0,MIN(INDEX(Calc!$H:$H,$S704),INDEX(Calc!$I:$I,$T704))-INDEX(Calc!$J:$J,$S704))),$W704))</f>
        <v>0</v>
      </c>
      <c r="M704" s="8">
        <f>IF($S704="","",IF($U704="paid",$L704/(1+$F704)*$F704,$Q704))</f>
        <v>0</v>
      </c>
      <c r="N704">
        <f>IF(OR($S704="",$U704&lt;&gt;"paid"),"",$I704-$C704)</f>
        <v>0</v>
      </c>
      <c r="O704" s="8">
        <f>IF($S704="","",IF(AND($U704="paid",$N704&gt;Settings!$B$4),$K704*Settings!$B$3*$N704/365,0))</f>
        <v>0</v>
      </c>
      <c r="P704" s="8">
        <f>IF($S704="","",IF($U704="unpaid",$W704,0))</f>
        <v>0</v>
      </c>
      <c r="Q704" s="8">
        <f>IF($S704="","",IF(AND($U704="unpaid",$C704&lt;=Settings!$B$2),$W704/(1+$F704)*$F704,0))</f>
        <v>0</v>
      </c>
      <c r="R704">
        <f>IF($S704="","","FY "&amp;IF(MONTH($C704)&gt;=4,YEAR($C704),YEAR($C704)-1)&amp;"-"&amp;TEXT(MOD(IF(MONTH($C704)&gt;=4,YEAR($C704)+1,YEAR($C704)),100),"00"))</f>
        <v>0</v>
      </c>
      <c r="S704">
        <f>IF($S703="","",IF($U703="paid",IF($V703&lt;&gt;"",$S703,IF(AND($W703&gt;0,OR(INDEX(Calc!$B:$B,$S703)&lt;=Settings!$B$2,$X703=0)),$S703,IFERROR(MATCH(1,INDEX((Calc!$A$2:$A$2001&lt;&gt;"")*(Calc!$E$2:$E$2001&gt;0)*(ROW(Calc!$A$2:$A$2001)&gt;$S703),0),0)+1,""))),IFERROR(MATCH(1,INDEX((Calc!$A$2:$A$2001&lt;&gt;"")*(Calc!$E$2:$E$2001&gt;0)*(ROW(Calc!$A$2:$A$2001)&gt;$S703),0),0)+1,"")))</f>
        <v>0</v>
      </c>
      <c r="T704">
        <f>IF($S704="","",IF(AND($S704=$S703,$U703="paid",$V703=""),"",IF(AND($S704=$S703,$U703="paid",$V703&lt;&gt;""),$V703,IF($S704="","",IFERROR(MATCH(1,INDEX((Calc!$A$2:$A$2001=INDEX(Calc!$A:$A,$S704))*(Calc!$D$2:$D$2001&gt;0)*(Calc!$I$2:$I$2001&gt;INDEX(Calc!$J:$J,$S704))*(Calc!$T$2:$T$2001&lt;INDEX(Calc!$H:$H,$S704)),0),0)+1,"")))))</f>
        <v>0</v>
      </c>
      <c r="U704">
        <f>IF($S704="","",IF($T704&lt;&gt;"","paid","unpaid"))</f>
        <v>0</v>
      </c>
      <c r="V704">
        <f>IF(OR($S704="",$T704=""),"",IFERROR(MATCH(1,INDEX((Calc!$A$2:$A$2001=INDEX(Calc!$A:$A,$S704))*(Calc!$D$2:$D$2001&gt;0)*(Calc!$I$2:$I$2001&gt;INDEX(Calc!$J:$J,$S704))*(Calc!$T$2:$T$2001&lt;INDEX(Calc!$H:$H,$S704))*(ROW(Calc!$A$2:$A$2001)&gt;$T704),0),0)+1,""))</f>
        <v>0</v>
      </c>
      <c r="W704" s="8">
        <f>IF($S704="","",MAX(0,INDEX(Calc!$H:$H,$S704)-MAX(INDEX(Calc!$K:$K,$S704),INDEX(Calc!$J:$J,$S704))))</f>
        <v>0</v>
      </c>
      <c r="X704" s="8">
        <f>IF($S704="","",INDEX(Calc!$E:$E,$S704)-$W704)</f>
        <v>0</v>
      </c>
    </row>
    <row r="705" spans="1:24">
      <c r="A705">
        <f>IF($S705="","",INDEX(Calc!$A:$A,$S705))</f>
        <v>0</v>
      </c>
      <c r="B705">
        <f>IF($S705="","",INDEX(Calc!$U:$U,$S705))</f>
        <v>0</v>
      </c>
      <c r="C705" s="7">
        <f>IF($S705="","",INDEX(Calc!$B:$B,$S705))</f>
        <v>0</v>
      </c>
      <c r="D705">
        <f>IF($S705="","",INDEX(Calc!$C:$C,$S705))</f>
        <v>0</v>
      </c>
      <c r="E705" s="8">
        <f>IF($S705="","",INDEX(Calc!$E:$E,$S705))</f>
        <v>0</v>
      </c>
      <c r="F705" s="9">
        <f>IF($S705="","",INDEX(Calc!$G:$G,$S705))</f>
        <v>0</v>
      </c>
      <c r="G705" s="8">
        <f>IF($S705="","",INDEX(Calc!$L:$L,$S705))</f>
        <v>0</v>
      </c>
      <c r="H705" s="8">
        <f>IF($S705="","",INDEX(Calc!$M:$M,$S705))</f>
        <v>0</v>
      </c>
      <c r="I705" s="7">
        <f>IF($T705="","",INDEX(Calc!$B:$B,$T705))</f>
        <v>0</v>
      </c>
      <c r="J705" s="8">
        <f>IF($S705="","",IF($U705&lt;&gt;"paid",0,MAX(0,MIN(INDEX(Calc!$H:$H,$S705),INDEX(Calc!$I:$I,$T705))-MAX(INDEX(Calc!$J:$J,$S705),INDEX(Calc!$T:$T,$T705)))))</f>
        <v>0</v>
      </c>
      <c r="K705" s="8">
        <f>IF($S705="","",IF($U705&lt;&gt;"paid",0,$J705/(1+$F705)*$F705))</f>
        <v>0</v>
      </c>
      <c r="L705" s="8">
        <f>IF($S705="","",IF($U705="paid",MAX(0,$E705-MAX(0,MIN(INDEX(Calc!$H:$H,$S705),INDEX(Calc!$I:$I,$T705))-INDEX(Calc!$J:$J,$S705))),$W705))</f>
        <v>0</v>
      </c>
      <c r="M705" s="8">
        <f>IF($S705="","",IF($U705="paid",$L705/(1+$F705)*$F705,$Q705))</f>
        <v>0</v>
      </c>
      <c r="N705">
        <f>IF(OR($S705="",$U705&lt;&gt;"paid"),"",$I705-$C705)</f>
        <v>0</v>
      </c>
      <c r="O705" s="8">
        <f>IF($S705="","",IF(AND($U705="paid",$N705&gt;Settings!$B$4),$K705*Settings!$B$3*$N705/365,0))</f>
        <v>0</v>
      </c>
      <c r="P705" s="8">
        <f>IF($S705="","",IF($U705="unpaid",$W705,0))</f>
        <v>0</v>
      </c>
      <c r="Q705" s="8">
        <f>IF($S705="","",IF(AND($U705="unpaid",$C705&lt;=Settings!$B$2),$W705/(1+$F705)*$F705,0))</f>
        <v>0</v>
      </c>
      <c r="R705">
        <f>IF($S705="","","FY "&amp;IF(MONTH($C705)&gt;=4,YEAR($C705),YEAR($C705)-1)&amp;"-"&amp;TEXT(MOD(IF(MONTH($C705)&gt;=4,YEAR($C705)+1,YEAR($C705)),100),"00"))</f>
        <v>0</v>
      </c>
      <c r="S705">
        <f>IF($S704="","",IF($U704="paid",IF($V704&lt;&gt;"",$S704,IF(AND($W704&gt;0,OR(INDEX(Calc!$B:$B,$S704)&lt;=Settings!$B$2,$X704=0)),$S704,IFERROR(MATCH(1,INDEX((Calc!$A$2:$A$2001&lt;&gt;"")*(Calc!$E$2:$E$2001&gt;0)*(ROW(Calc!$A$2:$A$2001)&gt;$S704),0),0)+1,""))),IFERROR(MATCH(1,INDEX((Calc!$A$2:$A$2001&lt;&gt;"")*(Calc!$E$2:$E$2001&gt;0)*(ROW(Calc!$A$2:$A$2001)&gt;$S704),0),0)+1,"")))</f>
        <v>0</v>
      </c>
      <c r="T705">
        <f>IF($S705="","",IF(AND($S705=$S704,$U704="paid",$V704=""),"",IF(AND($S705=$S704,$U704="paid",$V704&lt;&gt;""),$V704,IF($S705="","",IFERROR(MATCH(1,INDEX((Calc!$A$2:$A$2001=INDEX(Calc!$A:$A,$S705))*(Calc!$D$2:$D$2001&gt;0)*(Calc!$I$2:$I$2001&gt;INDEX(Calc!$J:$J,$S705))*(Calc!$T$2:$T$2001&lt;INDEX(Calc!$H:$H,$S705)),0),0)+1,"")))))</f>
        <v>0</v>
      </c>
      <c r="U705">
        <f>IF($S705="","",IF($T705&lt;&gt;"","paid","unpaid"))</f>
        <v>0</v>
      </c>
      <c r="V705">
        <f>IF(OR($S705="",$T705=""),"",IFERROR(MATCH(1,INDEX((Calc!$A$2:$A$2001=INDEX(Calc!$A:$A,$S705))*(Calc!$D$2:$D$2001&gt;0)*(Calc!$I$2:$I$2001&gt;INDEX(Calc!$J:$J,$S705))*(Calc!$T$2:$T$2001&lt;INDEX(Calc!$H:$H,$S705))*(ROW(Calc!$A$2:$A$2001)&gt;$T705),0),0)+1,""))</f>
        <v>0</v>
      </c>
      <c r="W705" s="8">
        <f>IF($S705="","",MAX(0,INDEX(Calc!$H:$H,$S705)-MAX(INDEX(Calc!$K:$K,$S705),INDEX(Calc!$J:$J,$S705))))</f>
        <v>0</v>
      </c>
      <c r="X705" s="8">
        <f>IF($S705="","",INDEX(Calc!$E:$E,$S705)-$W705)</f>
        <v>0</v>
      </c>
    </row>
    <row r="706" spans="1:24">
      <c r="A706">
        <f>IF($S706="","",INDEX(Calc!$A:$A,$S706))</f>
        <v>0</v>
      </c>
      <c r="B706">
        <f>IF($S706="","",INDEX(Calc!$U:$U,$S706))</f>
        <v>0</v>
      </c>
      <c r="C706" s="7">
        <f>IF($S706="","",INDEX(Calc!$B:$B,$S706))</f>
        <v>0</v>
      </c>
      <c r="D706">
        <f>IF($S706="","",INDEX(Calc!$C:$C,$S706))</f>
        <v>0</v>
      </c>
      <c r="E706" s="8">
        <f>IF($S706="","",INDEX(Calc!$E:$E,$S706))</f>
        <v>0</v>
      </c>
      <c r="F706" s="9">
        <f>IF($S706="","",INDEX(Calc!$G:$G,$S706))</f>
        <v>0</v>
      </c>
      <c r="G706" s="8">
        <f>IF($S706="","",INDEX(Calc!$L:$L,$S706))</f>
        <v>0</v>
      </c>
      <c r="H706" s="8">
        <f>IF($S706="","",INDEX(Calc!$M:$M,$S706))</f>
        <v>0</v>
      </c>
      <c r="I706" s="7">
        <f>IF($T706="","",INDEX(Calc!$B:$B,$T706))</f>
        <v>0</v>
      </c>
      <c r="J706" s="8">
        <f>IF($S706="","",IF($U706&lt;&gt;"paid",0,MAX(0,MIN(INDEX(Calc!$H:$H,$S706),INDEX(Calc!$I:$I,$T706))-MAX(INDEX(Calc!$J:$J,$S706),INDEX(Calc!$T:$T,$T706)))))</f>
        <v>0</v>
      </c>
      <c r="K706" s="8">
        <f>IF($S706="","",IF($U706&lt;&gt;"paid",0,$J706/(1+$F706)*$F706))</f>
        <v>0</v>
      </c>
      <c r="L706" s="8">
        <f>IF($S706="","",IF($U706="paid",MAX(0,$E706-MAX(0,MIN(INDEX(Calc!$H:$H,$S706),INDEX(Calc!$I:$I,$T706))-INDEX(Calc!$J:$J,$S706))),$W706))</f>
        <v>0</v>
      </c>
      <c r="M706" s="8">
        <f>IF($S706="","",IF($U706="paid",$L706/(1+$F706)*$F706,$Q706))</f>
        <v>0</v>
      </c>
      <c r="N706">
        <f>IF(OR($S706="",$U706&lt;&gt;"paid"),"",$I706-$C706)</f>
        <v>0</v>
      </c>
      <c r="O706" s="8">
        <f>IF($S706="","",IF(AND($U706="paid",$N706&gt;Settings!$B$4),$K706*Settings!$B$3*$N706/365,0))</f>
        <v>0</v>
      </c>
      <c r="P706" s="8">
        <f>IF($S706="","",IF($U706="unpaid",$W706,0))</f>
        <v>0</v>
      </c>
      <c r="Q706" s="8">
        <f>IF($S706="","",IF(AND($U706="unpaid",$C706&lt;=Settings!$B$2),$W706/(1+$F706)*$F706,0))</f>
        <v>0</v>
      </c>
      <c r="R706">
        <f>IF($S706="","","FY "&amp;IF(MONTH($C706)&gt;=4,YEAR($C706),YEAR($C706)-1)&amp;"-"&amp;TEXT(MOD(IF(MONTH($C706)&gt;=4,YEAR($C706)+1,YEAR($C706)),100),"00"))</f>
        <v>0</v>
      </c>
      <c r="S706">
        <f>IF($S705="","",IF($U705="paid",IF($V705&lt;&gt;"",$S705,IF(AND($W705&gt;0,OR(INDEX(Calc!$B:$B,$S705)&lt;=Settings!$B$2,$X705=0)),$S705,IFERROR(MATCH(1,INDEX((Calc!$A$2:$A$2001&lt;&gt;"")*(Calc!$E$2:$E$2001&gt;0)*(ROW(Calc!$A$2:$A$2001)&gt;$S705),0),0)+1,""))),IFERROR(MATCH(1,INDEX((Calc!$A$2:$A$2001&lt;&gt;"")*(Calc!$E$2:$E$2001&gt;0)*(ROW(Calc!$A$2:$A$2001)&gt;$S705),0),0)+1,"")))</f>
        <v>0</v>
      </c>
      <c r="T706">
        <f>IF($S706="","",IF(AND($S706=$S705,$U705="paid",$V705=""),"",IF(AND($S706=$S705,$U705="paid",$V705&lt;&gt;""),$V705,IF($S706="","",IFERROR(MATCH(1,INDEX((Calc!$A$2:$A$2001=INDEX(Calc!$A:$A,$S706))*(Calc!$D$2:$D$2001&gt;0)*(Calc!$I$2:$I$2001&gt;INDEX(Calc!$J:$J,$S706))*(Calc!$T$2:$T$2001&lt;INDEX(Calc!$H:$H,$S706)),0),0)+1,"")))))</f>
        <v>0</v>
      </c>
      <c r="U706">
        <f>IF($S706="","",IF($T706&lt;&gt;"","paid","unpaid"))</f>
        <v>0</v>
      </c>
      <c r="V706">
        <f>IF(OR($S706="",$T706=""),"",IFERROR(MATCH(1,INDEX((Calc!$A$2:$A$2001=INDEX(Calc!$A:$A,$S706))*(Calc!$D$2:$D$2001&gt;0)*(Calc!$I$2:$I$2001&gt;INDEX(Calc!$J:$J,$S706))*(Calc!$T$2:$T$2001&lt;INDEX(Calc!$H:$H,$S706))*(ROW(Calc!$A$2:$A$2001)&gt;$T706),0),0)+1,""))</f>
        <v>0</v>
      </c>
      <c r="W706" s="8">
        <f>IF($S706="","",MAX(0,INDEX(Calc!$H:$H,$S706)-MAX(INDEX(Calc!$K:$K,$S706),INDEX(Calc!$J:$J,$S706))))</f>
        <v>0</v>
      </c>
      <c r="X706" s="8">
        <f>IF($S706="","",INDEX(Calc!$E:$E,$S706)-$W706)</f>
        <v>0</v>
      </c>
    </row>
    <row r="707" spans="1:24">
      <c r="A707">
        <f>IF($S707="","",INDEX(Calc!$A:$A,$S707))</f>
        <v>0</v>
      </c>
      <c r="B707">
        <f>IF($S707="","",INDEX(Calc!$U:$U,$S707))</f>
        <v>0</v>
      </c>
      <c r="C707" s="7">
        <f>IF($S707="","",INDEX(Calc!$B:$B,$S707))</f>
        <v>0</v>
      </c>
      <c r="D707">
        <f>IF($S707="","",INDEX(Calc!$C:$C,$S707))</f>
        <v>0</v>
      </c>
      <c r="E707" s="8">
        <f>IF($S707="","",INDEX(Calc!$E:$E,$S707))</f>
        <v>0</v>
      </c>
      <c r="F707" s="9">
        <f>IF($S707="","",INDEX(Calc!$G:$G,$S707))</f>
        <v>0</v>
      </c>
      <c r="G707" s="8">
        <f>IF($S707="","",INDEX(Calc!$L:$L,$S707))</f>
        <v>0</v>
      </c>
      <c r="H707" s="8">
        <f>IF($S707="","",INDEX(Calc!$M:$M,$S707))</f>
        <v>0</v>
      </c>
      <c r="I707" s="7">
        <f>IF($T707="","",INDEX(Calc!$B:$B,$T707))</f>
        <v>0</v>
      </c>
      <c r="J707" s="8">
        <f>IF($S707="","",IF($U707&lt;&gt;"paid",0,MAX(0,MIN(INDEX(Calc!$H:$H,$S707),INDEX(Calc!$I:$I,$T707))-MAX(INDEX(Calc!$J:$J,$S707),INDEX(Calc!$T:$T,$T707)))))</f>
        <v>0</v>
      </c>
      <c r="K707" s="8">
        <f>IF($S707="","",IF($U707&lt;&gt;"paid",0,$J707/(1+$F707)*$F707))</f>
        <v>0</v>
      </c>
      <c r="L707" s="8">
        <f>IF($S707="","",IF($U707="paid",MAX(0,$E707-MAX(0,MIN(INDEX(Calc!$H:$H,$S707),INDEX(Calc!$I:$I,$T707))-INDEX(Calc!$J:$J,$S707))),$W707))</f>
        <v>0</v>
      </c>
      <c r="M707" s="8">
        <f>IF($S707="","",IF($U707="paid",$L707/(1+$F707)*$F707,$Q707))</f>
        <v>0</v>
      </c>
      <c r="N707">
        <f>IF(OR($S707="",$U707&lt;&gt;"paid"),"",$I707-$C707)</f>
        <v>0</v>
      </c>
      <c r="O707" s="8">
        <f>IF($S707="","",IF(AND($U707="paid",$N707&gt;Settings!$B$4),$K707*Settings!$B$3*$N707/365,0))</f>
        <v>0</v>
      </c>
      <c r="P707" s="8">
        <f>IF($S707="","",IF($U707="unpaid",$W707,0))</f>
        <v>0</v>
      </c>
      <c r="Q707" s="8">
        <f>IF($S707="","",IF(AND($U707="unpaid",$C707&lt;=Settings!$B$2),$W707/(1+$F707)*$F707,0))</f>
        <v>0</v>
      </c>
      <c r="R707">
        <f>IF($S707="","","FY "&amp;IF(MONTH($C707)&gt;=4,YEAR($C707),YEAR($C707)-1)&amp;"-"&amp;TEXT(MOD(IF(MONTH($C707)&gt;=4,YEAR($C707)+1,YEAR($C707)),100),"00"))</f>
        <v>0</v>
      </c>
      <c r="S707">
        <f>IF($S706="","",IF($U706="paid",IF($V706&lt;&gt;"",$S706,IF(AND($W706&gt;0,OR(INDEX(Calc!$B:$B,$S706)&lt;=Settings!$B$2,$X706=0)),$S706,IFERROR(MATCH(1,INDEX((Calc!$A$2:$A$2001&lt;&gt;"")*(Calc!$E$2:$E$2001&gt;0)*(ROW(Calc!$A$2:$A$2001)&gt;$S706),0),0)+1,""))),IFERROR(MATCH(1,INDEX((Calc!$A$2:$A$2001&lt;&gt;"")*(Calc!$E$2:$E$2001&gt;0)*(ROW(Calc!$A$2:$A$2001)&gt;$S706),0),0)+1,"")))</f>
        <v>0</v>
      </c>
      <c r="T707">
        <f>IF($S707="","",IF(AND($S707=$S706,$U706="paid",$V706=""),"",IF(AND($S707=$S706,$U706="paid",$V706&lt;&gt;""),$V706,IF($S707="","",IFERROR(MATCH(1,INDEX((Calc!$A$2:$A$2001=INDEX(Calc!$A:$A,$S707))*(Calc!$D$2:$D$2001&gt;0)*(Calc!$I$2:$I$2001&gt;INDEX(Calc!$J:$J,$S707))*(Calc!$T$2:$T$2001&lt;INDEX(Calc!$H:$H,$S707)),0),0)+1,"")))))</f>
        <v>0</v>
      </c>
      <c r="U707">
        <f>IF($S707="","",IF($T707&lt;&gt;"","paid","unpaid"))</f>
        <v>0</v>
      </c>
      <c r="V707">
        <f>IF(OR($S707="",$T707=""),"",IFERROR(MATCH(1,INDEX((Calc!$A$2:$A$2001=INDEX(Calc!$A:$A,$S707))*(Calc!$D$2:$D$2001&gt;0)*(Calc!$I$2:$I$2001&gt;INDEX(Calc!$J:$J,$S707))*(Calc!$T$2:$T$2001&lt;INDEX(Calc!$H:$H,$S707))*(ROW(Calc!$A$2:$A$2001)&gt;$T707),0),0)+1,""))</f>
        <v>0</v>
      </c>
      <c r="W707" s="8">
        <f>IF($S707="","",MAX(0,INDEX(Calc!$H:$H,$S707)-MAX(INDEX(Calc!$K:$K,$S707),INDEX(Calc!$J:$J,$S707))))</f>
        <v>0</v>
      </c>
      <c r="X707" s="8">
        <f>IF($S707="","",INDEX(Calc!$E:$E,$S707)-$W707)</f>
        <v>0</v>
      </c>
    </row>
    <row r="708" spans="1:24">
      <c r="A708">
        <f>IF($S708="","",INDEX(Calc!$A:$A,$S708))</f>
        <v>0</v>
      </c>
      <c r="B708">
        <f>IF($S708="","",INDEX(Calc!$U:$U,$S708))</f>
        <v>0</v>
      </c>
      <c r="C708" s="7">
        <f>IF($S708="","",INDEX(Calc!$B:$B,$S708))</f>
        <v>0</v>
      </c>
      <c r="D708">
        <f>IF($S708="","",INDEX(Calc!$C:$C,$S708))</f>
        <v>0</v>
      </c>
      <c r="E708" s="8">
        <f>IF($S708="","",INDEX(Calc!$E:$E,$S708))</f>
        <v>0</v>
      </c>
      <c r="F708" s="9">
        <f>IF($S708="","",INDEX(Calc!$G:$G,$S708))</f>
        <v>0</v>
      </c>
      <c r="G708" s="8">
        <f>IF($S708="","",INDEX(Calc!$L:$L,$S708))</f>
        <v>0</v>
      </c>
      <c r="H708" s="8">
        <f>IF($S708="","",INDEX(Calc!$M:$M,$S708))</f>
        <v>0</v>
      </c>
      <c r="I708" s="7">
        <f>IF($T708="","",INDEX(Calc!$B:$B,$T708))</f>
        <v>0</v>
      </c>
      <c r="J708" s="8">
        <f>IF($S708="","",IF($U708&lt;&gt;"paid",0,MAX(0,MIN(INDEX(Calc!$H:$H,$S708),INDEX(Calc!$I:$I,$T708))-MAX(INDEX(Calc!$J:$J,$S708),INDEX(Calc!$T:$T,$T708)))))</f>
        <v>0</v>
      </c>
      <c r="K708" s="8">
        <f>IF($S708="","",IF($U708&lt;&gt;"paid",0,$J708/(1+$F708)*$F708))</f>
        <v>0</v>
      </c>
      <c r="L708" s="8">
        <f>IF($S708="","",IF($U708="paid",MAX(0,$E708-MAX(0,MIN(INDEX(Calc!$H:$H,$S708),INDEX(Calc!$I:$I,$T708))-INDEX(Calc!$J:$J,$S708))),$W708))</f>
        <v>0</v>
      </c>
      <c r="M708" s="8">
        <f>IF($S708="","",IF($U708="paid",$L708/(1+$F708)*$F708,$Q708))</f>
        <v>0</v>
      </c>
      <c r="N708">
        <f>IF(OR($S708="",$U708&lt;&gt;"paid"),"",$I708-$C708)</f>
        <v>0</v>
      </c>
      <c r="O708" s="8">
        <f>IF($S708="","",IF(AND($U708="paid",$N708&gt;Settings!$B$4),$K708*Settings!$B$3*$N708/365,0))</f>
        <v>0</v>
      </c>
      <c r="P708" s="8">
        <f>IF($S708="","",IF($U708="unpaid",$W708,0))</f>
        <v>0</v>
      </c>
      <c r="Q708" s="8">
        <f>IF($S708="","",IF(AND($U708="unpaid",$C708&lt;=Settings!$B$2),$W708/(1+$F708)*$F708,0))</f>
        <v>0</v>
      </c>
      <c r="R708">
        <f>IF($S708="","","FY "&amp;IF(MONTH($C708)&gt;=4,YEAR($C708),YEAR($C708)-1)&amp;"-"&amp;TEXT(MOD(IF(MONTH($C708)&gt;=4,YEAR($C708)+1,YEAR($C708)),100),"00"))</f>
        <v>0</v>
      </c>
      <c r="S708">
        <f>IF($S707="","",IF($U707="paid",IF($V707&lt;&gt;"",$S707,IF(AND($W707&gt;0,OR(INDEX(Calc!$B:$B,$S707)&lt;=Settings!$B$2,$X707=0)),$S707,IFERROR(MATCH(1,INDEX((Calc!$A$2:$A$2001&lt;&gt;"")*(Calc!$E$2:$E$2001&gt;0)*(ROW(Calc!$A$2:$A$2001)&gt;$S707),0),0)+1,""))),IFERROR(MATCH(1,INDEX((Calc!$A$2:$A$2001&lt;&gt;"")*(Calc!$E$2:$E$2001&gt;0)*(ROW(Calc!$A$2:$A$2001)&gt;$S707),0),0)+1,"")))</f>
        <v>0</v>
      </c>
      <c r="T708">
        <f>IF($S708="","",IF(AND($S708=$S707,$U707="paid",$V707=""),"",IF(AND($S708=$S707,$U707="paid",$V707&lt;&gt;""),$V707,IF($S708="","",IFERROR(MATCH(1,INDEX((Calc!$A$2:$A$2001=INDEX(Calc!$A:$A,$S708))*(Calc!$D$2:$D$2001&gt;0)*(Calc!$I$2:$I$2001&gt;INDEX(Calc!$J:$J,$S708))*(Calc!$T$2:$T$2001&lt;INDEX(Calc!$H:$H,$S708)),0),0)+1,"")))))</f>
        <v>0</v>
      </c>
      <c r="U708">
        <f>IF($S708="","",IF($T708&lt;&gt;"","paid","unpaid"))</f>
        <v>0</v>
      </c>
      <c r="V708">
        <f>IF(OR($S708="",$T708=""),"",IFERROR(MATCH(1,INDEX((Calc!$A$2:$A$2001=INDEX(Calc!$A:$A,$S708))*(Calc!$D$2:$D$2001&gt;0)*(Calc!$I$2:$I$2001&gt;INDEX(Calc!$J:$J,$S708))*(Calc!$T$2:$T$2001&lt;INDEX(Calc!$H:$H,$S708))*(ROW(Calc!$A$2:$A$2001)&gt;$T708),0),0)+1,""))</f>
        <v>0</v>
      </c>
      <c r="W708" s="8">
        <f>IF($S708="","",MAX(0,INDEX(Calc!$H:$H,$S708)-MAX(INDEX(Calc!$K:$K,$S708),INDEX(Calc!$J:$J,$S708))))</f>
        <v>0</v>
      </c>
      <c r="X708" s="8">
        <f>IF($S708="","",INDEX(Calc!$E:$E,$S708)-$W708)</f>
        <v>0</v>
      </c>
    </row>
    <row r="709" spans="1:24">
      <c r="A709">
        <f>IF($S709="","",INDEX(Calc!$A:$A,$S709))</f>
        <v>0</v>
      </c>
      <c r="B709">
        <f>IF($S709="","",INDEX(Calc!$U:$U,$S709))</f>
        <v>0</v>
      </c>
      <c r="C709" s="7">
        <f>IF($S709="","",INDEX(Calc!$B:$B,$S709))</f>
        <v>0</v>
      </c>
      <c r="D709">
        <f>IF($S709="","",INDEX(Calc!$C:$C,$S709))</f>
        <v>0</v>
      </c>
      <c r="E709" s="8">
        <f>IF($S709="","",INDEX(Calc!$E:$E,$S709))</f>
        <v>0</v>
      </c>
      <c r="F709" s="9">
        <f>IF($S709="","",INDEX(Calc!$G:$G,$S709))</f>
        <v>0</v>
      </c>
      <c r="G709" s="8">
        <f>IF($S709="","",INDEX(Calc!$L:$L,$S709))</f>
        <v>0</v>
      </c>
      <c r="H709" s="8">
        <f>IF($S709="","",INDEX(Calc!$M:$M,$S709))</f>
        <v>0</v>
      </c>
      <c r="I709" s="7">
        <f>IF($T709="","",INDEX(Calc!$B:$B,$T709))</f>
        <v>0</v>
      </c>
      <c r="J709" s="8">
        <f>IF($S709="","",IF($U709&lt;&gt;"paid",0,MAX(0,MIN(INDEX(Calc!$H:$H,$S709),INDEX(Calc!$I:$I,$T709))-MAX(INDEX(Calc!$J:$J,$S709),INDEX(Calc!$T:$T,$T709)))))</f>
        <v>0</v>
      </c>
      <c r="K709" s="8">
        <f>IF($S709="","",IF($U709&lt;&gt;"paid",0,$J709/(1+$F709)*$F709))</f>
        <v>0</v>
      </c>
      <c r="L709" s="8">
        <f>IF($S709="","",IF($U709="paid",MAX(0,$E709-MAX(0,MIN(INDEX(Calc!$H:$H,$S709),INDEX(Calc!$I:$I,$T709))-INDEX(Calc!$J:$J,$S709))),$W709))</f>
        <v>0</v>
      </c>
      <c r="M709" s="8">
        <f>IF($S709="","",IF($U709="paid",$L709/(1+$F709)*$F709,$Q709))</f>
        <v>0</v>
      </c>
      <c r="N709">
        <f>IF(OR($S709="",$U709&lt;&gt;"paid"),"",$I709-$C709)</f>
        <v>0</v>
      </c>
      <c r="O709" s="8">
        <f>IF($S709="","",IF(AND($U709="paid",$N709&gt;Settings!$B$4),$K709*Settings!$B$3*$N709/365,0))</f>
        <v>0</v>
      </c>
      <c r="P709" s="8">
        <f>IF($S709="","",IF($U709="unpaid",$W709,0))</f>
        <v>0</v>
      </c>
      <c r="Q709" s="8">
        <f>IF($S709="","",IF(AND($U709="unpaid",$C709&lt;=Settings!$B$2),$W709/(1+$F709)*$F709,0))</f>
        <v>0</v>
      </c>
      <c r="R709">
        <f>IF($S709="","","FY "&amp;IF(MONTH($C709)&gt;=4,YEAR($C709),YEAR($C709)-1)&amp;"-"&amp;TEXT(MOD(IF(MONTH($C709)&gt;=4,YEAR($C709)+1,YEAR($C709)),100),"00"))</f>
        <v>0</v>
      </c>
      <c r="S709">
        <f>IF($S708="","",IF($U708="paid",IF($V708&lt;&gt;"",$S708,IF(AND($W708&gt;0,OR(INDEX(Calc!$B:$B,$S708)&lt;=Settings!$B$2,$X708=0)),$S708,IFERROR(MATCH(1,INDEX((Calc!$A$2:$A$2001&lt;&gt;"")*(Calc!$E$2:$E$2001&gt;0)*(ROW(Calc!$A$2:$A$2001)&gt;$S708),0),0)+1,""))),IFERROR(MATCH(1,INDEX((Calc!$A$2:$A$2001&lt;&gt;"")*(Calc!$E$2:$E$2001&gt;0)*(ROW(Calc!$A$2:$A$2001)&gt;$S708),0),0)+1,"")))</f>
        <v>0</v>
      </c>
      <c r="T709">
        <f>IF($S709="","",IF(AND($S709=$S708,$U708="paid",$V708=""),"",IF(AND($S709=$S708,$U708="paid",$V708&lt;&gt;""),$V708,IF($S709="","",IFERROR(MATCH(1,INDEX((Calc!$A$2:$A$2001=INDEX(Calc!$A:$A,$S709))*(Calc!$D$2:$D$2001&gt;0)*(Calc!$I$2:$I$2001&gt;INDEX(Calc!$J:$J,$S709))*(Calc!$T$2:$T$2001&lt;INDEX(Calc!$H:$H,$S709)),0),0)+1,"")))))</f>
        <v>0</v>
      </c>
      <c r="U709">
        <f>IF($S709="","",IF($T709&lt;&gt;"","paid","unpaid"))</f>
        <v>0</v>
      </c>
      <c r="V709">
        <f>IF(OR($S709="",$T709=""),"",IFERROR(MATCH(1,INDEX((Calc!$A$2:$A$2001=INDEX(Calc!$A:$A,$S709))*(Calc!$D$2:$D$2001&gt;0)*(Calc!$I$2:$I$2001&gt;INDEX(Calc!$J:$J,$S709))*(Calc!$T$2:$T$2001&lt;INDEX(Calc!$H:$H,$S709))*(ROW(Calc!$A$2:$A$2001)&gt;$T709),0),0)+1,""))</f>
        <v>0</v>
      </c>
      <c r="W709" s="8">
        <f>IF($S709="","",MAX(0,INDEX(Calc!$H:$H,$S709)-MAX(INDEX(Calc!$K:$K,$S709),INDEX(Calc!$J:$J,$S709))))</f>
        <v>0</v>
      </c>
      <c r="X709" s="8">
        <f>IF($S709="","",INDEX(Calc!$E:$E,$S709)-$W709)</f>
        <v>0</v>
      </c>
    </row>
    <row r="710" spans="1:24">
      <c r="A710">
        <f>IF($S710="","",INDEX(Calc!$A:$A,$S710))</f>
        <v>0</v>
      </c>
      <c r="B710">
        <f>IF($S710="","",INDEX(Calc!$U:$U,$S710))</f>
        <v>0</v>
      </c>
      <c r="C710" s="7">
        <f>IF($S710="","",INDEX(Calc!$B:$B,$S710))</f>
        <v>0</v>
      </c>
      <c r="D710">
        <f>IF($S710="","",INDEX(Calc!$C:$C,$S710))</f>
        <v>0</v>
      </c>
      <c r="E710" s="8">
        <f>IF($S710="","",INDEX(Calc!$E:$E,$S710))</f>
        <v>0</v>
      </c>
      <c r="F710" s="9">
        <f>IF($S710="","",INDEX(Calc!$G:$G,$S710))</f>
        <v>0</v>
      </c>
      <c r="G710" s="8">
        <f>IF($S710="","",INDEX(Calc!$L:$L,$S710))</f>
        <v>0</v>
      </c>
      <c r="H710" s="8">
        <f>IF($S710="","",INDEX(Calc!$M:$M,$S710))</f>
        <v>0</v>
      </c>
      <c r="I710" s="7">
        <f>IF($T710="","",INDEX(Calc!$B:$B,$T710))</f>
        <v>0</v>
      </c>
      <c r="J710" s="8">
        <f>IF($S710="","",IF($U710&lt;&gt;"paid",0,MAX(0,MIN(INDEX(Calc!$H:$H,$S710),INDEX(Calc!$I:$I,$T710))-MAX(INDEX(Calc!$J:$J,$S710),INDEX(Calc!$T:$T,$T710)))))</f>
        <v>0</v>
      </c>
      <c r="K710" s="8">
        <f>IF($S710="","",IF($U710&lt;&gt;"paid",0,$J710/(1+$F710)*$F710))</f>
        <v>0</v>
      </c>
      <c r="L710" s="8">
        <f>IF($S710="","",IF($U710="paid",MAX(0,$E710-MAX(0,MIN(INDEX(Calc!$H:$H,$S710),INDEX(Calc!$I:$I,$T710))-INDEX(Calc!$J:$J,$S710))),$W710))</f>
        <v>0</v>
      </c>
      <c r="M710" s="8">
        <f>IF($S710="","",IF($U710="paid",$L710/(1+$F710)*$F710,$Q710))</f>
        <v>0</v>
      </c>
      <c r="N710">
        <f>IF(OR($S710="",$U710&lt;&gt;"paid"),"",$I710-$C710)</f>
        <v>0</v>
      </c>
      <c r="O710" s="8">
        <f>IF($S710="","",IF(AND($U710="paid",$N710&gt;Settings!$B$4),$K710*Settings!$B$3*$N710/365,0))</f>
        <v>0</v>
      </c>
      <c r="P710" s="8">
        <f>IF($S710="","",IF($U710="unpaid",$W710,0))</f>
        <v>0</v>
      </c>
      <c r="Q710" s="8">
        <f>IF($S710="","",IF(AND($U710="unpaid",$C710&lt;=Settings!$B$2),$W710/(1+$F710)*$F710,0))</f>
        <v>0</v>
      </c>
      <c r="R710">
        <f>IF($S710="","","FY "&amp;IF(MONTH($C710)&gt;=4,YEAR($C710),YEAR($C710)-1)&amp;"-"&amp;TEXT(MOD(IF(MONTH($C710)&gt;=4,YEAR($C710)+1,YEAR($C710)),100),"00"))</f>
        <v>0</v>
      </c>
      <c r="S710">
        <f>IF($S709="","",IF($U709="paid",IF($V709&lt;&gt;"",$S709,IF(AND($W709&gt;0,OR(INDEX(Calc!$B:$B,$S709)&lt;=Settings!$B$2,$X709=0)),$S709,IFERROR(MATCH(1,INDEX((Calc!$A$2:$A$2001&lt;&gt;"")*(Calc!$E$2:$E$2001&gt;0)*(ROW(Calc!$A$2:$A$2001)&gt;$S709),0),0)+1,""))),IFERROR(MATCH(1,INDEX((Calc!$A$2:$A$2001&lt;&gt;"")*(Calc!$E$2:$E$2001&gt;0)*(ROW(Calc!$A$2:$A$2001)&gt;$S709),0),0)+1,"")))</f>
        <v>0</v>
      </c>
      <c r="T710">
        <f>IF($S710="","",IF(AND($S710=$S709,$U709="paid",$V709=""),"",IF(AND($S710=$S709,$U709="paid",$V709&lt;&gt;""),$V709,IF($S710="","",IFERROR(MATCH(1,INDEX((Calc!$A$2:$A$2001=INDEX(Calc!$A:$A,$S710))*(Calc!$D$2:$D$2001&gt;0)*(Calc!$I$2:$I$2001&gt;INDEX(Calc!$J:$J,$S710))*(Calc!$T$2:$T$2001&lt;INDEX(Calc!$H:$H,$S710)),0),0)+1,"")))))</f>
        <v>0</v>
      </c>
      <c r="U710">
        <f>IF($S710="","",IF($T710&lt;&gt;"","paid","unpaid"))</f>
        <v>0</v>
      </c>
      <c r="V710">
        <f>IF(OR($S710="",$T710=""),"",IFERROR(MATCH(1,INDEX((Calc!$A$2:$A$2001=INDEX(Calc!$A:$A,$S710))*(Calc!$D$2:$D$2001&gt;0)*(Calc!$I$2:$I$2001&gt;INDEX(Calc!$J:$J,$S710))*(Calc!$T$2:$T$2001&lt;INDEX(Calc!$H:$H,$S710))*(ROW(Calc!$A$2:$A$2001)&gt;$T710),0),0)+1,""))</f>
        <v>0</v>
      </c>
      <c r="W710" s="8">
        <f>IF($S710="","",MAX(0,INDEX(Calc!$H:$H,$S710)-MAX(INDEX(Calc!$K:$K,$S710),INDEX(Calc!$J:$J,$S710))))</f>
        <v>0</v>
      </c>
      <c r="X710" s="8">
        <f>IF($S710="","",INDEX(Calc!$E:$E,$S710)-$W710)</f>
        <v>0</v>
      </c>
    </row>
    <row r="711" spans="1:24">
      <c r="A711">
        <f>IF($S711="","",INDEX(Calc!$A:$A,$S711))</f>
        <v>0</v>
      </c>
      <c r="B711">
        <f>IF($S711="","",INDEX(Calc!$U:$U,$S711))</f>
        <v>0</v>
      </c>
      <c r="C711" s="7">
        <f>IF($S711="","",INDEX(Calc!$B:$B,$S711))</f>
        <v>0</v>
      </c>
      <c r="D711">
        <f>IF($S711="","",INDEX(Calc!$C:$C,$S711))</f>
        <v>0</v>
      </c>
      <c r="E711" s="8">
        <f>IF($S711="","",INDEX(Calc!$E:$E,$S711))</f>
        <v>0</v>
      </c>
      <c r="F711" s="9">
        <f>IF($S711="","",INDEX(Calc!$G:$G,$S711))</f>
        <v>0</v>
      </c>
      <c r="G711" s="8">
        <f>IF($S711="","",INDEX(Calc!$L:$L,$S711))</f>
        <v>0</v>
      </c>
      <c r="H711" s="8">
        <f>IF($S711="","",INDEX(Calc!$M:$M,$S711))</f>
        <v>0</v>
      </c>
      <c r="I711" s="7">
        <f>IF($T711="","",INDEX(Calc!$B:$B,$T711))</f>
        <v>0</v>
      </c>
      <c r="J711" s="8">
        <f>IF($S711="","",IF($U711&lt;&gt;"paid",0,MAX(0,MIN(INDEX(Calc!$H:$H,$S711),INDEX(Calc!$I:$I,$T711))-MAX(INDEX(Calc!$J:$J,$S711),INDEX(Calc!$T:$T,$T711)))))</f>
        <v>0</v>
      </c>
      <c r="K711" s="8">
        <f>IF($S711="","",IF($U711&lt;&gt;"paid",0,$J711/(1+$F711)*$F711))</f>
        <v>0</v>
      </c>
      <c r="L711" s="8">
        <f>IF($S711="","",IF($U711="paid",MAX(0,$E711-MAX(0,MIN(INDEX(Calc!$H:$H,$S711),INDEX(Calc!$I:$I,$T711))-INDEX(Calc!$J:$J,$S711))),$W711))</f>
        <v>0</v>
      </c>
      <c r="M711" s="8">
        <f>IF($S711="","",IF($U711="paid",$L711/(1+$F711)*$F711,$Q711))</f>
        <v>0</v>
      </c>
      <c r="N711">
        <f>IF(OR($S711="",$U711&lt;&gt;"paid"),"",$I711-$C711)</f>
        <v>0</v>
      </c>
      <c r="O711" s="8">
        <f>IF($S711="","",IF(AND($U711="paid",$N711&gt;Settings!$B$4),$K711*Settings!$B$3*$N711/365,0))</f>
        <v>0</v>
      </c>
      <c r="P711" s="8">
        <f>IF($S711="","",IF($U711="unpaid",$W711,0))</f>
        <v>0</v>
      </c>
      <c r="Q711" s="8">
        <f>IF($S711="","",IF(AND($U711="unpaid",$C711&lt;=Settings!$B$2),$W711/(1+$F711)*$F711,0))</f>
        <v>0</v>
      </c>
      <c r="R711">
        <f>IF($S711="","","FY "&amp;IF(MONTH($C711)&gt;=4,YEAR($C711),YEAR($C711)-1)&amp;"-"&amp;TEXT(MOD(IF(MONTH($C711)&gt;=4,YEAR($C711)+1,YEAR($C711)),100),"00"))</f>
        <v>0</v>
      </c>
      <c r="S711">
        <f>IF($S710="","",IF($U710="paid",IF($V710&lt;&gt;"",$S710,IF(AND($W710&gt;0,OR(INDEX(Calc!$B:$B,$S710)&lt;=Settings!$B$2,$X710=0)),$S710,IFERROR(MATCH(1,INDEX((Calc!$A$2:$A$2001&lt;&gt;"")*(Calc!$E$2:$E$2001&gt;0)*(ROW(Calc!$A$2:$A$2001)&gt;$S710),0),0)+1,""))),IFERROR(MATCH(1,INDEX((Calc!$A$2:$A$2001&lt;&gt;"")*(Calc!$E$2:$E$2001&gt;0)*(ROW(Calc!$A$2:$A$2001)&gt;$S710),0),0)+1,"")))</f>
        <v>0</v>
      </c>
      <c r="T711">
        <f>IF($S711="","",IF(AND($S711=$S710,$U710="paid",$V710=""),"",IF(AND($S711=$S710,$U710="paid",$V710&lt;&gt;""),$V710,IF($S711="","",IFERROR(MATCH(1,INDEX((Calc!$A$2:$A$2001=INDEX(Calc!$A:$A,$S711))*(Calc!$D$2:$D$2001&gt;0)*(Calc!$I$2:$I$2001&gt;INDEX(Calc!$J:$J,$S711))*(Calc!$T$2:$T$2001&lt;INDEX(Calc!$H:$H,$S711)),0),0)+1,"")))))</f>
        <v>0</v>
      </c>
      <c r="U711">
        <f>IF($S711="","",IF($T711&lt;&gt;"","paid","unpaid"))</f>
        <v>0</v>
      </c>
      <c r="V711">
        <f>IF(OR($S711="",$T711=""),"",IFERROR(MATCH(1,INDEX((Calc!$A$2:$A$2001=INDEX(Calc!$A:$A,$S711))*(Calc!$D$2:$D$2001&gt;0)*(Calc!$I$2:$I$2001&gt;INDEX(Calc!$J:$J,$S711))*(Calc!$T$2:$T$2001&lt;INDEX(Calc!$H:$H,$S711))*(ROW(Calc!$A$2:$A$2001)&gt;$T711),0),0)+1,""))</f>
        <v>0</v>
      </c>
      <c r="W711" s="8">
        <f>IF($S711="","",MAX(0,INDEX(Calc!$H:$H,$S711)-MAX(INDEX(Calc!$K:$K,$S711),INDEX(Calc!$J:$J,$S711))))</f>
        <v>0</v>
      </c>
      <c r="X711" s="8">
        <f>IF($S711="","",INDEX(Calc!$E:$E,$S711)-$W711)</f>
        <v>0</v>
      </c>
    </row>
    <row r="712" spans="1:24">
      <c r="A712">
        <f>IF($S712="","",INDEX(Calc!$A:$A,$S712))</f>
        <v>0</v>
      </c>
      <c r="B712">
        <f>IF($S712="","",INDEX(Calc!$U:$U,$S712))</f>
        <v>0</v>
      </c>
      <c r="C712" s="7">
        <f>IF($S712="","",INDEX(Calc!$B:$B,$S712))</f>
        <v>0</v>
      </c>
      <c r="D712">
        <f>IF($S712="","",INDEX(Calc!$C:$C,$S712))</f>
        <v>0</v>
      </c>
      <c r="E712" s="8">
        <f>IF($S712="","",INDEX(Calc!$E:$E,$S712))</f>
        <v>0</v>
      </c>
      <c r="F712" s="9">
        <f>IF($S712="","",INDEX(Calc!$G:$G,$S712))</f>
        <v>0</v>
      </c>
      <c r="G712" s="8">
        <f>IF($S712="","",INDEX(Calc!$L:$L,$S712))</f>
        <v>0</v>
      </c>
      <c r="H712" s="8">
        <f>IF($S712="","",INDEX(Calc!$M:$M,$S712))</f>
        <v>0</v>
      </c>
      <c r="I712" s="7">
        <f>IF($T712="","",INDEX(Calc!$B:$B,$T712))</f>
        <v>0</v>
      </c>
      <c r="J712" s="8">
        <f>IF($S712="","",IF($U712&lt;&gt;"paid",0,MAX(0,MIN(INDEX(Calc!$H:$H,$S712),INDEX(Calc!$I:$I,$T712))-MAX(INDEX(Calc!$J:$J,$S712),INDEX(Calc!$T:$T,$T712)))))</f>
        <v>0</v>
      </c>
      <c r="K712" s="8">
        <f>IF($S712="","",IF($U712&lt;&gt;"paid",0,$J712/(1+$F712)*$F712))</f>
        <v>0</v>
      </c>
      <c r="L712" s="8">
        <f>IF($S712="","",IF($U712="paid",MAX(0,$E712-MAX(0,MIN(INDEX(Calc!$H:$H,$S712),INDEX(Calc!$I:$I,$T712))-INDEX(Calc!$J:$J,$S712))),$W712))</f>
        <v>0</v>
      </c>
      <c r="M712" s="8">
        <f>IF($S712="","",IF($U712="paid",$L712/(1+$F712)*$F712,$Q712))</f>
        <v>0</v>
      </c>
      <c r="N712">
        <f>IF(OR($S712="",$U712&lt;&gt;"paid"),"",$I712-$C712)</f>
        <v>0</v>
      </c>
      <c r="O712" s="8">
        <f>IF($S712="","",IF(AND($U712="paid",$N712&gt;Settings!$B$4),$K712*Settings!$B$3*$N712/365,0))</f>
        <v>0</v>
      </c>
      <c r="P712" s="8">
        <f>IF($S712="","",IF($U712="unpaid",$W712,0))</f>
        <v>0</v>
      </c>
      <c r="Q712" s="8">
        <f>IF($S712="","",IF(AND($U712="unpaid",$C712&lt;=Settings!$B$2),$W712/(1+$F712)*$F712,0))</f>
        <v>0</v>
      </c>
      <c r="R712">
        <f>IF($S712="","","FY "&amp;IF(MONTH($C712)&gt;=4,YEAR($C712),YEAR($C712)-1)&amp;"-"&amp;TEXT(MOD(IF(MONTH($C712)&gt;=4,YEAR($C712)+1,YEAR($C712)),100),"00"))</f>
        <v>0</v>
      </c>
      <c r="S712">
        <f>IF($S711="","",IF($U711="paid",IF($V711&lt;&gt;"",$S711,IF(AND($W711&gt;0,OR(INDEX(Calc!$B:$B,$S711)&lt;=Settings!$B$2,$X711=0)),$S711,IFERROR(MATCH(1,INDEX((Calc!$A$2:$A$2001&lt;&gt;"")*(Calc!$E$2:$E$2001&gt;0)*(ROW(Calc!$A$2:$A$2001)&gt;$S711),0),0)+1,""))),IFERROR(MATCH(1,INDEX((Calc!$A$2:$A$2001&lt;&gt;"")*(Calc!$E$2:$E$2001&gt;0)*(ROW(Calc!$A$2:$A$2001)&gt;$S711),0),0)+1,"")))</f>
        <v>0</v>
      </c>
      <c r="T712">
        <f>IF($S712="","",IF(AND($S712=$S711,$U711="paid",$V711=""),"",IF(AND($S712=$S711,$U711="paid",$V711&lt;&gt;""),$V711,IF($S712="","",IFERROR(MATCH(1,INDEX((Calc!$A$2:$A$2001=INDEX(Calc!$A:$A,$S712))*(Calc!$D$2:$D$2001&gt;0)*(Calc!$I$2:$I$2001&gt;INDEX(Calc!$J:$J,$S712))*(Calc!$T$2:$T$2001&lt;INDEX(Calc!$H:$H,$S712)),0),0)+1,"")))))</f>
        <v>0</v>
      </c>
      <c r="U712">
        <f>IF($S712="","",IF($T712&lt;&gt;"","paid","unpaid"))</f>
        <v>0</v>
      </c>
      <c r="V712">
        <f>IF(OR($S712="",$T712=""),"",IFERROR(MATCH(1,INDEX((Calc!$A$2:$A$2001=INDEX(Calc!$A:$A,$S712))*(Calc!$D$2:$D$2001&gt;0)*(Calc!$I$2:$I$2001&gt;INDEX(Calc!$J:$J,$S712))*(Calc!$T$2:$T$2001&lt;INDEX(Calc!$H:$H,$S712))*(ROW(Calc!$A$2:$A$2001)&gt;$T712),0),0)+1,""))</f>
        <v>0</v>
      </c>
      <c r="W712" s="8">
        <f>IF($S712="","",MAX(0,INDEX(Calc!$H:$H,$S712)-MAX(INDEX(Calc!$K:$K,$S712),INDEX(Calc!$J:$J,$S712))))</f>
        <v>0</v>
      </c>
      <c r="X712" s="8">
        <f>IF($S712="","",INDEX(Calc!$E:$E,$S712)-$W712)</f>
        <v>0</v>
      </c>
    </row>
    <row r="713" spans="1:24">
      <c r="A713">
        <f>IF($S713="","",INDEX(Calc!$A:$A,$S713))</f>
        <v>0</v>
      </c>
      <c r="B713">
        <f>IF($S713="","",INDEX(Calc!$U:$U,$S713))</f>
        <v>0</v>
      </c>
      <c r="C713" s="7">
        <f>IF($S713="","",INDEX(Calc!$B:$B,$S713))</f>
        <v>0</v>
      </c>
      <c r="D713">
        <f>IF($S713="","",INDEX(Calc!$C:$C,$S713))</f>
        <v>0</v>
      </c>
      <c r="E713" s="8">
        <f>IF($S713="","",INDEX(Calc!$E:$E,$S713))</f>
        <v>0</v>
      </c>
      <c r="F713" s="9">
        <f>IF($S713="","",INDEX(Calc!$G:$G,$S713))</f>
        <v>0</v>
      </c>
      <c r="G713" s="8">
        <f>IF($S713="","",INDEX(Calc!$L:$L,$S713))</f>
        <v>0</v>
      </c>
      <c r="H713" s="8">
        <f>IF($S713="","",INDEX(Calc!$M:$M,$S713))</f>
        <v>0</v>
      </c>
      <c r="I713" s="7">
        <f>IF($T713="","",INDEX(Calc!$B:$B,$T713))</f>
        <v>0</v>
      </c>
      <c r="J713" s="8">
        <f>IF($S713="","",IF($U713&lt;&gt;"paid",0,MAX(0,MIN(INDEX(Calc!$H:$H,$S713),INDEX(Calc!$I:$I,$T713))-MAX(INDEX(Calc!$J:$J,$S713),INDEX(Calc!$T:$T,$T713)))))</f>
        <v>0</v>
      </c>
      <c r="K713" s="8">
        <f>IF($S713="","",IF($U713&lt;&gt;"paid",0,$J713/(1+$F713)*$F713))</f>
        <v>0</v>
      </c>
      <c r="L713" s="8">
        <f>IF($S713="","",IF($U713="paid",MAX(0,$E713-MAX(0,MIN(INDEX(Calc!$H:$H,$S713),INDEX(Calc!$I:$I,$T713))-INDEX(Calc!$J:$J,$S713))),$W713))</f>
        <v>0</v>
      </c>
      <c r="M713" s="8">
        <f>IF($S713="","",IF($U713="paid",$L713/(1+$F713)*$F713,$Q713))</f>
        <v>0</v>
      </c>
      <c r="N713">
        <f>IF(OR($S713="",$U713&lt;&gt;"paid"),"",$I713-$C713)</f>
        <v>0</v>
      </c>
      <c r="O713" s="8">
        <f>IF($S713="","",IF(AND($U713="paid",$N713&gt;Settings!$B$4),$K713*Settings!$B$3*$N713/365,0))</f>
        <v>0</v>
      </c>
      <c r="P713" s="8">
        <f>IF($S713="","",IF($U713="unpaid",$W713,0))</f>
        <v>0</v>
      </c>
      <c r="Q713" s="8">
        <f>IF($S713="","",IF(AND($U713="unpaid",$C713&lt;=Settings!$B$2),$W713/(1+$F713)*$F713,0))</f>
        <v>0</v>
      </c>
      <c r="R713">
        <f>IF($S713="","","FY "&amp;IF(MONTH($C713)&gt;=4,YEAR($C713),YEAR($C713)-1)&amp;"-"&amp;TEXT(MOD(IF(MONTH($C713)&gt;=4,YEAR($C713)+1,YEAR($C713)),100),"00"))</f>
        <v>0</v>
      </c>
      <c r="S713">
        <f>IF($S712="","",IF($U712="paid",IF($V712&lt;&gt;"",$S712,IF(AND($W712&gt;0,OR(INDEX(Calc!$B:$B,$S712)&lt;=Settings!$B$2,$X712=0)),$S712,IFERROR(MATCH(1,INDEX((Calc!$A$2:$A$2001&lt;&gt;"")*(Calc!$E$2:$E$2001&gt;0)*(ROW(Calc!$A$2:$A$2001)&gt;$S712),0),0)+1,""))),IFERROR(MATCH(1,INDEX((Calc!$A$2:$A$2001&lt;&gt;"")*(Calc!$E$2:$E$2001&gt;0)*(ROW(Calc!$A$2:$A$2001)&gt;$S712),0),0)+1,"")))</f>
        <v>0</v>
      </c>
      <c r="T713">
        <f>IF($S713="","",IF(AND($S713=$S712,$U712="paid",$V712=""),"",IF(AND($S713=$S712,$U712="paid",$V712&lt;&gt;""),$V712,IF($S713="","",IFERROR(MATCH(1,INDEX((Calc!$A$2:$A$2001=INDEX(Calc!$A:$A,$S713))*(Calc!$D$2:$D$2001&gt;0)*(Calc!$I$2:$I$2001&gt;INDEX(Calc!$J:$J,$S713))*(Calc!$T$2:$T$2001&lt;INDEX(Calc!$H:$H,$S713)),0),0)+1,"")))))</f>
        <v>0</v>
      </c>
      <c r="U713">
        <f>IF($S713="","",IF($T713&lt;&gt;"","paid","unpaid"))</f>
        <v>0</v>
      </c>
      <c r="V713">
        <f>IF(OR($S713="",$T713=""),"",IFERROR(MATCH(1,INDEX((Calc!$A$2:$A$2001=INDEX(Calc!$A:$A,$S713))*(Calc!$D$2:$D$2001&gt;0)*(Calc!$I$2:$I$2001&gt;INDEX(Calc!$J:$J,$S713))*(Calc!$T$2:$T$2001&lt;INDEX(Calc!$H:$H,$S713))*(ROW(Calc!$A$2:$A$2001)&gt;$T713),0),0)+1,""))</f>
        <v>0</v>
      </c>
      <c r="W713" s="8">
        <f>IF($S713="","",MAX(0,INDEX(Calc!$H:$H,$S713)-MAX(INDEX(Calc!$K:$K,$S713),INDEX(Calc!$J:$J,$S713))))</f>
        <v>0</v>
      </c>
      <c r="X713" s="8">
        <f>IF($S713="","",INDEX(Calc!$E:$E,$S713)-$W713)</f>
        <v>0</v>
      </c>
    </row>
    <row r="714" spans="1:24">
      <c r="A714">
        <f>IF($S714="","",INDEX(Calc!$A:$A,$S714))</f>
        <v>0</v>
      </c>
      <c r="B714">
        <f>IF($S714="","",INDEX(Calc!$U:$U,$S714))</f>
        <v>0</v>
      </c>
      <c r="C714" s="7">
        <f>IF($S714="","",INDEX(Calc!$B:$B,$S714))</f>
        <v>0</v>
      </c>
      <c r="D714">
        <f>IF($S714="","",INDEX(Calc!$C:$C,$S714))</f>
        <v>0</v>
      </c>
      <c r="E714" s="8">
        <f>IF($S714="","",INDEX(Calc!$E:$E,$S714))</f>
        <v>0</v>
      </c>
      <c r="F714" s="9">
        <f>IF($S714="","",INDEX(Calc!$G:$G,$S714))</f>
        <v>0</v>
      </c>
      <c r="G714" s="8">
        <f>IF($S714="","",INDEX(Calc!$L:$L,$S714))</f>
        <v>0</v>
      </c>
      <c r="H714" s="8">
        <f>IF($S714="","",INDEX(Calc!$M:$M,$S714))</f>
        <v>0</v>
      </c>
      <c r="I714" s="7">
        <f>IF($T714="","",INDEX(Calc!$B:$B,$T714))</f>
        <v>0</v>
      </c>
      <c r="J714" s="8">
        <f>IF($S714="","",IF($U714&lt;&gt;"paid",0,MAX(0,MIN(INDEX(Calc!$H:$H,$S714),INDEX(Calc!$I:$I,$T714))-MAX(INDEX(Calc!$J:$J,$S714),INDEX(Calc!$T:$T,$T714)))))</f>
        <v>0</v>
      </c>
      <c r="K714" s="8">
        <f>IF($S714="","",IF($U714&lt;&gt;"paid",0,$J714/(1+$F714)*$F714))</f>
        <v>0</v>
      </c>
      <c r="L714" s="8">
        <f>IF($S714="","",IF($U714="paid",MAX(0,$E714-MAX(0,MIN(INDEX(Calc!$H:$H,$S714),INDEX(Calc!$I:$I,$T714))-INDEX(Calc!$J:$J,$S714))),$W714))</f>
        <v>0</v>
      </c>
      <c r="M714" s="8">
        <f>IF($S714="","",IF($U714="paid",$L714/(1+$F714)*$F714,$Q714))</f>
        <v>0</v>
      </c>
      <c r="N714">
        <f>IF(OR($S714="",$U714&lt;&gt;"paid"),"",$I714-$C714)</f>
        <v>0</v>
      </c>
      <c r="O714" s="8">
        <f>IF($S714="","",IF(AND($U714="paid",$N714&gt;Settings!$B$4),$K714*Settings!$B$3*$N714/365,0))</f>
        <v>0</v>
      </c>
      <c r="P714" s="8">
        <f>IF($S714="","",IF($U714="unpaid",$W714,0))</f>
        <v>0</v>
      </c>
      <c r="Q714" s="8">
        <f>IF($S714="","",IF(AND($U714="unpaid",$C714&lt;=Settings!$B$2),$W714/(1+$F714)*$F714,0))</f>
        <v>0</v>
      </c>
      <c r="R714">
        <f>IF($S714="","","FY "&amp;IF(MONTH($C714)&gt;=4,YEAR($C714),YEAR($C714)-1)&amp;"-"&amp;TEXT(MOD(IF(MONTH($C714)&gt;=4,YEAR($C714)+1,YEAR($C714)),100),"00"))</f>
        <v>0</v>
      </c>
      <c r="S714">
        <f>IF($S713="","",IF($U713="paid",IF($V713&lt;&gt;"",$S713,IF(AND($W713&gt;0,OR(INDEX(Calc!$B:$B,$S713)&lt;=Settings!$B$2,$X713=0)),$S713,IFERROR(MATCH(1,INDEX((Calc!$A$2:$A$2001&lt;&gt;"")*(Calc!$E$2:$E$2001&gt;0)*(ROW(Calc!$A$2:$A$2001)&gt;$S713),0),0)+1,""))),IFERROR(MATCH(1,INDEX((Calc!$A$2:$A$2001&lt;&gt;"")*(Calc!$E$2:$E$2001&gt;0)*(ROW(Calc!$A$2:$A$2001)&gt;$S713),0),0)+1,"")))</f>
        <v>0</v>
      </c>
      <c r="T714">
        <f>IF($S714="","",IF(AND($S714=$S713,$U713="paid",$V713=""),"",IF(AND($S714=$S713,$U713="paid",$V713&lt;&gt;""),$V713,IF($S714="","",IFERROR(MATCH(1,INDEX((Calc!$A$2:$A$2001=INDEX(Calc!$A:$A,$S714))*(Calc!$D$2:$D$2001&gt;0)*(Calc!$I$2:$I$2001&gt;INDEX(Calc!$J:$J,$S714))*(Calc!$T$2:$T$2001&lt;INDEX(Calc!$H:$H,$S714)),0),0)+1,"")))))</f>
        <v>0</v>
      </c>
      <c r="U714">
        <f>IF($S714="","",IF($T714&lt;&gt;"","paid","unpaid"))</f>
        <v>0</v>
      </c>
      <c r="V714">
        <f>IF(OR($S714="",$T714=""),"",IFERROR(MATCH(1,INDEX((Calc!$A$2:$A$2001=INDEX(Calc!$A:$A,$S714))*(Calc!$D$2:$D$2001&gt;0)*(Calc!$I$2:$I$2001&gt;INDEX(Calc!$J:$J,$S714))*(Calc!$T$2:$T$2001&lt;INDEX(Calc!$H:$H,$S714))*(ROW(Calc!$A$2:$A$2001)&gt;$T714),0),0)+1,""))</f>
        <v>0</v>
      </c>
      <c r="W714" s="8">
        <f>IF($S714="","",MAX(0,INDEX(Calc!$H:$H,$S714)-MAX(INDEX(Calc!$K:$K,$S714),INDEX(Calc!$J:$J,$S714))))</f>
        <v>0</v>
      </c>
      <c r="X714" s="8">
        <f>IF($S714="","",INDEX(Calc!$E:$E,$S714)-$W714)</f>
        <v>0</v>
      </c>
    </row>
    <row r="715" spans="1:24">
      <c r="A715">
        <f>IF($S715="","",INDEX(Calc!$A:$A,$S715))</f>
        <v>0</v>
      </c>
      <c r="B715">
        <f>IF($S715="","",INDEX(Calc!$U:$U,$S715))</f>
        <v>0</v>
      </c>
      <c r="C715" s="7">
        <f>IF($S715="","",INDEX(Calc!$B:$B,$S715))</f>
        <v>0</v>
      </c>
      <c r="D715">
        <f>IF($S715="","",INDEX(Calc!$C:$C,$S715))</f>
        <v>0</v>
      </c>
      <c r="E715" s="8">
        <f>IF($S715="","",INDEX(Calc!$E:$E,$S715))</f>
        <v>0</v>
      </c>
      <c r="F715" s="9">
        <f>IF($S715="","",INDEX(Calc!$G:$G,$S715))</f>
        <v>0</v>
      </c>
      <c r="G715" s="8">
        <f>IF($S715="","",INDEX(Calc!$L:$L,$S715))</f>
        <v>0</v>
      </c>
      <c r="H715" s="8">
        <f>IF($S715="","",INDEX(Calc!$M:$M,$S715))</f>
        <v>0</v>
      </c>
      <c r="I715" s="7">
        <f>IF($T715="","",INDEX(Calc!$B:$B,$T715))</f>
        <v>0</v>
      </c>
      <c r="J715" s="8">
        <f>IF($S715="","",IF($U715&lt;&gt;"paid",0,MAX(0,MIN(INDEX(Calc!$H:$H,$S715),INDEX(Calc!$I:$I,$T715))-MAX(INDEX(Calc!$J:$J,$S715),INDEX(Calc!$T:$T,$T715)))))</f>
        <v>0</v>
      </c>
      <c r="K715" s="8">
        <f>IF($S715="","",IF($U715&lt;&gt;"paid",0,$J715/(1+$F715)*$F715))</f>
        <v>0</v>
      </c>
      <c r="L715" s="8">
        <f>IF($S715="","",IF($U715="paid",MAX(0,$E715-MAX(0,MIN(INDEX(Calc!$H:$H,$S715),INDEX(Calc!$I:$I,$T715))-INDEX(Calc!$J:$J,$S715))),$W715))</f>
        <v>0</v>
      </c>
      <c r="M715" s="8">
        <f>IF($S715="","",IF($U715="paid",$L715/(1+$F715)*$F715,$Q715))</f>
        <v>0</v>
      </c>
      <c r="N715">
        <f>IF(OR($S715="",$U715&lt;&gt;"paid"),"",$I715-$C715)</f>
        <v>0</v>
      </c>
      <c r="O715" s="8">
        <f>IF($S715="","",IF(AND($U715="paid",$N715&gt;Settings!$B$4),$K715*Settings!$B$3*$N715/365,0))</f>
        <v>0</v>
      </c>
      <c r="P715" s="8">
        <f>IF($S715="","",IF($U715="unpaid",$W715,0))</f>
        <v>0</v>
      </c>
      <c r="Q715" s="8">
        <f>IF($S715="","",IF(AND($U715="unpaid",$C715&lt;=Settings!$B$2),$W715/(1+$F715)*$F715,0))</f>
        <v>0</v>
      </c>
      <c r="R715">
        <f>IF($S715="","","FY "&amp;IF(MONTH($C715)&gt;=4,YEAR($C715),YEAR($C715)-1)&amp;"-"&amp;TEXT(MOD(IF(MONTH($C715)&gt;=4,YEAR($C715)+1,YEAR($C715)),100),"00"))</f>
        <v>0</v>
      </c>
      <c r="S715">
        <f>IF($S714="","",IF($U714="paid",IF($V714&lt;&gt;"",$S714,IF(AND($W714&gt;0,OR(INDEX(Calc!$B:$B,$S714)&lt;=Settings!$B$2,$X714=0)),$S714,IFERROR(MATCH(1,INDEX((Calc!$A$2:$A$2001&lt;&gt;"")*(Calc!$E$2:$E$2001&gt;0)*(ROW(Calc!$A$2:$A$2001)&gt;$S714),0),0)+1,""))),IFERROR(MATCH(1,INDEX((Calc!$A$2:$A$2001&lt;&gt;"")*(Calc!$E$2:$E$2001&gt;0)*(ROW(Calc!$A$2:$A$2001)&gt;$S714),0),0)+1,"")))</f>
        <v>0</v>
      </c>
      <c r="T715">
        <f>IF($S715="","",IF(AND($S715=$S714,$U714="paid",$V714=""),"",IF(AND($S715=$S714,$U714="paid",$V714&lt;&gt;""),$V714,IF($S715="","",IFERROR(MATCH(1,INDEX((Calc!$A$2:$A$2001=INDEX(Calc!$A:$A,$S715))*(Calc!$D$2:$D$2001&gt;0)*(Calc!$I$2:$I$2001&gt;INDEX(Calc!$J:$J,$S715))*(Calc!$T$2:$T$2001&lt;INDEX(Calc!$H:$H,$S715)),0),0)+1,"")))))</f>
        <v>0</v>
      </c>
      <c r="U715">
        <f>IF($S715="","",IF($T715&lt;&gt;"","paid","unpaid"))</f>
        <v>0</v>
      </c>
      <c r="V715">
        <f>IF(OR($S715="",$T715=""),"",IFERROR(MATCH(1,INDEX((Calc!$A$2:$A$2001=INDEX(Calc!$A:$A,$S715))*(Calc!$D$2:$D$2001&gt;0)*(Calc!$I$2:$I$2001&gt;INDEX(Calc!$J:$J,$S715))*(Calc!$T$2:$T$2001&lt;INDEX(Calc!$H:$H,$S715))*(ROW(Calc!$A$2:$A$2001)&gt;$T715),0),0)+1,""))</f>
        <v>0</v>
      </c>
      <c r="W715" s="8">
        <f>IF($S715="","",MAX(0,INDEX(Calc!$H:$H,$S715)-MAX(INDEX(Calc!$K:$K,$S715),INDEX(Calc!$J:$J,$S715))))</f>
        <v>0</v>
      </c>
      <c r="X715" s="8">
        <f>IF($S715="","",INDEX(Calc!$E:$E,$S715)-$W715)</f>
        <v>0</v>
      </c>
    </row>
    <row r="716" spans="1:24">
      <c r="A716">
        <f>IF($S716="","",INDEX(Calc!$A:$A,$S716))</f>
        <v>0</v>
      </c>
      <c r="B716">
        <f>IF($S716="","",INDEX(Calc!$U:$U,$S716))</f>
        <v>0</v>
      </c>
      <c r="C716" s="7">
        <f>IF($S716="","",INDEX(Calc!$B:$B,$S716))</f>
        <v>0</v>
      </c>
      <c r="D716">
        <f>IF($S716="","",INDEX(Calc!$C:$C,$S716))</f>
        <v>0</v>
      </c>
      <c r="E716" s="8">
        <f>IF($S716="","",INDEX(Calc!$E:$E,$S716))</f>
        <v>0</v>
      </c>
      <c r="F716" s="9">
        <f>IF($S716="","",INDEX(Calc!$G:$G,$S716))</f>
        <v>0</v>
      </c>
      <c r="G716" s="8">
        <f>IF($S716="","",INDEX(Calc!$L:$L,$S716))</f>
        <v>0</v>
      </c>
      <c r="H716" s="8">
        <f>IF($S716="","",INDEX(Calc!$M:$M,$S716))</f>
        <v>0</v>
      </c>
      <c r="I716" s="7">
        <f>IF($T716="","",INDEX(Calc!$B:$B,$T716))</f>
        <v>0</v>
      </c>
      <c r="J716" s="8">
        <f>IF($S716="","",IF($U716&lt;&gt;"paid",0,MAX(0,MIN(INDEX(Calc!$H:$H,$S716),INDEX(Calc!$I:$I,$T716))-MAX(INDEX(Calc!$J:$J,$S716),INDEX(Calc!$T:$T,$T716)))))</f>
        <v>0</v>
      </c>
      <c r="K716" s="8">
        <f>IF($S716="","",IF($U716&lt;&gt;"paid",0,$J716/(1+$F716)*$F716))</f>
        <v>0</v>
      </c>
      <c r="L716" s="8">
        <f>IF($S716="","",IF($U716="paid",MAX(0,$E716-MAX(0,MIN(INDEX(Calc!$H:$H,$S716),INDEX(Calc!$I:$I,$T716))-INDEX(Calc!$J:$J,$S716))),$W716))</f>
        <v>0</v>
      </c>
      <c r="M716" s="8">
        <f>IF($S716="","",IF($U716="paid",$L716/(1+$F716)*$F716,$Q716))</f>
        <v>0</v>
      </c>
      <c r="N716">
        <f>IF(OR($S716="",$U716&lt;&gt;"paid"),"",$I716-$C716)</f>
        <v>0</v>
      </c>
      <c r="O716" s="8">
        <f>IF($S716="","",IF(AND($U716="paid",$N716&gt;Settings!$B$4),$K716*Settings!$B$3*$N716/365,0))</f>
        <v>0</v>
      </c>
      <c r="P716" s="8">
        <f>IF($S716="","",IF($U716="unpaid",$W716,0))</f>
        <v>0</v>
      </c>
      <c r="Q716" s="8">
        <f>IF($S716="","",IF(AND($U716="unpaid",$C716&lt;=Settings!$B$2),$W716/(1+$F716)*$F716,0))</f>
        <v>0</v>
      </c>
      <c r="R716">
        <f>IF($S716="","","FY "&amp;IF(MONTH($C716)&gt;=4,YEAR($C716),YEAR($C716)-1)&amp;"-"&amp;TEXT(MOD(IF(MONTH($C716)&gt;=4,YEAR($C716)+1,YEAR($C716)),100),"00"))</f>
        <v>0</v>
      </c>
      <c r="S716">
        <f>IF($S715="","",IF($U715="paid",IF($V715&lt;&gt;"",$S715,IF(AND($W715&gt;0,OR(INDEX(Calc!$B:$B,$S715)&lt;=Settings!$B$2,$X715=0)),$S715,IFERROR(MATCH(1,INDEX((Calc!$A$2:$A$2001&lt;&gt;"")*(Calc!$E$2:$E$2001&gt;0)*(ROW(Calc!$A$2:$A$2001)&gt;$S715),0),0)+1,""))),IFERROR(MATCH(1,INDEX((Calc!$A$2:$A$2001&lt;&gt;"")*(Calc!$E$2:$E$2001&gt;0)*(ROW(Calc!$A$2:$A$2001)&gt;$S715),0),0)+1,"")))</f>
        <v>0</v>
      </c>
      <c r="T716">
        <f>IF($S716="","",IF(AND($S716=$S715,$U715="paid",$V715=""),"",IF(AND($S716=$S715,$U715="paid",$V715&lt;&gt;""),$V715,IF($S716="","",IFERROR(MATCH(1,INDEX((Calc!$A$2:$A$2001=INDEX(Calc!$A:$A,$S716))*(Calc!$D$2:$D$2001&gt;0)*(Calc!$I$2:$I$2001&gt;INDEX(Calc!$J:$J,$S716))*(Calc!$T$2:$T$2001&lt;INDEX(Calc!$H:$H,$S716)),0),0)+1,"")))))</f>
        <v>0</v>
      </c>
      <c r="U716">
        <f>IF($S716="","",IF($T716&lt;&gt;"","paid","unpaid"))</f>
        <v>0</v>
      </c>
      <c r="V716">
        <f>IF(OR($S716="",$T716=""),"",IFERROR(MATCH(1,INDEX((Calc!$A$2:$A$2001=INDEX(Calc!$A:$A,$S716))*(Calc!$D$2:$D$2001&gt;0)*(Calc!$I$2:$I$2001&gt;INDEX(Calc!$J:$J,$S716))*(Calc!$T$2:$T$2001&lt;INDEX(Calc!$H:$H,$S716))*(ROW(Calc!$A$2:$A$2001)&gt;$T716),0),0)+1,""))</f>
        <v>0</v>
      </c>
      <c r="W716" s="8">
        <f>IF($S716="","",MAX(0,INDEX(Calc!$H:$H,$S716)-MAX(INDEX(Calc!$K:$K,$S716),INDEX(Calc!$J:$J,$S716))))</f>
        <v>0</v>
      </c>
      <c r="X716" s="8">
        <f>IF($S716="","",INDEX(Calc!$E:$E,$S716)-$W716)</f>
        <v>0</v>
      </c>
    </row>
    <row r="717" spans="1:24">
      <c r="A717">
        <f>IF($S717="","",INDEX(Calc!$A:$A,$S717))</f>
        <v>0</v>
      </c>
      <c r="B717">
        <f>IF($S717="","",INDEX(Calc!$U:$U,$S717))</f>
        <v>0</v>
      </c>
      <c r="C717" s="7">
        <f>IF($S717="","",INDEX(Calc!$B:$B,$S717))</f>
        <v>0</v>
      </c>
      <c r="D717">
        <f>IF($S717="","",INDEX(Calc!$C:$C,$S717))</f>
        <v>0</v>
      </c>
      <c r="E717" s="8">
        <f>IF($S717="","",INDEX(Calc!$E:$E,$S717))</f>
        <v>0</v>
      </c>
      <c r="F717" s="9">
        <f>IF($S717="","",INDEX(Calc!$G:$G,$S717))</f>
        <v>0</v>
      </c>
      <c r="G717" s="8">
        <f>IF($S717="","",INDEX(Calc!$L:$L,$S717))</f>
        <v>0</v>
      </c>
      <c r="H717" s="8">
        <f>IF($S717="","",INDEX(Calc!$M:$M,$S717))</f>
        <v>0</v>
      </c>
      <c r="I717" s="7">
        <f>IF($T717="","",INDEX(Calc!$B:$B,$T717))</f>
        <v>0</v>
      </c>
      <c r="J717" s="8">
        <f>IF($S717="","",IF($U717&lt;&gt;"paid",0,MAX(0,MIN(INDEX(Calc!$H:$H,$S717),INDEX(Calc!$I:$I,$T717))-MAX(INDEX(Calc!$J:$J,$S717),INDEX(Calc!$T:$T,$T717)))))</f>
        <v>0</v>
      </c>
      <c r="K717" s="8">
        <f>IF($S717="","",IF($U717&lt;&gt;"paid",0,$J717/(1+$F717)*$F717))</f>
        <v>0</v>
      </c>
      <c r="L717" s="8">
        <f>IF($S717="","",IF($U717="paid",MAX(0,$E717-MAX(0,MIN(INDEX(Calc!$H:$H,$S717),INDEX(Calc!$I:$I,$T717))-INDEX(Calc!$J:$J,$S717))),$W717))</f>
        <v>0</v>
      </c>
      <c r="M717" s="8">
        <f>IF($S717="","",IF($U717="paid",$L717/(1+$F717)*$F717,$Q717))</f>
        <v>0</v>
      </c>
      <c r="N717">
        <f>IF(OR($S717="",$U717&lt;&gt;"paid"),"",$I717-$C717)</f>
        <v>0</v>
      </c>
      <c r="O717" s="8">
        <f>IF($S717="","",IF(AND($U717="paid",$N717&gt;Settings!$B$4),$K717*Settings!$B$3*$N717/365,0))</f>
        <v>0</v>
      </c>
      <c r="P717" s="8">
        <f>IF($S717="","",IF($U717="unpaid",$W717,0))</f>
        <v>0</v>
      </c>
      <c r="Q717" s="8">
        <f>IF($S717="","",IF(AND($U717="unpaid",$C717&lt;=Settings!$B$2),$W717/(1+$F717)*$F717,0))</f>
        <v>0</v>
      </c>
      <c r="R717">
        <f>IF($S717="","","FY "&amp;IF(MONTH($C717)&gt;=4,YEAR($C717),YEAR($C717)-1)&amp;"-"&amp;TEXT(MOD(IF(MONTH($C717)&gt;=4,YEAR($C717)+1,YEAR($C717)),100),"00"))</f>
        <v>0</v>
      </c>
      <c r="S717">
        <f>IF($S716="","",IF($U716="paid",IF($V716&lt;&gt;"",$S716,IF(AND($W716&gt;0,OR(INDEX(Calc!$B:$B,$S716)&lt;=Settings!$B$2,$X716=0)),$S716,IFERROR(MATCH(1,INDEX((Calc!$A$2:$A$2001&lt;&gt;"")*(Calc!$E$2:$E$2001&gt;0)*(ROW(Calc!$A$2:$A$2001)&gt;$S716),0),0)+1,""))),IFERROR(MATCH(1,INDEX((Calc!$A$2:$A$2001&lt;&gt;"")*(Calc!$E$2:$E$2001&gt;0)*(ROW(Calc!$A$2:$A$2001)&gt;$S716),0),0)+1,"")))</f>
        <v>0</v>
      </c>
      <c r="T717">
        <f>IF($S717="","",IF(AND($S717=$S716,$U716="paid",$V716=""),"",IF(AND($S717=$S716,$U716="paid",$V716&lt;&gt;""),$V716,IF($S717="","",IFERROR(MATCH(1,INDEX((Calc!$A$2:$A$2001=INDEX(Calc!$A:$A,$S717))*(Calc!$D$2:$D$2001&gt;0)*(Calc!$I$2:$I$2001&gt;INDEX(Calc!$J:$J,$S717))*(Calc!$T$2:$T$2001&lt;INDEX(Calc!$H:$H,$S717)),0),0)+1,"")))))</f>
        <v>0</v>
      </c>
      <c r="U717">
        <f>IF($S717="","",IF($T717&lt;&gt;"","paid","unpaid"))</f>
        <v>0</v>
      </c>
      <c r="V717">
        <f>IF(OR($S717="",$T717=""),"",IFERROR(MATCH(1,INDEX((Calc!$A$2:$A$2001=INDEX(Calc!$A:$A,$S717))*(Calc!$D$2:$D$2001&gt;0)*(Calc!$I$2:$I$2001&gt;INDEX(Calc!$J:$J,$S717))*(Calc!$T$2:$T$2001&lt;INDEX(Calc!$H:$H,$S717))*(ROW(Calc!$A$2:$A$2001)&gt;$T717),0),0)+1,""))</f>
        <v>0</v>
      </c>
      <c r="W717" s="8">
        <f>IF($S717="","",MAX(0,INDEX(Calc!$H:$H,$S717)-MAX(INDEX(Calc!$K:$K,$S717),INDEX(Calc!$J:$J,$S717))))</f>
        <v>0</v>
      </c>
      <c r="X717" s="8">
        <f>IF($S717="","",INDEX(Calc!$E:$E,$S717)-$W717)</f>
        <v>0</v>
      </c>
    </row>
    <row r="718" spans="1:24">
      <c r="A718">
        <f>IF($S718="","",INDEX(Calc!$A:$A,$S718))</f>
        <v>0</v>
      </c>
      <c r="B718">
        <f>IF($S718="","",INDEX(Calc!$U:$U,$S718))</f>
        <v>0</v>
      </c>
      <c r="C718" s="7">
        <f>IF($S718="","",INDEX(Calc!$B:$B,$S718))</f>
        <v>0</v>
      </c>
      <c r="D718">
        <f>IF($S718="","",INDEX(Calc!$C:$C,$S718))</f>
        <v>0</v>
      </c>
      <c r="E718" s="8">
        <f>IF($S718="","",INDEX(Calc!$E:$E,$S718))</f>
        <v>0</v>
      </c>
      <c r="F718" s="9">
        <f>IF($S718="","",INDEX(Calc!$G:$G,$S718))</f>
        <v>0</v>
      </c>
      <c r="G718" s="8">
        <f>IF($S718="","",INDEX(Calc!$L:$L,$S718))</f>
        <v>0</v>
      </c>
      <c r="H718" s="8">
        <f>IF($S718="","",INDEX(Calc!$M:$M,$S718))</f>
        <v>0</v>
      </c>
      <c r="I718" s="7">
        <f>IF($T718="","",INDEX(Calc!$B:$B,$T718))</f>
        <v>0</v>
      </c>
      <c r="J718" s="8">
        <f>IF($S718="","",IF($U718&lt;&gt;"paid",0,MAX(0,MIN(INDEX(Calc!$H:$H,$S718),INDEX(Calc!$I:$I,$T718))-MAX(INDEX(Calc!$J:$J,$S718),INDEX(Calc!$T:$T,$T718)))))</f>
        <v>0</v>
      </c>
      <c r="K718" s="8">
        <f>IF($S718="","",IF($U718&lt;&gt;"paid",0,$J718/(1+$F718)*$F718))</f>
        <v>0</v>
      </c>
      <c r="L718" s="8">
        <f>IF($S718="","",IF($U718="paid",MAX(0,$E718-MAX(0,MIN(INDEX(Calc!$H:$H,$S718),INDEX(Calc!$I:$I,$T718))-INDEX(Calc!$J:$J,$S718))),$W718))</f>
        <v>0</v>
      </c>
      <c r="M718" s="8">
        <f>IF($S718="","",IF($U718="paid",$L718/(1+$F718)*$F718,$Q718))</f>
        <v>0</v>
      </c>
      <c r="N718">
        <f>IF(OR($S718="",$U718&lt;&gt;"paid"),"",$I718-$C718)</f>
        <v>0</v>
      </c>
      <c r="O718" s="8">
        <f>IF($S718="","",IF(AND($U718="paid",$N718&gt;Settings!$B$4),$K718*Settings!$B$3*$N718/365,0))</f>
        <v>0</v>
      </c>
      <c r="P718" s="8">
        <f>IF($S718="","",IF($U718="unpaid",$W718,0))</f>
        <v>0</v>
      </c>
      <c r="Q718" s="8">
        <f>IF($S718="","",IF(AND($U718="unpaid",$C718&lt;=Settings!$B$2),$W718/(1+$F718)*$F718,0))</f>
        <v>0</v>
      </c>
      <c r="R718">
        <f>IF($S718="","","FY "&amp;IF(MONTH($C718)&gt;=4,YEAR($C718),YEAR($C718)-1)&amp;"-"&amp;TEXT(MOD(IF(MONTH($C718)&gt;=4,YEAR($C718)+1,YEAR($C718)),100),"00"))</f>
        <v>0</v>
      </c>
      <c r="S718">
        <f>IF($S717="","",IF($U717="paid",IF($V717&lt;&gt;"",$S717,IF(AND($W717&gt;0,OR(INDEX(Calc!$B:$B,$S717)&lt;=Settings!$B$2,$X717=0)),$S717,IFERROR(MATCH(1,INDEX((Calc!$A$2:$A$2001&lt;&gt;"")*(Calc!$E$2:$E$2001&gt;0)*(ROW(Calc!$A$2:$A$2001)&gt;$S717),0),0)+1,""))),IFERROR(MATCH(1,INDEX((Calc!$A$2:$A$2001&lt;&gt;"")*(Calc!$E$2:$E$2001&gt;0)*(ROW(Calc!$A$2:$A$2001)&gt;$S717),0),0)+1,"")))</f>
        <v>0</v>
      </c>
      <c r="T718">
        <f>IF($S718="","",IF(AND($S718=$S717,$U717="paid",$V717=""),"",IF(AND($S718=$S717,$U717="paid",$V717&lt;&gt;""),$V717,IF($S718="","",IFERROR(MATCH(1,INDEX((Calc!$A$2:$A$2001=INDEX(Calc!$A:$A,$S718))*(Calc!$D$2:$D$2001&gt;0)*(Calc!$I$2:$I$2001&gt;INDEX(Calc!$J:$J,$S718))*(Calc!$T$2:$T$2001&lt;INDEX(Calc!$H:$H,$S718)),0),0)+1,"")))))</f>
        <v>0</v>
      </c>
      <c r="U718">
        <f>IF($S718="","",IF($T718&lt;&gt;"","paid","unpaid"))</f>
        <v>0</v>
      </c>
      <c r="V718">
        <f>IF(OR($S718="",$T718=""),"",IFERROR(MATCH(1,INDEX((Calc!$A$2:$A$2001=INDEX(Calc!$A:$A,$S718))*(Calc!$D$2:$D$2001&gt;0)*(Calc!$I$2:$I$2001&gt;INDEX(Calc!$J:$J,$S718))*(Calc!$T$2:$T$2001&lt;INDEX(Calc!$H:$H,$S718))*(ROW(Calc!$A$2:$A$2001)&gt;$T718),0),0)+1,""))</f>
        <v>0</v>
      </c>
      <c r="W718" s="8">
        <f>IF($S718="","",MAX(0,INDEX(Calc!$H:$H,$S718)-MAX(INDEX(Calc!$K:$K,$S718),INDEX(Calc!$J:$J,$S718))))</f>
        <v>0</v>
      </c>
      <c r="X718" s="8">
        <f>IF($S718="","",INDEX(Calc!$E:$E,$S718)-$W718)</f>
        <v>0</v>
      </c>
    </row>
    <row r="719" spans="1:24">
      <c r="A719">
        <f>IF($S719="","",INDEX(Calc!$A:$A,$S719))</f>
        <v>0</v>
      </c>
      <c r="B719">
        <f>IF($S719="","",INDEX(Calc!$U:$U,$S719))</f>
        <v>0</v>
      </c>
      <c r="C719" s="7">
        <f>IF($S719="","",INDEX(Calc!$B:$B,$S719))</f>
        <v>0</v>
      </c>
      <c r="D719">
        <f>IF($S719="","",INDEX(Calc!$C:$C,$S719))</f>
        <v>0</v>
      </c>
      <c r="E719" s="8">
        <f>IF($S719="","",INDEX(Calc!$E:$E,$S719))</f>
        <v>0</v>
      </c>
      <c r="F719" s="9">
        <f>IF($S719="","",INDEX(Calc!$G:$G,$S719))</f>
        <v>0</v>
      </c>
      <c r="G719" s="8">
        <f>IF($S719="","",INDEX(Calc!$L:$L,$S719))</f>
        <v>0</v>
      </c>
      <c r="H719" s="8">
        <f>IF($S719="","",INDEX(Calc!$M:$M,$S719))</f>
        <v>0</v>
      </c>
      <c r="I719" s="7">
        <f>IF($T719="","",INDEX(Calc!$B:$B,$T719))</f>
        <v>0</v>
      </c>
      <c r="J719" s="8">
        <f>IF($S719="","",IF($U719&lt;&gt;"paid",0,MAX(0,MIN(INDEX(Calc!$H:$H,$S719),INDEX(Calc!$I:$I,$T719))-MAX(INDEX(Calc!$J:$J,$S719),INDEX(Calc!$T:$T,$T719)))))</f>
        <v>0</v>
      </c>
      <c r="K719" s="8">
        <f>IF($S719="","",IF($U719&lt;&gt;"paid",0,$J719/(1+$F719)*$F719))</f>
        <v>0</v>
      </c>
      <c r="L719" s="8">
        <f>IF($S719="","",IF($U719="paid",MAX(0,$E719-MAX(0,MIN(INDEX(Calc!$H:$H,$S719),INDEX(Calc!$I:$I,$T719))-INDEX(Calc!$J:$J,$S719))),$W719))</f>
        <v>0</v>
      </c>
      <c r="M719" s="8">
        <f>IF($S719="","",IF($U719="paid",$L719/(1+$F719)*$F719,$Q719))</f>
        <v>0</v>
      </c>
      <c r="N719">
        <f>IF(OR($S719="",$U719&lt;&gt;"paid"),"",$I719-$C719)</f>
        <v>0</v>
      </c>
      <c r="O719" s="8">
        <f>IF($S719="","",IF(AND($U719="paid",$N719&gt;Settings!$B$4),$K719*Settings!$B$3*$N719/365,0))</f>
        <v>0</v>
      </c>
      <c r="P719" s="8">
        <f>IF($S719="","",IF($U719="unpaid",$W719,0))</f>
        <v>0</v>
      </c>
      <c r="Q719" s="8">
        <f>IF($S719="","",IF(AND($U719="unpaid",$C719&lt;=Settings!$B$2),$W719/(1+$F719)*$F719,0))</f>
        <v>0</v>
      </c>
      <c r="R719">
        <f>IF($S719="","","FY "&amp;IF(MONTH($C719)&gt;=4,YEAR($C719),YEAR($C719)-1)&amp;"-"&amp;TEXT(MOD(IF(MONTH($C719)&gt;=4,YEAR($C719)+1,YEAR($C719)),100),"00"))</f>
        <v>0</v>
      </c>
      <c r="S719">
        <f>IF($S718="","",IF($U718="paid",IF($V718&lt;&gt;"",$S718,IF(AND($W718&gt;0,OR(INDEX(Calc!$B:$B,$S718)&lt;=Settings!$B$2,$X718=0)),$S718,IFERROR(MATCH(1,INDEX((Calc!$A$2:$A$2001&lt;&gt;"")*(Calc!$E$2:$E$2001&gt;0)*(ROW(Calc!$A$2:$A$2001)&gt;$S718),0),0)+1,""))),IFERROR(MATCH(1,INDEX((Calc!$A$2:$A$2001&lt;&gt;"")*(Calc!$E$2:$E$2001&gt;0)*(ROW(Calc!$A$2:$A$2001)&gt;$S718),0),0)+1,"")))</f>
        <v>0</v>
      </c>
      <c r="T719">
        <f>IF($S719="","",IF(AND($S719=$S718,$U718="paid",$V718=""),"",IF(AND($S719=$S718,$U718="paid",$V718&lt;&gt;""),$V718,IF($S719="","",IFERROR(MATCH(1,INDEX((Calc!$A$2:$A$2001=INDEX(Calc!$A:$A,$S719))*(Calc!$D$2:$D$2001&gt;0)*(Calc!$I$2:$I$2001&gt;INDEX(Calc!$J:$J,$S719))*(Calc!$T$2:$T$2001&lt;INDEX(Calc!$H:$H,$S719)),0),0)+1,"")))))</f>
        <v>0</v>
      </c>
      <c r="U719">
        <f>IF($S719="","",IF($T719&lt;&gt;"","paid","unpaid"))</f>
        <v>0</v>
      </c>
      <c r="V719">
        <f>IF(OR($S719="",$T719=""),"",IFERROR(MATCH(1,INDEX((Calc!$A$2:$A$2001=INDEX(Calc!$A:$A,$S719))*(Calc!$D$2:$D$2001&gt;0)*(Calc!$I$2:$I$2001&gt;INDEX(Calc!$J:$J,$S719))*(Calc!$T$2:$T$2001&lt;INDEX(Calc!$H:$H,$S719))*(ROW(Calc!$A$2:$A$2001)&gt;$T719),0),0)+1,""))</f>
        <v>0</v>
      </c>
      <c r="W719" s="8">
        <f>IF($S719="","",MAX(0,INDEX(Calc!$H:$H,$S719)-MAX(INDEX(Calc!$K:$K,$S719),INDEX(Calc!$J:$J,$S719))))</f>
        <v>0</v>
      </c>
      <c r="X719" s="8">
        <f>IF($S719="","",INDEX(Calc!$E:$E,$S719)-$W719)</f>
        <v>0</v>
      </c>
    </row>
    <row r="720" spans="1:24">
      <c r="A720">
        <f>IF($S720="","",INDEX(Calc!$A:$A,$S720))</f>
        <v>0</v>
      </c>
      <c r="B720">
        <f>IF($S720="","",INDEX(Calc!$U:$U,$S720))</f>
        <v>0</v>
      </c>
      <c r="C720" s="7">
        <f>IF($S720="","",INDEX(Calc!$B:$B,$S720))</f>
        <v>0</v>
      </c>
      <c r="D720">
        <f>IF($S720="","",INDEX(Calc!$C:$C,$S720))</f>
        <v>0</v>
      </c>
      <c r="E720" s="8">
        <f>IF($S720="","",INDEX(Calc!$E:$E,$S720))</f>
        <v>0</v>
      </c>
      <c r="F720" s="9">
        <f>IF($S720="","",INDEX(Calc!$G:$G,$S720))</f>
        <v>0</v>
      </c>
      <c r="G720" s="8">
        <f>IF($S720="","",INDEX(Calc!$L:$L,$S720))</f>
        <v>0</v>
      </c>
      <c r="H720" s="8">
        <f>IF($S720="","",INDEX(Calc!$M:$M,$S720))</f>
        <v>0</v>
      </c>
      <c r="I720" s="7">
        <f>IF($T720="","",INDEX(Calc!$B:$B,$T720))</f>
        <v>0</v>
      </c>
      <c r="J720" s="8">
        <f>IF($S720="","",IF($U720&lt;&gt;"paid",0,MAX(0,MIN(INDEX(Calc!$H:$H,$S720),INDEX(Calc!$I:$I,$T720))-MAX(INDEX(Calc!$J:$J,$S720),INDEX(Calc!$T:$T,$T720)))))</f>
        <v>0</v>
      </c>
      <c r="K720" s="8">
        <f>IF($S720="","",IF($U720&lt;&gt;"paid",0,$J720/(1+$F720)*$F720))</f>
        <v>0</v>
      </c>
      <c r="L720" s="8">
        <f>IF($S720="","",IF($U720="paid",MAX(0,$E720-MAX(0,MIN(INDEX(Calc!$H:$H,$S720),INDEX(Calc!$I:$I,$T720))-INDEX(Calc!$J:$J,$S720))),$W720))</f>
        <v>0</v>
      </c>
      <c r="M720" s="8">
        <f>IF($S720="","",IF($U720="paid",$L720/(1+$F720)*$F720,$Q720))</f>
        <v>0</v>
      </c>
      <c r="N720">
        <f>IF(OR($S720="",$U720&lt;&gt;"paid"),"",$I720-$C720)</f>
        <v>0</v>
      </c>
      <c r="O720" s="8">
        <f>IF($S720="","",IF(AND($U720="paid",$N720&gt;Settings!$B$4),$K720*Settings!$B$3*$N720/365,0))</f>
        <v>0</v>
      </c>
      <c r="P720" s="8">
        <f>IF($S720="","",IF($U720="unpaid",$W720,0))</f>
        <v>0</v>
      </c>
      <c r="Q720" s="8">
        <f>IF($S720="","",IF(AND($U720="unpaid",$C720&lt;=Settings!$B$2),$W720/(1+$F720)*$F720,0))</f>
        <v>0</v>
      </c>
      <c r="R720">
        <f>IF($S720="","","FY "&amp;IF(MONTH($C720)&gt;=4,YEAR($C720),YEAR($C720)-1)&amp;"-"&amp;TEXT(MOD(IF(MONTH($C720)&gt;=4,YEAR($C720)+1,YEAR($C720)),100),"00"))</f>
        <v>0</v>
      </c>
      <c r="S720">
        <f>IF($S719="","",IF($U719="paid",IF($V719&lt;&gt;"",$S719,IF(AND($W719&gt;0,OR(INDEX(Calc!$B:$B,$S719)&lt;=Settings!$B$2,$X719=0)),$S719,IFERROR(MATCH(1,INDEX((Calc!$A$2:$A$2001&lt;&gt;"")*(Calc!$E$2:$E$2001&gt;0)*(ROW(Calc!$A$2:$A$2001)&gt;$S719),0),0)+1,""))),IFERROR(MATCH(1,INDEX((Calc!$A$2:$A$2001&lt;&gt;"")*(Calc!$E$2:$E$2001&gt;0)*(ROW(Calc!$A$2:$A$2001)&gt;$S719),0),0)+1,"")))</f>
        <v>0</v>
      </c>
      <c r="T720">
        <f>IF($S720="","",IF(AND($S720=$S719,$U719="paid",$V719=""),"",IF(AND($S720=$S719,$U719="paid",$V719&lt;&gt;""),$V719,IF($S720="","",IFERROR(MATCH(1,INDEX((Calc!$A$2:$A$2001=INDEX(Calc!$A:$A,$S720))*(Calc!$D$2:$D$2001&gt;0)*(Calc!$I$2:$I$2001&gt;INDEX(Calc!$J:$J,$S720))*(Calc!$T$2:$T$2001&lt;INDEX(Calc!$H:$H,$S720)),0),0)+1,"")))))</f>
        <v>0</v>
      </c>
      <c r="U720">
        <f>IF($S720="","",IF($T720&lt;&gt;"","paid","unpaid"))</f>
        <v>0</v>
      </c>
      <c r="V720">
        <f>IF(OR($S720="",$T720=""),"",IFERROR(MATCH(1,INDEX((Calc!$A$2:$A$2001=INDEX(Calc!$A:$A,$S720))*(Calc!$D$2:$D$2001&gt;0)*(Calc!$I$2:$I$2001&gt;INDEX(Calc!$J:$J,$S720))*(Calc!$T$2:$T$2001&lt;INDEX(Calc!$H:$H,$S720))*(ROW(Calc!$A$2:$A$2001)&gt;$T720),0),0)+1,""))</f>
        <v>0</v>
      </c>
      <c r="W720" s="8">
        <f>IF($S720="","",MAX(0,INDEX(Calc!$H:$H,$S720)-MAX(INDEX(Calc!$K:$K,$S720),INDEX(Calc!$J:$J,$S720))))</f>
        <v>0</v>
      </c>
      <c r="X720" s="8">
        <f>IF($S720="","",INDEX(Calc!$E:$E,$S720)-$W720)</f>
        <v>0</v>
      </c>
    </row>
    <row r="721" spans="1:24">
      <c r="A721">
        <f>IF($S721="","",INDEX(Calc!$A:$A,$S721))</f>
        <v>0</v>
      </c>
      <c r="B721">
        <f>IF($S721="","",INDEX(Calc!$U:$U,$S721))</f>
        <v>0</v>
      </c>
      <c r="C721" s="7">
        <f>IF($S721="","",INDEX(Calc!$B:$B,$S721))</f>
        <v>0</v>
      </c>
      <c r="D721">
        <f>IF($S721="","",INDEX(Calc!$C:$C,$S721))</f>
        <v>0</v>
      </c>
      <c r="E721" s="8">
        <f>IF($S721="","",INDEX(Calc!$E:$E,$S721))</f>
        <v>0</v>
      </c>
      <c r="F721" s="9">
        <f>IF($S721="","",INDEX(Calc!$G:$G,$S721))</f>
        <v>0</v>
      </c>
      <c r="G721" s="8">
        <f>IF($S721="","",INDEX(Calc!$L:$L,$S721))</f>
        <v>0</v>
      </c>
      <c r="H721" s="8">
        <f>IF($S721="","",INDEX(Calc!$M:$M,$S721))</f>
        <v>0</v>
      </c>
      <c r="I721" s="7">
        <f>IF($T721="","",INDEX(Calc!$B:$B,$T721))</f>
        <v>0</v>
      </c>
      <c r="J721" s="8">
        <f>IF($S721="","",IF($U721&lt;&gt;"paid",0,MAX(0,MIN(INDEX(Calc!$H:$H,$S721),INDEX(Calc!$I:$I,$T721))-MAX(INDEX(Calc!$J:$J,$S721),INDEX(Calc!$T:$T,$T721)))))</f>
        <v>0</v>
      </c>
      <c r="K721" s="8">
        <f>IF($S721="","",IF($U721&lt;&gt;"paid",0,$J721/(1+$F721)*$F721))</f>
        <v>0</v>
      </c>
      <c r="L721" s="8">
        <f>IF($S721="","",IF($U721="paid",MAX(0,$E721-MAX(0,MIN(INDEX(Calc!$H:$H,$S721),INDEX(Calc!$I:$I,$T721))-INDEX(Calc!$J:$J,$S721))),$W721))</f>
        <v>0</v>
      </c>
      <c r="M721" s="8">
        <f>IF($S721="","",IF($U721="paid",$L721/(1+$F721)*$F721,$Q721))</f>
        <v>0</v>
      </c>
      <c r="N721">
        <f>IF(OR($S721="",$U721&lt;&gt;"paid"),"",$I721-$C721)</f>
        <v>0</v>
      </c>
      <c r="O721" s="8">
        <f>IF($S721="","",IF(AND($U721="paid",$N721&gt;Settings!$B$4),$K721*Settings!$B$3*$N721/365,0))</f>
        <v>0</v>
      </c>
      <c r="P721" s="8">
        <f>IF($S721="","",IF($U721="unpaid",$W721,0))</f>
        <v>0</v>
      </c>
      <c r="Q721" s="8">
        <f>IF($S721="","",IF(AND($U721="unpaid",$C721&lt;=Settings!$B$2),$W721/(1+$F721)*$F721,0))</f>
        <v>0</v>
      </c>
      <c r="R721">
        <f>IF($S721="","","FY "&amp;IF(MONTH($C721)&gt;=4,YEAR($C721),YEAR($C721)-1)&amp;"-"&amp;TEXT(MOD(IF(MONTH($C721)&gt;=4,YEAR($C721)+1,YEAR($C721)),100),"00"))</f>
        <v>0</v>
      </c>
      <c r="S721">
        <f>IF($S720="","",IF($U720="paid",IF($V720&lt;&gt;"",$S720,IF(AND($W720&gt;0,OR(INDEX(Calc!$B:$B,$S720)&lt;=Settings!$B$2,$X720=0)),$S720,IFERROR(MATCH(1,INDEX((Calc!$A$2:$A$2001&lt;&gt;"")*(Calc!$E$2:$E$2001&gt;0)*(ROW(Calc!$A$2:$A$2001)&gt;$S720),0),0)+1,""))),IFERROR(MATCH(1,INDEX((Calc!$A$2:$A$2001&lt;&gt;"")*(Calc!$E$2:$E$2001&gt;0)*(ROW(Calc!$A$2:$A$2001)&gt;$S720),0),0)+1,"")))</f>
        <v>0</v>
      </c>
      <c r="T721">
        <f>IF($S721="","",IF(AND($S721=$S720,$U720="paid",$V720=""),"",IF(AND($S721=$S720,$U720="paid",$V720&lt;&gt;""),$V720,IF($S721="","",IFERROR(MATCH(1,INDEX((Calc!$A$2:$A$2001=INDEX(Calc!$A:$A,$S721))*(Calc!$D$2:$D$2001&gt;0)*(Calc!$I$2:$I$2001&gt;INDEX(Calc!$J:$J,$S721))*(Calc!$T$2:$T$2001&lt;INDEX(Calc!$H:$H,$S721)),0),0)+1,"")))))</f>
        <v>0</v>
      </c>
      <c r="U721">
        <f>IF($S721="","",IF($T721&lt;&gt;"","paid","unpaid"))</f>
        <v>0</v>
      </c>
      <c r="V721">
        <f>IF(OR($S721="",$T721=""),"",IFERROR(MATCH(1,INDEX((Calc!$A$2:$A$2001=INDEX(Calc!$A:$A,$S721))*(Calc!$D$2:$D$2001&gt;0)*(Calc!$I$2:$I$2001&gt;INDEX(Calc!$J:$J,$S721))*(Calc!$T$2:$T$2001&lt;INDEX(Calc!$H:$H,$S721))*(ROW(Calc!$A$2:$A$2001)&gt;$T721),0),0)+1,""))</f>
        <v>0</v>
      </c>
      <c r="W721" s="8">
        <f>IF($S721="","",MAX(0,INDEX(Calc!$H:$H,$S721)-MAX(INDEX(Calc!$K:$K,$S721),INDEX(Calc!$J:$J,$S721))))</f>
        <v>0</v>
      </c>
      <c r="X721" s="8">
        <f>IF($S721="","",INDEX(Calc!$E:$E,$S721)-$W721)</f>
        <v>0</v>
      </c>
    </row>
    <row r="722" spans="1:24">
      <c r="A722">
        <f>IF($S722="","",INDEX(Calc!$A:$A,$S722))</f>
        <v>0</v>
      </c>
      <c r="B722">
        <f>IF($S722="","",INDEX(Calc!$U:$U,$S722))</f>
        <v>0</v>
      </c>
      <c r="C722" s="7">
        <f>IF($S722="","",INDEX(Calc!$B:$B,$S722))</f>
        <v>0</v>
      </c>
      <c r="D722">
        <f>IF($S722="","",INDEX(Calc!$C:$C,$S722))</f>
        <v>0</v>
      </c>
      <c r="E722" s="8">
        <f>IF($S722="","",INDEX(Calc!$E:$E,$S722))</f>
        <v>0</v>
      </c>
      <c r="F722" s="9">
        <f>IF($S722="","",INDEX(Calc!$G:$G,$S722))</f>
        <v>0</v>
      </c>
      <c r="G722" s="8">
        <f>IF($S722="","",INDEX(Calc!$L:$L,$S722))</f>
        <v>0</v>
      </c>
      <c r="H722" s="8">
        <f>IF($S722="","",INDEX(Calc!$M:$M,$S722))</f>
        <v>0</v>
      </c>
      <c r="I722" s="7">
        <f>IF($T722="","",INDEX(Calc!$B:$B,$T722))</f>
        <v>0</v>
      </c>
      <c r="J722" s="8">
        <f>IF($S722="","",IF($U722&lt;&gt;"paid",0,MAX(0,MIN(INDEX(Calc!$H:$H,$S722),INDEX(Calc!$I:$I,$T722))-MAX(INDEX(Calc!$J:$J,$S722),INDEX(Calc!$T:$T,$T722)))))</f>
        <v>0</v>
      </c>
      <c r="K722" s="8">
        <f>IF($S722="","",IF($U722&lt;&gt;"paid",0,$J722/(1+$F722)*$F722))</f>
        <v>0</v>
      </c>
      <c r="L722" s="8">
        <f>IF($S722="","",IF($U722="paid",MAX(0,$E722-MAX(0,MIN(INDEX(Calc!$H:$H,$S722),INDEX(Calc!$I:$I,$T722))-INDEX(Calc!$J:$J,$S722))),$W722))</f>
        <v>0</v>
      </c>
      <c r="M722" s="8">
        <f>IF($S722="","",IF($U722="paid",$L722/(1+$F722)*$F722,$Q722))</f>
        <v>0</v>
      </c>
      <c r="N722">
        <f>IF(OR($S722="",$U722&lt;&gt;"paid"),"",$I722-$C722)</f>
        <v>0</v>
      </c>
      <c r="O722" s="8">
        <f>IF($S722="","",IF(AND($U722="paid",$N722&gt;Settings!$B$4),$K722*Settings!$B$3*$N722/365,0))</f>
        <v>0</v>
      </c>
      <c r="P722" s="8">
        <f>IF($S722="","",IF($U722="unpaid",$W722,0))</f>
        <v>0</v>
      </c>
      <c r="Q722" s="8">
        <f>IF($S722="","",IF(AND($U722="unpaid",$C722&lt;=Settings!$B$2),$W722/(1+$F722)*$F722,0))</f>
        <v>0</v>
      </c>
      <c r="R722">
        <f>IF($S722="","","FY "&amp;IF(MONTH($C722)&gt;=4,YEAR($C722),YEAR($C722)-1)&amp;"-"&amp;TEXT(MOD(IF(MONTH($C722)&gt;=4,YEAR($C722)+1,YEAR($C722)),100),"00"))</f>
        <v>0</v>
      </c>
      <c r="S722">
        <f>IF($S721="","",IF($U721="paid",IF($V721&lt;&gt;"",$S721,IF(AND($W721&gt;0,OR(INDEX(Calc!$B:$B,$S721)&lt;=Settings!$B$2,$X721=0)),$S721,IFERROR(MATCH(1,INDEX((Calc!$A$2:$A$2001&lt;&gt;"")*(Calc!$E$2:$E$2001&gt;0)*(ROW(Calc!$A$2:$A$2001)&gt;$S721),0),0)+1,""))),IFERROR(MATCH(1,INDEX((Calc!$A$2:$A$2001&lt;&gt;"")*(Calc!$E$2:$E$2001&gt;0)*(ROW(Calc!$A$2:$A$2001)&gt;$S721),0),0)+1,"")))</f>
        <v>0</v>
      </c>
      <c r="T722">
        <f>IF($S722="","",IF(AND($S722=$S721,$U721="paid",$V721=""),"",IF(AND($S722=$S721,$U721="paid",$V721&lt;&gt;""),$V721,IF($S722="","",IFERROR(MATCH(1,INDEX((Calc!$A$2:$A$2001=INDEX(Calc!$A:$A,$S722))*(Calc!$D$2:$D$2001&gt;0)*(Calc!$I$2:$I$2001&gt;INDEX(Calc!$J:$J,$S722))*(Calc!$T$2:$T$2001&lt;INDEX(Calc!$H:$H,$S722)),0),0)+1,"")))))</f>
        <v>0</v>
      </c>
      <c r="U722">
        <f>IF($S722="","",IF($T722&lt;&gt;"","paid","unpaid"))</f>
        <v>0</v>
      </c>
      <c r="V722">
        <f>IF(OR($S722="",$T722=""),"",IFERROR(MATCH(1,INDEX((Calc!$A$2:$A$2001=INDEX(Calc!$A:$A,$S722))*(Calc!$D$2:$D$2001&gt;0)*(Calc!$I$2:$I$2001&gt;INDEX(Calc!$J:$J,$S722))*(Calc!$T$2:$T$2001&lt;INDEX(Calc!$H:$H,$S722))*(ROW(Calc!$A$2:$A$2001)&gt;$T722),0),0)+1,""))</f>
        <v>0</v>
      </c>
      <c r="W722" s="8">
        <f>IF($S722="","",MAX(0,INDEX(Calc!$H:$H,$S722)-MAX(INDEX(Calc!$K:$K,$S722),INDEX(Calc!$J:$J,$S722))))</f>
        <v>0</v>
      </c>
      <c r="X722" s="8">
        <f>IF($S722="","",INDEX(Calc!$E:$E,$S722)-$W722)</f>
        <v>0</v>
      </c>
    </row>
    <row r="723" spans="1:24">
      <c r="A723">
        <f>IF($S723="","",INDEX(Calc!$A:$A,$S723))</f>
        <v>0</v>
      </c>
      <c r="B723">
        <f>IF($S723="","",INDEX(Calc!$U:$U,$S723))</f>
        <v>0</v>
      </c>
      <c r="C723" s="7">
        <f>IF($S723="","",INDEX(Calc!$B:$B,$S723))</f>
        <v>0</v>
      </c>
      <c r="D723">
        <f>IF($S723="","",INDEX(Calc!$C:$C,$S723))</f>
        <v>0</v>
      </c>
      <c r="E723" s="8">
        <f>IF($S723="","",INDEX(Calc!$E:$E,$S723))</f>
        <v>0</v>
      </c>
      <c r="F723" s="9">
        <f>IF($S723="","",INDEX(Calc!$G:$G,$S723))</f>
        <v>0</v>
      </c>
      <c r="G723" s="8">
        <f>IF($S723="","",INDEX(Calc!$L:$L,$S723))</f>
        <v>0</v>
      </c>
      <c r="H723" s="8">
        <f>IF($S723="","",INDEX(Calc!$M:$M,$S723))</f>
        <v>0</v>
      </c>
      <c r="I723" s="7">
        <f>IF($T723="","",INDEX(Calc!$B:$B,$T723))</f>
        <v>0</v>
      </c>
      <c r="J723" s="8">
        <f>IF($S723="","",IF($U723&lt;&gt;"paid",0,MAX(0,MIN(INDEX(Calc!$H:$H,$S723),INDEX(Calc!$I:$I,$T723))-MAX(INDEX(Calc!$J:$J,$S723),INDEX(Calc!$T:$T,$T723)))))</f>
        <v>0</v>
      </c>
      <c r="K723" s="8">
        <f>IF($S723="","",IF($U723&lt;&gt;"paid",0,$J723/(1+$F723)*$F723))</f>
        <v>0</v>
      </c>
      <c r="L723" s="8">
        <f>IF($S723="","",IF($U723="paid",MAX(0,$E723-MAX(0,MIN(INDEX(Calc!$H:$H,$S723),INDEX(Calc!$I:$I,$T723))-INDEX(Calc!$J:$J,$S723))),$W723))</f>
        <v>0</v>
      </c>
      <c r="M723" s="8">
        <f>IF($S723="","",IF($U723="paid",$L723/(1+$F723)*$F723,$Q723))</f>
        <v>0</v>
      </c>
      <c r="N723">
        <f>IF(OR($S723="",$U723&lt;&gt;"paid"),"",$I723-$C723)</f>
        <v>0</v>
      </c>
      <c r="O723" s="8">
        <f>IF($S723="","",IF(AND($U723="paid",$N723&gt;Settings!$B$4),$K723*Settings!$B$3*$N723/365,0))</f>
        <v>0</v>
      </c>
      <c r="P723" s="8">
        <f>IF($S723="","",IF($U723="unpaid",$W723,0))</f>
        <v>0</v>
      </c>
      <c r="Q723" s="8">
        <f>IF($S723="","",IF(AND($U723="unpaid",$C723&lt;=Settings!$B$2),$W723/(1+$F723)*$F723,0))</f>
        <v>0</v>
      </c>
      <c r="R723">
        <f>IF($S723="","","FY "&amp;IF(MONTH($C723)&gt;=4,YEAR($C723),YEAR($C723)-1)&amp;"-"&amp;TEXT(MOD(IF(MONTH($C723)&gt;=4,YEAR($C723)+1,YEAR($C723)),100),"00"))</f>
        <v>0</v>
      </c>
      <c r="S723">
        <f>IF($S722="","",IF($U722="paid",IF($V722&lt;&gt;"",$S722,IF(AND($W722&gt;0,OR(INDEX(Calc!$B:$B,$S722)&lt;=Settings!$B$2,$X722=0)),$S722,IFERROR(MATCH(1,INDEX((Calc!$A$2:$A$2001&lt;&gt;"")*(Calc!$E$2:$E$2001&gt;0)*(ROW(Calc!$A$2:$A$2001)&gt;$S722),0),0)+1,""))),IFERROR(MATCH(1,INDEX((Calc!$A$2:$A$2001&lt;&gt;"")*(Calc!$E$2:$E$2001&gt;0)*(ROW(Calc!$A$2:$A$2001)&gt;$S722),0),0)+1,"")))</f>
        <v>0</v>
      </c>
      <c r="T723">
        <f>IF($S723="","",IF(AND($S723=$S722,$U722="paid",$V722=""),"",IF(AND($S723=$S722,$U722="paid",$V722&lt;&gt;""),$V722,IF($S723="","",IFERROR(MATCH(1,INDEX((Calc!$A$2:$A$2001=INDEX(Calc!$A:$A,$S723))*(Calc!$D$2:$D$2001&gt;0)*(Calc!$I$2:$I$2001&gt;INDEX(Calc!$J:$J,$S723))*(Calc!$T$2:$T$2001&lt;INDEX(Calc!$H:$H,$S723)),0),0)+1,"")))))</f>
        <v>0</v>
      </c>
      <c r="U723">
        <f>IF($S723="","",IF($T723&lt;&gt;"","paid","unpaid"))</f>
        <v>0</v>
      </c>
      <c r="V723">
        <f>IF(OR($S723="",$T723=""),"",IFERROR(MATCH(1,INDEX((Calc!$A$2:$A$2001=INDEX(Calc!$A:$A,$S723))*(Calc!$D$2:$D$2001&gt;0)*(Calc!$I$2:$I$2001&gt;INDEX(Calc!$J:$J,$S723))*(Calc!$T$2:$T$2001&lt;INDEX(Calc!$H:$H,$S723))*(ROW(Calc!$A$2:$A$2001)&gt;$T723),0),0)+1,""))</f>
        <v>0</v>
      </c>
      <c r="W723" s="8">
        <f>IF($S723="","",MAX(0,INDEX(Calc!$H:$H,$S723)-MAX(INDEX(Calc!$K:$K,$S723),INDEX(Calc!$J:$J,$S723))))</f>
        <v>0</v>
      </c>
      <c r="X723" s="8">
        <f>IF($S723="","",INDEX(Calc!$E:$E,$S723)-$W723)</f>
        <v>0</v>
      </c>
    </row>
    <row r="724" spans="1:24">
      <c r="A724">
        <f>IF($S724="","",INDEX(Calc!$A:$A,$S724))</f>
        <v>0</v>
      </c>
      <c r="B724">
        <f>IF($S724="","",INDEX(Calc!$U:$U,$S724))</f>
        <v>0</v>
      </c>
      <c r="C724" s="7">
        <f>IF($S724="","",INDEX(Calc!$B:$B,$S724))</f>
        <v>0</v>
      </c>
      <c r="D724">
        <f>IF($S724="","",INDEX(Calc!$C:$C,$S724))</f>
        <v>0</v>
      </c>
      <c r="E724" s="8">
        <f>IF($S724="","",INDEX(Calc!$E:$E,$S724))</f>
        <v>0</v>
      </c>
      <c r="F724" s="9">
        <f>IF($S724="","",INDEX(Calc!$G:$G,$S724))</f>
        <v>0</v>
      </c>
      <c r="G724" s="8">
        <f>IF($S724="","",INDEX(Calc!$L:$L,$S724))</f>
        <v>0</v>
      </c>
      <c r="H724" s="8">
        <f>IF($S724="","",INDEX(Calc!$M:$M,$S724))</f>
        <v>0</v>
      </c>
      <c r="I724" s="7">
        <f>IF($T724="","",INDEX(Calc!$B:$B,$T724))</f>
        <v>0</v>
      </c>
      <c r="J724" s="8">
        <f>IF($S724="","",IF($U724&lt;&gt;"paid",0,MAX(0,MIN(INDEX(Calc!$H:$H,$S724),INDEX(Calc!$I:$I,$T724))-MAX(INDEX(Calc!$J:$J,$S724),INDEX(Calc!$T:$T,$T724)))))</f>
        <v>0</v>
      </c>
      <c r="K724" s="8">
        <f>IF($S724="","",IF($U724&lt;&gt;"paid",0,$J724/(1+$F724)*$F724))</f>
        <v>0</v>
      </c>
      <c r="L724" s="8">
        <f>IF($S724="","",IF($U724="paid",MAX(0,$E724-MAX(0,MIN(INDEX(Calc!$H:$H,$S724),INDEX(Calc!$I:$I,$T724))-INDEX(Calc!$J:$J,$S724))),$W724))</f>
        <v>0</v>
      </c>
      <c r="M724" s="8">
        <f>IF($S724="","",IF($U724="paid",$L724/(1+$F724)*$F724,$Q724))</f>
        <v>0</v>
      </c>
      <c r="N724">
        <f>IF(OR($S724="",$U724&lt;&gt;"paid"),"",$I724-$C724)</f>
        <v>0</v>
      </c>
      <c r="O724" s="8">
        <f>IF($S724="","",IF(AND($U724="paid",$N724&gt;Settings!$B$4),$K724*Settings!$B$3*$N724/365,0))</f>
        <v>0</v>
      </c>
      <c r="P724" s="8">
        <f>IF($S724="","",IF($U724="unpaid",$W724,0))</f>
        <v>0</v>
      </c>
      <c r="Q724" s="8">
        <f>IF($S724="","",IF(AND($U724="unpaid",$C724&lt;=Settings!$B$2),$W724/(1+$F724)*$F724,0))</f>
        <v>0</v>
      </c>
      <c r="R724">
        <f>IF($S724="","","FY "&amp;IF(MONTH($C724)&gt;=4,YEAR($C724),YEAR($C724)-1)&amp;"-"&amp;TEXT(MOD(IF(MONTH($C724)&gt;=4,YEAR($C724)+1,YEAR($C724)),100),"00"))</f>
        <v>0</v>
      </c>
      <c r="S724">
        <f>IF($S723="","",IF($U723="paid",IF($V723&lt;&gt;"",$S723,IF(AND($W723&gt;0,OR(INDEX(Calc!$B:$B,$S723)&lt;=Settings!$B$2,$X723=0)),$S723,IFERROR(MATCH(1,INDEX((Calc!$A$2:$A$2001&lt;&gt;"")*(Calc!$E$2:$E$2001&gt;0)*(ROW(Calc!$A$2:$A$2001)&gt;$S723),0),0)+1,""))),IFERROR(MATCH(1,INDEX((Calc!$A$2:$A$2001&lt;&gt;"")*(Calc!$E$2:$E$2001&gt;0)*(ROW(Calc!$A$2:$A$2001)&gt;$S723),0),0)+1,"")))</f>
        <v>0</v>
      </c>
      <c r="T724">
        <f>IF($S724="","",IF(AND($S724=$S723,$U723="paid",$V723=""),"",IF(AND($S724=$S723,$U723="paid",$V723&lt;&gt;""),$V723,IF($S724="","",IFERROR(MATCH(1,INDEX((Calc!$A$2:$A$2001=INDEX(Calc!$A:$A,$S724))*(Calc!$D$2:$D$2001&gt;0)*(Calc!$I$2:$I$2001&gt;INDEX(Calc!$J:$J,$S724))*(Calc!$T$2:$T$2001&lt;INDEX(Calc!$H:$H,$S724)),0),0)+1,"")))))</f>
        <v>0</v>
      </c>
      <c r="U724">
        <f>IF($S724="","",IF($T724&lt;&gt;"","paid","unpaid"))</f>
        <v>0</v>
      </c>
      <c r="V724">
        <f>IF(OR($S724="",$T724=""),"",IFERROR(MATCH(1,INDEX((Calc!$A$2:$A$2001=INDEX(Calc!$A:$A,$S724))*(Calc!$D$2:$D$2001&gt;0)*(Calc!$I$2:$I$2001&gt;INDEX(Calc!$J:$J,$S724))*(Calc!$T$2:$T$2001&lt;INDEX(Calc!$H:$H,$S724))*(ROW(Calc!$A$2:$A$2001)&gt;$T724),0),0)+1,""))</f>
        <v>0</v>
      </c>
      <c r="W724" s="8">
        <f>IF($S724="","",MAX(0,INDEX(Calc!$H:$H,$S724)-MAX(INDEX(Calc!$K:$K,$S724),INDEX(Calc!$J:$J,$S724))))</f>
        <v>0</v>
      </c>
      <c r="X724" s="8">
        <f>IF($S724="","",INDEX(Calc!$E:$E,$S724)-$W724)</f>
        <v>0</v>
      </c>
    </row>
    <row r="725" spans="1:24">
      <c r="A725">
        <f>IF($S725="","",INDEX(Calc!$A:$A,$S725))</f>
        <v>0</v>
      </c>
      <c r="B725">
        <f>IF($S725="","",INDEX(Calc!$U:$U,$S725))</f>
        <v>0</v>
      </c>
      <c r="C725" s="7">
        <f>IF($S725="","",INDEX(Calc!$B:$B,$S725))</f>
        <v>0</v>
      </c>
      <c r="D725">
        <f>IF($S725="","",INDEX(Calc!$C:$C,$S725))</f>
        <v>0</v>
      </c>
      <c r="E725" s="8">
        <f>IF($S725="","",INDEX(Calc!$E:$E,$S725))</f>
        <v>0</v>
      </c>
      <c r="F725" s="9">
        <f>IF($S725="","",INDEX(Calc!$G:$G,$S725))</f>
        <v>0</v>
      </c>
      <c r="G725" s="8">
        <f>IF($S725="","",INDEX(Calc!$L:$L,$S725))</f>
        <v>0</v>
      </c>
      <c r="H725" s="8">
        <f>IF($S725="","",INDEX(Calc!$M:$M,$S725))</f>
        <v>0</v>
      </c>
      <c r="I725" s="7">
        <f>IF($T725="","",INDEX(Calc!$B:$B,$T725))</f>
        <v>0</v>
      </c>
      <c r="J725" s="8">
        <f>IF($S725="","",IF($U725&lt;&gt;"paid",0,MAX(0,MIN(INDEX(Calc!$H:$H,$S725),INDEX(Calc!$I:$I,$T725))-MAX(INDEX(Calc!$J:$J,$S725),INDEX(Calc!$T:$T,$T725)))))</f>
        <v>0</v>
      </c>
      <c r="K725" s="8">
        <f>IF($S725="","",IF($U725&lt;&gt;"paid",0,$J725/(1+$F725)*$F725))</f>
        <v>0</v>
      </c>
      <c r="L725" s="8">
        <f>IF($S725="","",IF($U725="paid",MAX(0,$E725-MAX(0,MIN(INDEX(Calc!$H:$H,$S725),INDEX(Calc!$I:$I,$T725))-INDEX(Calc!$J:$J,$S725))),$W725))</f>
        <v>0</v>
      </c>
      <c r="M725" s="8">
        <f>IF($S725="","",IF($U725="paid",$L725/(1+$F725)*$F725,$Q725))</f>
        <v>0</v>
      </c>
      <c r="N725">
        <f>IF(OR($S725="",$U725&lt;&gt;"paid"),"",$I725-$C725)</f>
        <v>0</v>
      </c>
      <c r="O725" s="8">
        <f>IF($S725="","",IF(AND($U725="paid",$N725&gt;Settings!$B$4),$K725*Settings!$B$3*$N725/365,0))</f>
        <v>0</v>
      </c>
      <c r="P725" s="8">
        <f>IF($S725="","",IF($U725="unpaid",$W725,0))</f>
        <v>0</v>
      </c>
      <c r="Q725" s="8">
        <f>IF($S725="","",IF(AND($U725="unpaid",$C725&lt;=Settings!$B$2),$W725/(1+$F725)*$F725,0))</f>
        <v>0</v>
      </c>
      <c r="R725">
        <f>IF($S725="","","FY "&amp;IF(MONTH($C725)&gt;=4,YEAR($C725),YEAR($C725)-1)&amp;"-"&amp;TEXT(MOD(IF(MONTH($C725)&gt;=4,YEAR($C725)+1,YEAR($C725)),100),"00"))</f>
        <v>0</v>
      </c>
      <c r="S725">
        <f>IF($S724="","",IF($U724="paid",IF($V724&lt;&gt;"",$S724,IF(AND($W724&gt;0,OR(INDEX(Calc!$B:$B,$S724)&lt;=Settings!$B$2,$X724=0)),$S724,IFERROR(MATCH(1,INDEX((Calc!$A$2:$A$2001&lt;&gt;"")*(Calc!$E$2:$E$2001&gt;0)*(ROW(Calc!$A$2:$A$2001)&gt;$S724),0),0)+1,""))),IFERROR(MATCH(1,INDEX((Calc!$A$2:$A$2001&lt;&gt;"")*(Calc!$E$2:$E$2001&gt;0)*(ROW(Calc!$A$2:$A$2001)&gt;$S724),0),0)+1,"")))</f>
        <v>0</v>
      </c>
      <c r="T725">
        <f>IF($S725="","",IF(AND($S725=$S724,$U724="paid",$V724=""),"",IF(AND($S725=$S724,$U724="paid",$V724&lt;&gt;""),$V724,IF($S725="","",IFERROR(MATCH(1,INDEX((Calc!$A$2:$A$2001=INDEX(Calc!$A:$A,$S725))*(Calc!$D$2:$D$2001&gt;0)*(Calc!$I$2:$I$2001&gt;INDEX(Calc!$J:$J,$S725))*(Calc!$T$2:$T$2001&lt;INDEX(Calc!$H:$H,$S725)),0),0)+1,"")))))</f>
        <v>0</v>
      </c>
      <c r="U725">
        <f>IF($S725="","",IF($T725&lt;&gt;"","paid","unpaid"))</f>
        <v>0</v>
      </c>
      <c r="V725">
        <f>IF(OR($S725="",$T725=""),"",IFERROR(MATCH(1,INDEX((Calc!$A$2:$A$2001=INDEX(Calc!$A:$A,$S725))*(Calc!$D$2:$D$2001&gt;0)*(Calc!$I$2:$I$2001&gt;INDEX(Calc!$J:$J,$S725))*(Calc!$T$2:$T$2001&lt;INDEX(Calc!$H:$H,$S725))*(ROW(Calc!$A$2:$A$2001)&gt;$T725),0),0)+1,""))</f>
        <v>0</v>
      </c>
      <c r="W725" s="8">
        <f>IF($S725="","",MAX(0,INDEX(Calc!$H:$H,$S725)-MAX(INDEX(Calc!$K:$K,$S725),INDEX(Calc!$J:$J,$S725))))</f>
        <v>0</v>
      </c>
      <c r="X725" s="8">
        <f>IF($S725="","",INDEX(Calc!$E:$E,$S725)-$W725)</f>
        <v>0</v>
      </c>
    </row>
    <row r="726" spans="1:24">
      <c r="A726">
        <f>IF($S726="","",INDEX(Calc!$A:$A,$S726))</f>
        <v>0</v>
      </c>
      <c r="B726">
        <f>IF($S726="","",INDEX(Calc!$U:$U,$S726))</f>
        <v>0</v>
      </c>
      <c r="C726" s="7">
        <f>IF($S726="","",INDEX(Calc!$B:$B,$S726))</f>
        <v>0</v>
      </c>
      <c r="D726">
        <f>IF($S726="","",INDEX(Calc!$C:$C,$S726))</f>
        <v>0</v>
      </c>
      <c r="E726" s="8">
        <f>IF($S726="","",INDEX(Calc!$E:$E,$S726))</f>
        <v>0</v>
      </c>
      <c r="F726" s="9">
        <f>IF($S726="","",INDEX(Calc!$G:$G,$S726))</f>
        <v>0</v>
      </c>
      <c r="G726" s="8">
        <f>IF($S726="","",INDEX(Calc!$L:$L,$S726))</f>
        <v>0</v>
      </c>
      <c r="H726" s="8">
        <f>IF($S726="","",INDEX(Calc!$M:$M,$S726))</f>
        <v>0</v>
      </c>
      <c r="I726" s="7">
        <f>IF($T726="","",INDEX(Calc!$B:$B,$T726))</f>
        <v>0</v>
      </c>
      <c r="J726" s="8">
        <f>IF($S726="","",IF($U726&lt;&gt;"paid",0,MAX(0,MIN(INDEX(Calc!$H:$H,$S726),INDEX(Calc!$I:$I,$T726))-MAX(INDEX(Calc!$J:$J,$S726),INDEX(Calc!$T:$T,$T726)))))</f>
        <v>0</v>
      </c>
      <c r="K726" s="8">
        <f>IF($S726="","",IF($U726&lt;&gt;"paid",0,$J726/(1+$F726)*$F726))</f>
        <v>0</v>
      </c>
      <c r="L726" s="8">
        <f>IF($S726="","",IF($U726="paid",MAX(0,$E726-MAX(0,MIN(INDEX(Calc!$H:$H,$S726),INDEX(Calc!$I:$I,$T726))-INDEX(Calc!$J:$J,$S726))),$W726))</f>
        <v>0</v>
      </c>
      <c r="M726" s="8">
        <f>IF($S726="","",IF($U726="paid",$L726/(1+$F726)*$F726,$Q726))</f>
        <v>0</v>
      </c>
      <c r="N726">
        <f>IF(OR($S726="",$U726&lt;&gt;"paid"),"",$I726-$C726)</f>
        <v>0</v>
      </c>
      <c r="O726" s="8">
        <f>IF($S726="","",IF(AND($U726="paid",$N726&gt;Settings!$B$4),$K726*Settings!$B$3*$N726/365,0))</f>
        <v>0</v>
      </c>
      <c r="P726" s="8">
        <f>IF($S726="","",IF($U726="unpaid",$W726,0))</f>
        <v>0</v>
      </c>
      <c r="Q726" s="8">
        <f>IF($S726="","",IF(AND($U726="unpaid",$C726&lt;=Settings!$B$2),$W726/(1+$F726)*$F726,0))</f>
        <v>0</v>
      </c>
      <c r="R726">
        <f>IF($S726="","","FY "&amp;IF(MONTH($C726)&gt;=4,YEAR($C726),YEAR($C726)-1)&amp;"-"&amp;TEXT(MOD(IF(MONTH($C726)&gt;=4,YEAR($C726)+1,YEAR($C726)),100),"00"))</f>
        <v>0</v>
      </c>
      <c r="S726">
        <f>IF($S725="","",IF($U725="paid",IF($V725&lt;&gt;"",$S725,IF(AND($W725&gt;0,OR(INDEX(Calc!$B:$B,$S725)&lt;=Settings!$B$2,$X725=0)),$S725,IFERROR(MATCH(1,INDEX((Calc!$A$2:$A$2001&lt;&gt;"")*(Calc!$E$2:$E$2001&gt;0)*(ROW(Calc!$A$2:$A$2001)&gt;$S725),0),0)+1,""))),IFERROR(MATCH(1,INDEX((Calc!$A$2:$A$2001&lt;&gt;"")*(Calc!$E$2:$E$2001&gt;0)*(ROW(Calc!$A$2:$A$2001)&gt;$S725),0),0)+1,"")))</f>
        <v>0</v>
      </c>
      <c r="T726">
        <f>IF($S726="","",IF(AND($S726=$S725,$U725="paid",$V725=""),"",IF(AND($S726=$S725,$U725="paid",$V725&lt;&gt;""),$V725,IF($S726="","",IFERROR(MATCH(1,INDEX((Calc!$A$2:$A$2001=INDEX(Calc!$A:$A,$S726))*(Calc!$D$2:$D$2001&gt;0)*(Calc!$I$2:$I$2001&gt;INDEX(Calc!$J:$J,$S726))*(Calc!$T$2:$T$2001&lt;INDEX(Calc!$H:$H,$S726)),0),0)+1,"")))))</f>
        <v>0</v>
      </c>
      <c r="U726">
        <f>IF($S726="","",IF($T726&lt;&gt;"","paid","unpaid"))</f>
        <v>0</v>
      </c>
      <c r="V726">
        <f>IF(OR($S726="",$T726=""),"",IFERROR(MATCH(1,INDEX((Calc!$A$2:$A$2001=INDEX(Calc!$A:$A,$S726))*(Calc!$D$2:$D$2001&gt;0)*(Calc!$I$2:$I$2001&gt;INDEX(Calc!$J:$J,$S726))*(Calc!$T$2:$T$2001&lt;INDEX(Calc!$H:$H,$S726))*(ROW(Calc!$A$2:$A$2001)&gt;$T726),0),0)+1,""))</f>
        <v>0</v>
      </c>
      <c r="W726" s="8">
        <f>IF($S726="","",MAX(0,INDEX(Calc!$H:$H,$S726)-MAX(INDEX(Calc!$K:$K,$S726),INDEX(Calc!$J:$J,$S726))))</f>
        <v>0</v>
      </c>
      <c r="X726" s="8">
        <f>IF($S726="","",INDEX(Calc!$E:$E,$S726)-$W726)</f>
        <v>0</v>
      </c>
    </row>
    <row r="727" spans="1:24">
      <c r="A727">
        <f>IF($S727="","",INDEX(Calc!$A:$A,$S727))</f>
        <v>0</v>
      </c>
      <c r="B727">
        <f>IF($S727="","",INDEX(Calc!$U:$U,$S727))</f>
        <v>0</v>
      </c>
      <c r="C727" s="7">
        <f>IF($S727="","",INDEX(Calc!$B:$B,$S727))</f>
        <v>0</v>
      </c>
      <c r="D727">
        <f>IF($S727="","",INDEX(Calc!$C:$C,$S727))</f>
        <v>0</v>
      </c>
      <c r="E727" s="8">
        <f>IF($S727="","",INDEX(Calc!$E:$E,$S727))</f>
        <v>0</v>
      </c>
      <c r="F727" s="9">
        <f>IF($S727="","",INDEX(Calc!$G:$G,$S727))</f>
        <v>0</v>
      </c>
      <c r="G727" s="8">
        <f>IF($S727="","",INDEX(Calc!$L:$L,$S727))</f>
        <v>0</v>
      </c>
      <c r="H727" s="8">
        <f>IF($S727="","",INDEX(Calc!$M:$M,$S727))</f>
        <v>0</v>
      </c>
      <c r="I727" s="7">
        <f>IF($T727="","",INDEX(Calc!$B:$B,$T727))</f>
        <v>0</v>
      </c>
      <c r="J727" s="8">
        <f>IF($S727="","",IF($U727&lt;&gt;"paid",0,MAX(0,MIN(INDEX(Calc!$H:$H,$S727),INDEX(Calc!$I:$I,$T727))-MAX(INDEX(Calc!$J:$J,$S727),INDEX(Calc!$T:$T,$T727)))))</f>
        <v>0</v>
      </c>
      <c r="K727" s="8">
        <f>IF($S727="","",IF($U727&lt;&gt;"paid",0,$J727/(1+$F727)*$F727))</f>
        <v>0</v>
      </c>
      <c r="L727" s="8">
        <f>IF($S727="","",IF($U727="paid",MAX(0,$E727-MAX(0,MIN(INDEX(Calc!$H:$H,$S727),INDEX(Calc!$I:$I,$T727))-INDEX(Calc!$J:$J,$S727))),$W727))</f>
        <v>0</v>
      </c>
      <c r="M727" s="8">
        <f>IF($S727="","",IF($U727="paid",$L727/(1+$F727)*$F727,$Q727))</f>
        <v>0</v>
      </c>
      <c r="N727">
        <f>IF(OR($S727="",$U727&lt;&gt;"paid"),"",$I727-$C727)</f>
        <v>0</v>
      </c>
      <c r="O727" s="8">
        <f>IF($S727="","",IF(AND($U727="paid",$N727&gt;Settings!$B$4),$K727*Settings!$B$3*$N727/365,0))</f>
        <v>0</v>
      </c>
      <c r="P727" s="8">
        <f>IF($S727="","",IF($U727="unpaid",$W727,0))</f>
        <v>0</v>
      </c>
      <c r="Q727" s="8">
        <f>IF($S727="","",IF(AND($U727="unpaid",$C727&lt;=Settings!$B$2),$W727/(1+$F727)*$F727,0))</f>
        <v>0</v>
      </c>
      <c r="R727">
        <f>IF($S727="","","FY "&amp;IF(MONTH($C727)&gt;=4,YEAR($C727),YEAR($C727)-1)&amp;"-"&amp;TEXT(MOD(IF(MONTH($C727)&gt;=4,YEAR($C727)+1,YEAR($C727)),100),"00"))</f>
        <v>0</v>
      </c>
      <c r="S727">
        <f>IF($S726="","",IF($U726="paid",IF($V726&lt;&gt;"",$S726,IF(AND($W726&gt;0,OR(INDEX(Calc!$B:$B,$S726)&lt;=Settings!$B$2,$X726=0)),$S726,IFERROR(MATCH(1,INDEX((Calc!$A$2:$A$2001&lt;&gt;"")*(Calc!$E$2:$E$2001&gt;0)*(ROW(Calc!$A$2:$A$2001)&gt;$S726),0),0)+1,""))),IFERROR(MATCH(1,INDEX((Calc!$A$2:$A$2001&lt;&gt;"")*(Calc!$E$2:$E$2001&gt;0)*(ROW(Calc!$A$2:$A$2001)&gt;$S726),0),0)+1,"")))</f>
        <v>0</v>
      </c>
      <c r="T727">
        <f>IF($S727="","",IF(AND($S727=$S726,$U726="paid",$V726=""),"",IF(AND($S727=$S726,$U726="paid",$V726&lt;&gt;""),$V726,IF($S727="","",IFERROR(MATCH(1,INDEX((Calc!$A$2:$A$2001=INDEX(Calc!$A:$A,$S727))*(Calc!$D$2:$D$2001&gt;0)*(Calc!$I$2:$I$2001&gt;INDEX(Calc!$J:$J,$S727))*(Calc!$T$2:$T$2001&lt;INDEX(Calc!$H:$H,$S727)),0),0)+1,"")))))</f>
        <v>0</v>
      </c>
      <c r="U727">
        <f>IF($S727="","",IF($T727&lt;&gt;"","paid","unpaid"))</f>
        <v>0</v>
      </c>
      <c r="V727">
        <f>IF(OR($S727="",$T727=""),"",IFERROR(MATCH(1,INDEX((Calc!$A$2:$A$2001=INDEX(Calc!$A:$A,$S727))*(Calc!$D$2:$D$2001&gt;0)*(Calc!$I$2:$I$2001&gt;INDEX(Calc!$J:$J,$S727))*(Calc!$T$2:$T$2001&lt;INDEX(Calc!$H:$H,$S727))*(ROW(Calc!$A$2:$A$2001)&gt;$T727),0),0)+1,""))</f>
        <v>0</v>
      </c>
      <c r="W727" s="8">
        <f>IF($S727="","",MAX(0,INDEX(Calc!$H:$H,$S727)-MAX(INDEX(Calc!$K:$K,$S727),INDEX(Calc!$J:$J,$S727))))</f>
        <v>0</v>
      </c>
      <c r="X727" s="8">
        <f>IF($S727="","",INDEX(Calc!$E:$E,$S727)-$W727)</f>
        <v>0</v>
      </c>
    </row>
    <row r="728" spans="1:24">
      <c r="A728">
        <f>IF($S728="","",INDEX(Calc!$A:$A,$S728))</f>
        <v>0</v>
      </c>
      <c r="B728">
        <f>IF($S728="","",INDEX(Calc!$U:$U,$S728))</f>
        <v>0</v>
      </c>
      <c r="C728" s="7">
        <f>IF($S728="","",INDEX(Calc!$B:$B,$S728))</f>
        <v>0</v>
      </c>
      <c r="D728">
        <f>IF($S728="","",INDEX(Calc!$C:$C,$S728))</f>
        <v>0</v>
      </c>
      <c r="E728" s="8">
        <f>IF($S728="","",INDEX(Calc!$E:$E,$S728))</f>
        <v>0</v>
      </c>
      <c r="F728" s="9">
        <f>IF($S728="","",INDEX(Calc!$G:$G,$S728))</f>
        <v>0</v>
      </c>
      <c r="G728" s="8">
        <f>IF($S728="","",INDEX(Calc!$L:$L,$S728))</f>
        <v>0</v>
      </c>
      <c r="H728" s="8">
        <f>IF($S728="","",INDEX(Calc!$M:$M,$S728))</f>
        <v>0</v>
      </c>
      <c r="I728" s="7">
        <f>IF($T728="","",INDEX(Calc!$B:$B,$T728))</f>
        <v>0</v>
      </c>
      <c r="J728" s="8">
        <f>IF($S728="","",IF($U728&lt;&gt;"paid",0,MAX(0,MIN(INDEX(Calc!$H:$H,$S728),INDEX(Calc!$I:$I,$T728))-MAX(INDEX(Calc!$J:$J,$S728),INDEX(Calc!$T:$T,$T728)))))</f>
        <v>0</v>
      </c>
      <c r="K728" s="8">
        <f>IF($S728="","",IF($U728&lt;&gt;"paid",0,$J728/(1+$F728)*$F728))</f>
        <v>0</v>
      </c>
      <c r="L728" s="8">
        <f>IF($S728="","",IF($U728="paid",MAX(0,$E728-MAX(0,MIN(INDEX(Calc!$H:$H,$S728),INDEX(Calc!$I:$I,$T728))-INDEX(Calc!$J:$J,$S728))),$W728))</f>
        <v>0</v>
      </c>
      <c r="M728" s="8">
        <f>IF($S728="","",IF($U728="paid",$L728/(1+$F728)*$F728,$Q728))</f>
        <v>0</v>
      </c>
      <c r="N728">
        <f>IF(OR($S728="",$U728&lt;&gt;"paid"),"",$I728-$C728)</f>
        <v>0</v>
      </c>
      <c r="O728" s="8">
        <f>IF($S728="","",IF(AND($U728="paid",$N728&gt;Settings!$B$4),$K728*Settings!$B$3*$N728/365,0))</f>
        <v>0</v>
      </c>
      <c r="P728" s="8">
        <f>IF($S728="","",IF($U728="unpaid",$W728,0))</f>
        <v>0</v>
      </c>
      <c r="Q728" s="8">
        <f>IF($S728="","",IF(AND($U728="unpaid",$C728&lt;=Settings!$B$2),$W728/(1+$F728)*$F728,0))</f>
        <v>0</v>
      </c>
      <c r="R728">
        <f>IF($S728="","","FY "&amp;IF(MONTH($C728)&gt;=4,YEAR($C728),YEAR($C728)-1)&amp;"-"&amp;TEXT(MOD(IF(MONTH($C728)&gt;=4,YEAR($C728)+1,YEAR($C728)),100),"00"))</f>
        <v>0</v>
      </c>
      <c r="S728">
        <f>IF($S727="","",IF($U727="paid",IF($V727&lt;&gt;"",$S727,IF(AND($W727&gt;0,OR(INDEX(Calc!$B:$B,$S727)&lt;=Settings!$B$2,$X727=0)),$S727,IFERROR(MATCH(1,INDEX((Calc!$A$2:$A$2001&lt;&gt;"")*(Calc!$E$2:$E$2001&gt;0)*(ROW(Calc!$A$2:$A$2001)&gt;$S727),0),0)+1,""))),IFERROR(MATCH(1,INDEX((Calc!$A$2:$A$2001&lt;&gt;"")*(Calc!$E$2:$E$2001&gt;0)*(ROW(Calc!$A$2:$A$2001)&gt;$S727),0),0)+1,"")))</f>
        <v>0</v>
      </c>
      <c r="T728">
        <f>IF($S728="","",IF(AND($S728=$S727,$U727="paid",$V727=""),"",IF(AND($S728=$S727,$U727="paid",$V727&lt;&gt;""),$V727,IF($S728="","",IFERROR(MATCH(1,INDEX((Calc!$A$2:$A$2001=INDEX(Calc!$A:$A,$S728))*(Calc!$D$2:$D$2001&gt;0)*(Calc!$I$2:$I$2001&gt;INDEX(Calc!$J:$J,$S728))*(Calc!$T$2:$T$2001&lt;INDEX(Calc!$H:$H,$S728)),0),0)+1,"")))))</f>
        <v>0</v>
      </c>
      <c r="U728">
        <f>IF($S728="","",IF($T728&lt;&gt;"","paid","unpaid"))</f>
        <v>0</v>
      </c>
      <c r="V728">
        <f>IF(OR($S728="",$T728=""),"",IFERROR(MATCH(1,INDEX((Calc!$A$2:$A$2001=INDEX(Calc!$A:$A,$S728))*(Calc!$D$2:$D$2001&gt;0)*(Calc!$I$2:$I$2001&gt;INDEX(Calc!$J:$J,$S728))*(Calc!$T$2:$T$2001&lt;INDEX(Calc!$H:$H,$S728))*(ROW(Calc!$A$2:$A$2001)&gt;$T728),0),0)+1,""))</f>
        <v>0</v>
      </c>
      <c r="W728" s="8">
        <f>IF($S728="","",MAX(0,INDEX(Calc!$H:$H,$S728)-MAX(INDEX(Calc!$K:$K,$S728),INDEX(Calc!$J:$J,$S728))))</f>
        <v>0</v>
      </c>
      <c r="X728" s="8">
        <f>IF($S728="","",INDEX(Calc!$E:$E,$S728)-$W728)</f>
        <v>0</v>
      </c>
    </row>
    <row r="729" spans="1:24">
      <c r="A729">
        <f>IF($S729="","",INDEX(Calc!$A:$A,$S729))</f>
        <v>0</v>
      </c>
      <c r="B729">
        <f>IF($S729="","",INDEX(Calc!$U:$U,$S729))</f>
        <v>0</v>
      </c>
      <c r="C729" s="7">
        <f>IF($S729="","",INDEX(Calc!$B:$B,$S729))</f>
        <v>0</v>
      </c>
      <c r="D729">
        <f>IF($S729="","",INDEX(Calc!$C:$C,$S729))</f>
        <v>0</v>
      </c>
      <c r="E729" s="8">
        <f>IF($S729="","",INDEX(Calc!$E:$E,$S729))</f>
        <v>0</v>
      </c>
      <c r="F729" s="9">
        <f>IF($S729="","",INDEX(Calc!$G:$G,$S729))</f>
        <v>0</v>
      </c>
      <c r="G729" s="8">
        <f>IF($S729="","",INDEX(Calc!$L:$L,$S729))</f>
        <v>0</v>
      </c>
      <c r="H729" s="8">
        <f>IF($S729="","",INDEX(Calc!$M:$M,$S729))</f>
        <v>0</v>
      </c>
      <c r="I729" s="7">
        <f>IF($T729="","",INDEX(Calc!$B:$B,$T729))</f>
        <v>0</v>
      </c>
      <c r="J729" s="8">
        <f>IF($S729="","",IF($U729&lt;&gt;"paid",0,MAX(0,MIN(INDEX(Calc!$H:$H,$S729),INDEX(Calc!$I:$I,$T729))-MAX(INDEX(Calc!$J:$J,$S729),INDEX(Calc!$T:$T,$T729)))))</f>
        <v>0</v>
      </c>
      <c r="K729" s="8">
        <f>IF($S729="","",IF($U729&lt;&gt;"paid",0,$J729/(1+$F729)*$F729))</f>
        <v>0</v>
      </c>
      <c r="L729" s="8">
        <f>IF($S729="","",IF($U729="paid",MAX(0,$E729-MAX(0,MIN(INDEX(Calc!$H:$H,$S729),INDEX(Calc!$I:$I,$T729))-INDEX(Calc!$J:$J,$S729))),$W729))</f>
        <v>0</v>
      </c>
      <c r="M729" s="8">
        <f>IF($S729="","",IF($U729="paid",$L729/(1+$F729)*$F729,$Q729))</f>
        <v>0</v>
      </c>
      <c r="N729">
        <f>IF(OR($S729="",$U729&lt;&gt;"paid"),"",$I729-$C729)</f>
        <v>0</v>
      </c>
      <c r="O729" s="8">
        <f>IF($S729="","",IF(AND($U729="paid",$N729&gt;Settings!$B$4),$K729*Settings!$B$3*$N729/365,0))</f>
        <v>0</v>
      </c>
      <c r="P729" s="8">
        <f>IF($S729="","",IF($U729="unpaid",$W729,0))</f>
        <v>0</v>
      </c>
      <c r="Q729" s="8">
        <f>IF($S729="","",IF(AND($U729="unpaid",$C729&lt;=Settings!$B$2),$W729/(1+$F729)*$F729,0))</f>
        <v>0</v>
      </c>
      <c r="R729">
        <f>IF($S729="","","FY "&amp;IF(MONTH($C729)&gt;=4,YEAR($C729),YEAR($C729)-1)&amp;"-"&amp;TEXT(MOD(IF(MONTH($C729)&gt;=4,YEAR($C729)+1,YEAR($C729)),100),"00"))</f>
        <v>0</v>
      </c>
      <c r="S729">
        <f>IF($S728="","",IF($U728="paid",IF($V728&lt;&gt;"",$S728,IF(AND($W728&gt;0,OR(INDEX(Calc!$B:$B,$S728)&lt;=Settings!$B$2,$X728=0)),$S728,IFERROR(MATCH(1,INDEX((Calc!$A$2:$A$2001&lt;&gt;"")*(Calc!$E$2:$E$2001&gt;0)*(ROW(Calc!$A$2:$A$2001)&gt;$S728),0),0)+1,""))),IFERROR(MATCH(1,INDEX((Calc!$A$2:$A$2001&lt;&gt;"")*(Calc!$E$2:$E$2001&gt;0)*(ROW(Calc!$A$2:$A$2001)&gt;$S728),0),0)+1,"")))</f>
        <v>0</v>
      </c>
      <c r="T729">
        <f>IF($S729="","",IF(AND($S729=$S728,$U728="paid",$V728=""),"",IF(AND($S729=$S728,$U728="paid",$V728&lt;&gt;""),$V728,IF($S729="","",IFERROR(MATCH(1,INDEX((Calc!$A$2:$A$2001=INDEX(Calc!$A:$A,$S729))*(Calc!$D$2:$D$2001&gt;0)*(Calc!$I$2:$I$2001&gt;INDEX(Calc!$J:$J,$S729))*(Calc!$T$2:$T$2001&lt;INDEX(Calc!$H:$H,$S729)),0),0)+1,"")))))</f>
        <v>0</v>
      </c>
      <c r="U729">
        <f>IF($S729="","",IF($T729&lt;&gt;"","paid","unpaid"))</f>
        <v>0</v>
      </c>
      <c r="V729">
        <f>IF(OR($S729="",$T729=""),"",IFERROR(MATCH(1,INDEX((Calc!$A$2:$A$2001=INDEX(Calc!$A:$A,$S729))*(Calc!$D$2:$D$2001&gt;0)*(Calc!$I$2:$I$2001&gt;INDEX(Calc!$J:$J,$S729))*(Calc!$T$2:$T$2001&lt;INDEX(Calc!$H:$H,$S729))*(ROW(Calc!$A$2:$A$2001)&gt;$T729),0),0)+1,""))</f>
        <v>0</v>
      </c>
      <c r="W729" s="8">
        <f>IF($S729="","",MAX(0,INDEX(Calc!$H:$H,$S729)-MAX(INDEX(Calc!$K:$K,$S729),INDEX(Calc!$J:$J,$S729))))</f>
        <v>0</v>
      </c>
      <c r="X729" s="8">
        <f>IF($S729="","",INDEX(Calc!$E:$E,$S729)-$W729)</f>
        <v>0</v>
      </c>
    </row>
    <row r="730" spans="1:24">
      <c r="A730">
        <f>IF($S730="","",INDEX(Calc!$A:$A,$S730))</f>
        <v>0</v>
      </c>
      <c r="B730">
        <f>IF($S730="","",INDEX(Calc!$U:$U,$S730))</f>
        <v>0</v>
      </c>
      <c r="C730" s="7">
        <f>IF($S730="","",INDEX(Calc!$B:$B,$S730))</f>
        <v>0</v>
      </c>
      <c r="D730">
        <f>IF($S730="","",INDEX(Calc!$C:$C,$S730))</f>
        <v>0</v>
      </c>
      <c r="E730" s="8">
        <f>IF($S730="","",INDEX(Calc!$E:$E,$S730))</f>
        <v>0</v>
      </c>
      <c r="F730" s="9">
        <f>IF($S730="","",INDEX(Calc!$G:$G,$S730))</f>
        <v>0</v>
      </c>
      <c r="G730" s="8">
        <f>IF($S730="","",INDEX(Calc!$L:$L,$S730))</f>
        <v>0</v>
      </c>
      <c r="H730" s="8">
        <f>IF($S730="","",INDEX(Calc!$M:$M,$S730))</f>
        <v>0</v>
      </c>
      <c r="I730" s="7">
        <f>IF($T730="","",INDEX(Calc!$B:$B,$T730))</f>
        <v>0</v>
      </c>
      <c r="J730" s="8">
        <f>IF($S730="","",IF($U730&lt;&gt;"paid",0,MAX(0,MIN(INDEX(Calc!$H:$H,$S730),INDEX(Calc!$I:$I,$T730))-MAX(INDEX(Calc!$J:$J,$S730),INDEX(Calc!$T:$T,$T730)))))</f>
        <v>0</v>
      </c>
      <c r="K730" s="8">
        <f>IF($S730="","",IF($U730&lt;&gt;"paid",0,$J730/(1+$F730)*$F730))</f>
        <v>0</v>
      </c>
      <c r="L730" s="8">
        <f>IF($S730="","",IF($U730="paid",MAX(0,$E730-MAX(0,MIN(INDEX(Calc!$H:$H,$S730),INDEX(Calc!$I:$I,$T730))-INDEX(Calc!$J:$J,$S730))),$W730))</f>
        <v>0</v>
      </c>
      <c r="M730" s="8">
        <f>IF($S730="","",IF($U730="paid",$L730/(1+$F730)*$F730,$Q730))</f>
        <v>0</v>
      </c>
      <c r="N730">
        <f>IF(OR($S730="",$U730&lt;&gt;"paid"),"",$I730-$C730)</f>
        <v>0</v>
      </c>
      <c r="O730" s="8">
        <f>IF($S730="","",IF(AND($U730="paid",$N730&gt;Settings!$B$4),$K730*Settings!$B$3*$N730/365,0))</f>
        <v>0</v>
      </c>
      <c r="P730" s="8">
        <f>IF($S730="","",IF($U730="unpaid",$W730,0))</f>
        <v>0</v>
      </c>
      <c r="Q730" s="8">
        <f>IF($S730="","",IF(AND($U730="unpaid",$C730&lt;=Settings!$B$2),$W730/(1+$F730)*$F730,0))</f>
        <v>0</v>
      </c>
      <c r="R730">
        <f>IF($S730="","","FY "&amp;IF(MONTH($C730)&gt;=4,YEAR($C730),YEAR($C730)-1)&amp;"-"&amp;TEXT(MOD(IF(MONTH($C730)&gt;=4,YEAR($C730)+1,YEAR($C730)),100),"00"))</f>
        <v>0</v>
      </c>
      <c r="S730">
        <f>IF($S729="","",IF($U729="paid",IF($V729&lt;&gt;"",$S729,IF(AND($W729&gt;0,OR(INDEX(Calc!$B:$B,$S729)&lt;=Settings!$B$2,$X729=0)),$S729,IFERROR(MATCH(1,INDEX((Calc!$A$2:$A$2001&lt;&gt;"")*(Calc!$E$2:$E$2001&gt;0)*(ROW(Calc!$A$2:$A$2001)&gt;$S729),0),0)+1,""))),IFERROR(MATCH(1,INDEX((Calc!$A$2:$A$2001&lt;&gt;"")*(Calc!$E$2:$E$2001&gt;0)*(ROW(Calc!$A$2:$A$2001)&gt;$S729),0),0)+1,"")))</f>
        <v>0</v>
      </c>
      <c r="T730">
        <f>IF($S730="","",IF(AND($S730=$S729,$U729="paid",$V729=""),"",IF(AND($S730=$S729,$U729="paid",$V729&lt;&gt;""),$V729,IF($S730="","",IFERROR(MATCH(1,INDEX((Calc!$A$2:$A$2001=INDEX(Calc!$A:$A,$S730))*(Calc!$D$2:$D$2001&gt;0)*(Calc!$I$2:$I$2001&gt;INDEX(Calc!$J:$J,$S730))*(Calc!$T$2:$T$2001&lt;INDEX(Calc!$H:$H,$S730)),0),0)+1,"")))))</f>
        <v>0</v>
      </c>
      <c r="U730">
        <f>IF($S730="","",IF($T730&lt;&gt;"","paid","unpaid"))</f>
        <v>0</v>
      </c>
      <c r="V730">
        <f>IF(OR($S730="",$T730=""),"",IFERROR(MATCH(1,INDEX((Calc!$A$2:$A$2001=INDEX(Calc!$A:$A,$S730))*(Calc!$D$2:$D$2001&gt;0)*(Calc!$I$2:$I$2001&gt;INDEX(Calc!$J:$J,$S730))*(Calc!$T$2:$T$2001&lt;INDEX(Calc!$H:$H,$S730))*(ROW(Calc!$A$2:$A$2001)&gt;$T730),0),0)+1,""))</f>
        <v>0</v>
      </c>
      <c r="W730" s="8">
        <f>IF($S730="","",MAX(0,INDEX(Calc!$H:$H,$S730)-MAX(INDEX(Calc!$K:$K,$S730),INDEX(Calc!$J:$J,$S730))))</f>
        <v>0</v>
      </c>
      <c r="X730" s="8">
        <f>IF($S730="","",INDEX(Calc!$E:$E,$S730)-$W730)</f>
        <v>0</v>
      </c>
    </row>
    <row r="731" spans="1:24">
      <c r="A731">
        <f>IF($S731="","",INDEX(Calc!$A:$A,$S731))</f>
        <v>0</v>
      </c>
      <c r="B731">
        <f>IF($S731="","",INDEX(Calc!$U:$U,$S731))</f>
        <v>0</v>
      </c>
      <c r="C731" s="7">
        <f>IF($S731="","",INDEX(Calc!$B:$B,$S731))</f>
        <v>0</v>
      </c>
      <c r="D731">
        <f>IF($S731="","",INDEX(Calc!$C:$C,$S731))</f>
        <v>0</v>
      </c>
      <c r="E731" s="8">
        <f>IF($S731="","",INDEX(Calc!$E:$E,$S731))</f>
        <v>0</v>
      </c>
      <c r="F731" s="9">
        <f>IF($S731="","",INDEX(Calc!$G:$G,$S731))</f>
        <v>0</v>
      </c>
      <c r="G731" s="8">
        <f>IF($S731="","",INDEX(Calc!$L:$L,$S731))</f>
        <v>0</v>
      </c>
      <c r="H731" s="8">
        <f>IF($S731="","",INDEX(Calc!$M:$M,$S731))</f>
        <v>0</v>
      </c>
      <c r="I731" s="7">
        <f>IF($T731="","",INDEX(Calc!$B:$B,$T731))</f>
        <v>0</v>
      </c>
      <c r="J731" s="8">
        <f>IF($S731="","",IF($U731&lt;&gt;"paid",0,MAX(0,MIN(INDEX(Calc!$H:$H,$S731),INDEX(Calc!$I:$I,$T731))-MAX(INDEX(Calc!$J:$J,$S731),INDEX(Calc!$T:$T,$T731)))))</f>
        <v>0</v>
      </c>
      <c r="K731" s="8">
        <f>IF($S731="","",IF($U731&lt;&gt;"paid",0,$J731/(1+$F731)*$F731))</f>
        <v>0</v>
      </c>
      <c r="L731" s="8">
        <f>IF($S731="","",IF($U731="paid",MAX(0,$E731-MAX(0,MIN(INDEX(Calc!$H:$H,$S731),INDEX(Calc!$I:$I,$T731))-INDEX(Calc!$J:$J,$S731))),$W731))</f>
        <v>0</v>
      </c>
      <c r="M731" s="8">
        <f>IF($S731="","",IF($U731="paid",$L731/(1+$F731)*$F731,$Q731))</f>
        <v>0</v>
      </c>
      <c r="N731">
        <f>IF(OR($S731="",$U731&lt;&gt;"paid"),"",$I731-$C731)</f>
        <v>0</v>
      </c>
      <c r="O731" s="8">
        <f>IF($S731="","",IF(AND($U731="paid",$N731&gt;Settings!$B$4),$K731*Settings!$B$3*$N731/365,0))</f>
        <v>0</v>
      </c>
      <c r="P731" s="8">
        <f>IF($S731="","",IF($U731="unpaid",$W731,0))</f>
        <v>0</v>
      </c>
      <c r="Q731" s="8">
        <f>IF($S731="","",IF(AND($U731="unpaid",$C731&lt;=Settings!$B$2),$W731/(1+$F731)*$F731,0))</f>
        <v>0</v>
      </c>
      <c r="R731">
        <f>IF($S731="","","FY "&amp;IF(MONTH($C731)&gt;=4,YEAR($C731),YEAR($C731)-1)&amp;"-"&amp;TEXT(MOD(IF(MONTH($C731)&gt;=4,YEAR($C731)+1,YEAR($C731)),100),"00"))</f>
        <v>0</v>
      </c>
      <c r="S731">
        <f>IF($S730="","",IF($U730="paid",IF($V730&lt;&gt;"",$S730,IF(AND($W730&gt;0,OR(INDEX(Calc!$B:$B,$S730)&lt;=Settings!$B$2,$X730=0)),$S730,IFERROR(MATCH(1,INDEX((Calc!$A$2:$A$2001&lt;&gt;"")*(Calc!$E$2:$E$2001&gt;0)*(ROW(Calc!$A$2:$A$2001)&gt;$S730),0),0)+1,""))),IFERROR(MATCH(1,INDEX((Calc!$A$2:$A$2001&lt;&gt;"")*(Calc!$E$2:$E$2001&gt;0)*(ROW(Calc!$A$2:$A$2001)&gt;$S730),0),0)+1,"")))</f>
        <v>0</v>
      </c>
      <c r="T731">
        <f>IF($S731="","",IF(AND($S731=$S730,$U730="paid",$V730=""),"",IF(AND($S731=$S730,$U730="paid",$V730&lt;&gt;""),$V730,IF($S731="","",IFERROR(MATCH(1,INDEX((Calc!$A$2:$A$2001=INDEX(Calc!$A:$A,$S731))*(Calc!$D$2:$D$2001&gt;0)*(Calc!$I$2:$I$2001&gt;INDEX(Calc!$J:$J,$S731))*(Calc!$T$2:$T$2001&lt;INDEX(Calc!$H:$H,$S731)),0),0)+1,"")))))</f>
        <v>0</v>
      </c>
      <c r="U731">
        <f>IF($S731="","",IF($T731&lt;&gt;"","paid","unpaid"))</f>
        <v>0</v>
      </c>
      <c r="V731">
        <f>IF(OR($S731="",$T731=""),"",IFERROR(MATCH(1,INDEX((Calc!$A$2:$A$2001=INDEX(Calc!$A:$A,$S731))*(Calc!$D$2:$D$2001&gt;0)*(Calc!$I$2:$I$2001&gt;INDEX(Calc!$J:$J,$S731))*(Calc!$T$2:$T$2001&lt;INDEX(Calc!$H:$H,$S731))*(ROW(Calc!$A$2:$A$2001)&gt;$T731),0),0)+1,""))</f>
        <v>0</v>
      </c>
      <c r="W731" s="8">
        <f>IF($S731="","",MAX(0,INDEX(Calc!$H:$H,$S731)-MAX(INDEX(Calc!$K:$K,$S731),INDEX(Calc!$J:$J,$S731))))</f>
        <v>0</v>
      </c>
      <c r="X731" s="8">
        <f>IF($S731="","",INDEX(Calc!$E:$E,$S731)-$W731)</f>
        <v>0</v>
      </c>
    </row>
    <row r="732" spans="1:24">
      <c r="A732">
        <f>IF($S732="","",INDEX(Calc!$A:$A,$S732))</f>
        <v>0</v>
      </c>
      <c r="B732">
        <f>IF($S732="","",INDEX(Calc!$U:$U,$S732))</f>
        <v>0</v>
      </c>
      <c r="C732" s="7">
        <f>IF($S732="","",INDEX(Calc!$B:$B,$S732))</f>
        <v>0</v>
      </c>
      <c r="D732">
        <f>IF($S732="","",INDEX(Calc!$C:$C,$S732))</f>
        <v>0</v>
      </c>
      <c r="E732" s="8">
        <f>IF($S732="","",INDEX(Calc!$E:$E,$S732))</f>
        <v>0</v>
      </c>
      <c r="F732" s="9">
        <f>IF($S732="","",INDEX(Calc!$G:$G,$S732))</f>
        <v>0</v>
      </c>
      <c r="G732" s="8">
        <f>IF($S732="","",INDEX(Calc!$L:$L,$S732))</f>
        <v>0</v>
      </c>
      <c r="H732" s="8">
        <f>IF($S732="","",INDEX(Calc!$M:$M,$S732))</f>
        <v>0</v>
      </c>
      <c r="I732" s="7">
        <f>IF($T732="","",INDEX(Calc!$B:$B,$T732))</f>
        <v>0</v>
      </c>
      <c r="J732" s="8">
        <f>IF($S732="","",IF($U732&lt;&gt;"paid",0,MAX(0,MIN(INDEX(Calc!$H:$H,$S732),INDEX(Calc!$I:$I,$T732))-MAX(INDEX(Calc!$J:$J,$S732),INDEX(Calc!$T:$T,$T732)))))</f>
        <v>0</v>
      </c>
      <c r="K732" s="8">
        <f>IF($S732="","",IF($U732&lt;&gt;"paid",0,$J732/(1+$F732)*$F732))</f>
        <v>0</v>
      </c>
      <c r="L732" s="8">
        <f>IF($S732="","",IF($U732="paid",MAX(0,$E732-MAX(0,MIN(INDEX(Calc!$H:$H,$S732),INDEX(Calc!$I:$I,$T732))-INDEX(Calc!$J:$J,$S732))),$W732))</f>
        <v>0</v>
      </c>
      <c r="M732" s="8">
        <f>IF($S732="","",IF($U732="paid",$L732/(1+$F732)*$F732,$Q732))</f>
        <v>0</v>
      </c>
      <c r="N732">
        <f>IF(OR($S732="",$U732&lt;&gt;"paid"),"",$I732-$C732)</f>
        <v>0</v>
      </c>
      <c r="O732" s="8">
        <f>IF($S732="","",IF(AND($U732="paid",$N732&gt;Settings!$B$4),$K732*Settings!$B$3*$N732/365,0))</f>
        <v>0</v>
      </c>
      <c r="P732" s="8">
        <f>IF($S732="","",IF($U732="unpaid",$W732,0))</f>
        <v>0</v>
      </c>
      <c r="Q732" s="8">
        <f>IF($S732="","",IF(AND($U732="unpaid",$C732&lt;=Settings!$B$2),$W732/(1+$F732)*$F732,0))</f>
        <v>0</v>
      </c>
      <c r="R732">
        <f>IF($S732="","","FY "&amp;IF(MONTH($C732)&gt;=4,YEAR($C732),YEAR($C732)-1)&amp;"-"&amp;TEXT(MOD(IF(MONTH($C732)&gt;=4,YEAR($C732)+1,YEAR($C732)),100),"00"))</f>
        <v>0</v>
      </c>
      <c r="S732">
        <f>IF($S731="","",IF($U731="paid",IF($V731&lt;&gt;"",$S731,IF(AND($W731&gt;0,OR(INDEX(Calc!$B:$B,$S731)&lt;=Settings!$B$2,$X731=0)),$S731,IFERROR(MATCH(1,INDEX((Calc!$A$2:$A$2001&lt;&gt;"")*(Calc!$E$2:$E$2001&gt;0)*(ROW(Calc!$A$2:$A$2001)&gt;$S731),0),0)+1,""))),IFERROR(MATCH(1,INDEX((Calc!$A$2:$A$2001&lt;&gt;"")*(Calc!$E$2:$E$2001&gt;0)*(ROW(Calc!$A$2:$A$2001)&gt;$S731),0),0)+1,"")))</f>
        <v>0</v>
      </c>
      <c r="T732">
        <f>IF($S732="","",IF(AND($S732=$S731,$U731="paid",$V731=""),"",IF(AND($S732=$S731,$U731="paid",$V731&lt;&gt;""),$V731,IF($S732="","",IFERROR(MATCH(1,INDEX((Calc!$A$2:$A$2001=INDEX(Calc!$A:$A,$S732))*(Calc!$D$2:$D$2001&gt;0)*(Calc!$I$2:$I$2001&gt;INDEX(Calc!$J:$J,$S732))*(Calc!$T$2:$T$2001&lt;INDEX(Calc!$H:$H,$S732)),0),0)+1,"")))))</f>
        <v>0</v>
      </c>
      <c r="U732">
        <f>IF($S732="","",IF($T732&lt;&gt;"","paid","unpaid"))</f>
        <v>0</v>
      </c>
      <c r="V732">
        <f>IF(OR($S732="",$T732=""),"",IFERROR(MATCH(1,INDEX((Calc!$A$2:$A$2001=INDEX(Calc!$A:$A,$S732))*(Calc!$D$2:$D$2001&gt;0)*(Calc!$I$2:$I$2001&gt;INDEX(Calc!$J:$J,$S732))*(Calc!$T$2:$T$2001&lt;INDEX(Calc!$H:$H,$S732))*(ROW(Calc!$A$2:$A$2001)&gt;$T732),0),0)+1,""))</f>
        <v>0</v>
      </c>
      <c r="W732" s="8">
        <f>IF($S732="","",MAX(0,INDEX(Calc!$H:$H,$S732)-MAX(INDEX(Calc!$K:$K,$S732),INDEX(Calc!$J:$J,$S732))))</f>
        <v>0</v>
      </c>
      <c r="X732" s="8">
        <f>IF($S732="","",INDEX(Calc!$E:$E,$S732)-$W732)</f>
        <v>0</v>
      </c>
    </row>
    <row r="733" spans="1:24">
      <c r="A733">
        <f>IF($S733="","",INDEX(Calc!$A:$A,$S733))</f>
        <v>0</v>
      </c>
      <c r="B733">
        <f>IF($S733="","",INDEX(Calc!$U:$U,$S733))</f>
        <v>0</v>
      </c>
      <c r="C733" s="7">
        <f>IF($S733="","",INDEX(Calc!$B:$B,$S733))</f>
        <v>0</v>
      </c>
      <c r="D733">
        <f>IF($S733="","",INDEX(Calc!$C:$C,$S733))</f>
        <v>0</v>
      </c>
      <c r="E733" s="8">
        <f>IF($S733="","",INDEX(Calc!$E:$E,$S733))</f>
        <v>0</v>
      </c>
      <c r="F733" s="9">
        <f>IF($S733="","",INDEX(Calc!$G:$G,$S733))</f>
        <v>0</v>
      </c>
      <c r="G733" s="8">
        <f>IF($S733="","",INDEX(Calc!$L:$L,$S733))</f>
        <v>0</v>
      </c>
      <c r="H733" s="8">
        <f>IF($S733="","",INDEX(Calc!$M:$M,$S733))</f>
        <v>0</v>
      </c>
      <c r="I733" s="7">
        <f>IF($T733="","",INDEX(Calc!$B:$B,$T733))</f>
        <v>0</v>
      </c>
      <c r="J733" s="8">
        <f>IF($S733="","",IF($U733&lt;&gt;"paid",0,MAX(0,MIN(INDEX(Calc!$H:$H,$S733),INDEX(Calc!$I:$I,$T733))-MAX(INDEX(Calc!$J:$J,$S733),INDEX(Calc!$T:$T,$T733)))))</f>
        <v>0</v>
      </c>
      <c r="K733" s="8">
        <f>IF($S733="","",IF($U733&lt;&gt;"paid",0,$J733/(1+$F733)*$F733))</f>
        <v>0</v>
      </c>
      <c r="L733" s="8">
        <f>IF($S733="","",IF($U733="paid",MAX(0,$E733-MAX(0,MIN(INDEX(Calc!$H:$H,$S733),INDEX(Calc!$I:$I,$T733))-INDEX(Calc!$J:$J,$S733))),$W733))</f>
        <v>0</v>
      </c>
      <c r="M733" s="8">
        <f>IF($S733="","",IF($U733="paid",$L733/(1+$F733)*$F733,$Q733))</f>
        <v>0</v>
      </c>
      <c r="N733">
        <f>IF(OR($S733="",$U733&lt;&gt;"paid"),"",$I733-$C733)</f>
        <v>0</v>
      </c>
      <c r="O733" s="8">
        <f>IF($S733="","",IF(AND($U733="paid",$N733&gt;Settings!$B$4),$K733*Settings!$B$3*$N733/365,0))</f>
        <v>0</v>
      </c>
      <c r="P733" s="8">
        <f>IF($S733="","",IF($U733="unpaid",$W733,0))</f>
        <v>0</v>
      </c>
      <c r="Q733" s="8">
        <f>IF($S733="","",IF(AND($U733="unpaid",$C733&lt;=Settings!$B$2),$W733/(1+$F733)*$F733,0))</f>
        <v>0</v>
      </c>
      <c r="R733">
        <f>IF($S733="","","FY "&amp;IF(MONTH($C733)&gt;=4,YEAR($C733),YEAR($C733)-1)&amp;"-"&amp;TEXT(MOD(IF(MONTH($C733)&gt;=4,YEAR($C733)+1,YEAR($C733)),100),"00"))</f>
        <v>0</v>
      </c>
      <c r="S733">
        <f>IF($S732="","",IF($U732="paid",IF($V732&lt;&gt;"",$S732,IF(AND($W732&gt;0,OR(INDEX(Calc!$B:$B,$S732)&lt;=Settings!$B$2,$X732=0)),$S732,IFERROR(MATCH(1,INDEX((Calc!$A$2:$A$2001&lt;&gt;"")*(Calc!$E$2:$E$2001&gt;0)*(ROW(Calc!$A$2:$A$2001)&gt;$S732),0),0)+1,""))),IFERROR(MATCH(1,INDEX((Calc!$A$2:$A$2001&lt;&gt;"")*(Calc!$E$2:$E$2001&gt;0)*(ROW(Calc!$A$2:$A$2001)&gt;$S732),0),0)+1,"")))</f>
        <v>0</v>
      </c>
      <c r="T733">
        <f>IF($S733="","",IF(AND($S733=$S732,$U732="paid",$V732=""),"",IF(AND($S733=$S732,$U732="paid",$V732&lt;&gt;""),$V732,IF($S733="","",IFERROR(MATCH(1,INDEX((Calc!$A$2:$A$2001=INDEX(Calc!$A:$A,$S733))*(Calc!$D$2:$D$2001&gt;0)*(Calc!$I$2:$I$2001&gt;INDEX(Calc!$J:$J,$S733))*(Calc!$T$2:$T$2001&lt;INDEX(Calc!$H:$H,$S733)),0),0)+1,"")))))</f>
        <v>0</v>
      </c>
      <c r="U733">
        <f>IF($S733="","",IF($T733&lt;&gt;"","paid","unpaid"))</f>
        <v>0</v>
      </c>
      <c r="V733">
        <f>IF(OR($S733="",$T733=""),"",IFERROR(MATCH(1,INDEX((Calc!$A$2:$A$2001=INDEX(Calc!$A:$A,$S733))*(Calc!$D$2:$D$2001&gt;0)*(Calc!$I$2:$I$2001&gt;INDEX(Calc!$J:$J,$S733))*(Calc!$T$2:$T$2001&lt;INDEX(Calc!$H:$H,$S733))*(ROW(Calc!$A$2:$A$2001)&gt;$T733),0),0)+1,""))</f>
        <v>0</v>
      </c>
      <c r="W733" s="8">
        <f>IF($S733="","",MAX(0,INDEX(Calc!$H:$H,$S733)-MAX(INDEX(Calc!$K:$K,$S733),INDEX(Calc!$J:$J,$S733))))</f>
        <v>0</v>
      </c>
      <c r="X733" s="8">
        <f>IF($S733="","",INDEX(Calc!$E:$E,$S733)-$W733)</f>
        <v>0</v>
      </c>
    </row>
    <row r="734" spans="1:24">
      <c r="A734">
        <f>IF($S734="","",INDEX(Calc!$A:$A,$S734))</f>
        <v>0</v>
      </c>
      <c r="B734">
        <f>IF($S734="","",INDEX(Calc!$U:$U,$S734))</f>
        <v>0</v>
      </c>
      <c r="C734" s="7">
        <f>IF($S734="","",INDEX(Calc!$B:$B,$S734))</f>
        <v>0</v>
      </c>
      <c r="D734">
        <f>IF($S734="","",INDEX(Calc!$C:$C,$S734))</f>
        <v>0</v>
      </c>
      <c r="E734" s="8">
        <f>IF($S734="","",INDEX(Calc!$E:$E,$S734))</f>
        <v>0</v>
      </c>
      <c r="F734" s="9">
        <f>IF($S734="","",INDEX(Calc!$G:$G,$S734))</f>
        <v>0</v>
      </c>
      <c r="G734" s="8">
        <f>IF($S734="","",INDEX(Calc!$L:$L,$S734))</f>
        <v>0</v>
      </c>
      <c r="H734" s="8">
        <f>IF($S734="","",INDEX(Calc!$M:$M,$S734))</f>
        <v>0</v>
      </c>
      <c r="I734" s="7">
        <f>IF($T734="","",INDEX(Calc!$B:$B,$T734))</f>
        <v>0</v>
      </c>
      <c r="J734" s="8">
        <f>IF($S734="","",IF($U734&lt;&gt;"paid",0,MAX(0,MIN(INDEX(Calc!$H:$H,$S734),INDEX(Calc!$I:$I,$T734))-MAX(INDEX(Calc!$J:$J,$S734),INDEX(Calc!$T:$T,$T734)))))</f>
        <v>0</v>
      </c>
      <c r="K734" s="8">
        <f>IF($S734="","",IF($U734&lt;&gt;"paid",0,$J734/(1+$F734)*$F734))</f>
        <v>0</v>
      </c>
      <c r="L734" s="8">
        <f>IF($S734="","",IF($U734="paid",MAX(0,$E734-MAX(0,MIN(INDEX(Calc!$H:$H,$S734),INDEX(Calc!$I:$I,$T734))-INDEX(Calc!$J:$J,$S734))),$W734))</f>
        <v>0</v>
      </c>
      <c r="M734" s="8">
        <f>IF($S734="","",IF($U734="paid",$L734/(1+$F734)*$F734,$Q734))</f>
        <v>0</v>
      </c>
      <c r="N734">
        <f>IF(OR($S734="",$U734&lt;&gt;"paid"),"",$I734-$C734)</f>
        <v>0</v>
      </c>
      <c r="O734" s="8">
        <f>IF($S734="","",IF(AND($U734="paid",$N734&gt;Settings!$B$4),$K734*Settings!$B$3*$N734/365,0))</f>
        <v>0</v>
      </c>
      <c r="P734" s="8">
        <f>IF($S734="","",IF($U734="unpaid",$W734,0))</f>
        <v>0</v>
      </c>
      <c r="Q734" s="8">
        <f>IF($S734="","",IF(AND($U734="unpaid",$C734&lt;=Settings!$B$2),$W734/(1+$F734)*$F734,0))</f>
        <v>0</v>
      </c>
      <c r="R734">
        <f>IF($S734="","","FY "&amp;IF(MONTH($C734)&gt;=4,YEAR($C734),YEAR($C734)-1)&amp;"-"&amp;TEXT(MOD(IF(MONTH($C734)&gt;=4,YEAR($C734)+1,YEAR($C734)),100),"00"))</f>
        <v>0</v>
      </c>
      <c r="S734">
        <f>IF($S733="","",IF($U733="paid",IF($V733&lt;&gt;"",$S733,IF(AND($W733&gt;0,OR(INDEX(Calc!$B:$B,$S733)&lt;=Settings!$B$2,$X733=0)),$S733,IFERROR(MATCH(1,INDEX((Calc!$A$2:$A$2001&lt;&gt;"")*(Calc!$E$2:$E$2001&gt;0)*(ROW(Calc!$A$2:$A$2001)&gt;$S733),0),0)+1,""))),IFERROR(MATCH(1,INDEX((Calc!$A$2:$A$2001&lt;&gt;"")*(Calc!$E$2:$E$2001&gt;0)*(ROW(Calc!$A$2:$A$2001)&gt;$S733),0),0)+1,"")))</f>
        <v>0</v>
      </c>
      <c r="T734">
        <f>IF($S734="","",IF(AND($S734=$S733,$U733="paid",$V733=""),"",IF(AND($S734=$S733,$U733="paid",$V733&lt;&gt;""),$V733,IF($S734="","",IFERROR(MATCH(1,INDEX((Calc!$A$2:$A$2001=INDEX(Calc!$A:$A,$S734))*(Calc!$D$2:$D$2001&gt;0)*(Calc!$I$2:$I$2001&gt;INDEX(Calc!$J:$J,$S734))*(Calc!$T$2:$T$2001&lt;INDEX(Calc!$H:$H,$S734)),0),0)+1,"")))))</f>
        <v>0</v>
      </c>
      <c r="U734">
        <f>IF($S734="","",IF($T734&lt;&gt;"","paid","unpaid"))</f>
        <v>0</v>
      </c>
      <c r="V734">
        <f>IF(OR($S734="",$T734=""),"",IFERROR(MATCH(1,INDEX((Calc!$A$2:$A$2001=INDEX(Calc!$A:$A,$S734))*(Calc!$D$2:$D$2001&gt;0)*(Calc!$I$2:$I$2001&gt;INDEX(Calc!$J:$J,$S734))*(Calc!$T$2:$T$2001&lt;INDEX(Calc!$H:$H,$S734))*(ROW(Calc!$A$2:$A$2001)&gt;$T734),0),0)+1,""))</f>
        <v>0</v>
      </c>
      <c r="W734" s="8">
        <f>IF($S734="","",MAX(0,INDEX(Calc!$H:$H,$S734)-MAX(INDEX(Calc!$K:$K,$S734),INDEX(Calc!$J:$J,$S734))))</f>
        <v>0</v>
      </c>
      <c r="X734" s="8">
        <f>IF($S734="","",INDEX(Calc!$E:$E,$S734)-$W734)</f>
        <v>0</v>
      </c>
    </row>
    <row r="735" spans="1:24">
      <c r="A735">
        <f>IF($S735="","",INDEX(Calc!$A:$A,$S735))</f>
        <v>0</v>
      </c>
      <c r="B735">
        <f>IF($S735="","",INDEX(Calc!$U:$U,$S735))</f>
        <v>0</v>
      </c>
      <c r="C735" s="7">
        <f>IF($S735="","",INDEX(Calc!$B:$B,$S735))</f>
        <v>0</v>
      </c>
      <c r="D735">
        <f>IF($S735="","",INDEX(Calc!$C:$C,$S735))</f>
        <v>0</v>
      </c>
      <c r="E735" s="8">
        <f>IF($S735="","",INDEX(Calc!$E:$E,$S735))</f>
        <v>0</v>
      </c>
      <c r="F735" s="9">
        <f>IF($S735="","",INDEX(Calc!$G:$G,$S735))</f>
        <v>0</v>
      </c>
      <c r="G735" s="8">
        <f>IF($S735="","",INDEX(Calc!$L:$L,$S735))</f>
        <v>0</v>
      </c>
      <c r="H735" s="8">
        <f>IF($S735="","",INDEX(Calc!$M:$M,$S735))</f>
        <v>0</v>
      </c>
      <c r="I735" s="7">
        <f>IF($T735="","",INDEX(Calc!$B:$B,$T735))</f>
        <v>0</v>
      </c>
      <c r="J735" s="8">
        <f>IF($S735="","",IF($U735&lt;&gt;"paid",0,MAX(0,MIN(INDEX(Calc!$H:$H,$S735),INDEX(Calc!$I:$I,$T735))-MAX(INDEX(Calc!$J:$J,$S735),INDEX(Calc!$T:$T,$T735)))))</f>
        <v>0</v>
      </c>
      <c r="K735" s="8">
        <f>IF($S735="","",IF($U735&lt;&gt;"paid",0,$J735/(1+$F735)*$F735))</f>
        <v>0</v>
      </c>
      <c r="L735" s="8">
        <f>IF($S735="","",IF($U735="paid",MAX(0,$E735-MAX(0,MIN(INDEX(Calc!$H:$H,$S735),INDEX(Calc!$I:$I,$T735))-INDEX(Calc!$J:$J,$S735))),$W735))</f>
        <v>0</v>
      </c>
      <c r="M735" s="8">
        <f>IF($S735="","",IF($U735="paid",$L735/(1+$F735)*$F735,$Q735))</f>
        <v>0</v>
      </c>
      <c r="N735">
        <f>IF(OR($S735="",$U735&lt;&gt;"paid"),"",$I735-$C735)</f>
        <v>0</v>
      </c>
      <c r="O735" s="8">
        <f>IF($S735="","",IF(AND($U735="paid",$N735&gt;Settings!$B$4),$K735*Settings!$B$3*$N735/365,0))</f>
        <v>0</v>
      </c>
      <c r="P735" s="8">
        <f>IF($S735="","",IF($U735="unpaid",$W735,0))</f>
        <v>0</v>
      </c>
      <c r="Q735" s="8">
        <f>IF($S735="","",IF(AND($U735="unpaid",$C735&lt;=Settings!$B$2),$W735/(1+$F735)*$F735,0))</f>
        <v>0</v>
      </c>
      <c r="R735">
        <f>IF($S735="","","FY "&amp;IF(MONTH($C735)&gt;=4,YEAR($C735),YEAR($C735)-1)&amp;"-"&amp;TEXT(MOD(IF(MONTH($C735)&gt;=4,YEAR($C735)+1,YEAR($C735)),100),"00"))</f>
        <v>0</v>
      </c>
      <c r="S735">
        <f>IF($S734="","",IF($U734="paid",IF($V734&lt;&gt;"",$S734,IF(AND($W734&gt;0,OR(INDEX(Calc!$B:$B,$S734)&lt;=Settings!$B$2,$X734=0)),$S734,IFERROR(MATCH(1,INDEX((Calc!$A$2:$A$2001&lt;&gt;"")*(Calc!$E$2:$E$2001&gt;0)*(ROW(Calc!$A$2:$A$2001)&gt;$S734),0),0)+1,""))),IFERROR(MATCH(1,INDEX((Calc!$A$2:$A$2001&lt;&gt;"")*(Calc!$E$2:$E$2001&gt;0)*(ROW(Calc!$A$2:$A$2001)&gt;$S734),0),0)+1,"")))</f>
        <v>0</v>
      </c>
      <c r="T735">
        <f>IF($S735="","",IF(AND($S735=$S734,$U734="paid",$V734=""),"",IF(AND($S735=$S734,$U734="paid",$V734&lt;&gt;""),$V734,IF($S735="","",IFERROR(MATCH(1,INDEX((Calc!$A$2:$A$2001=INDEX(Calc!$A:$A,$S735))*(Calc!$D$2:$D$2001&gt;0)*(Calc!$I$2:$I$2001&gt;INDEX(Calc!$J:$J,$S735))*(Calc!$T$2:$T$2001&lt;INDEX(Calc!$H:$H,$S735)),0),0)+1,"")))))</f>
        <v>0</v>
      </c>
      <c r="U735">
        <f>IF($S735="","",IF($T735&lt;&gt;"","paid","unpaid"))</f>
        <v>0</v>
      </c>
      <c r="V735">
        <f>IF(OR($S735="",$T735=""),"",IFERROR(MATCH(1,INDEX((Calc!$A$2:$A$2001=INDEX(Calc!$A:$A,$S735))*(Calc!$D$2:$D$2001&gt;0)*(Calc!$I$2:$I$2001&gt;INDEX(Calc!$J:$J,$S735))*(Calc!$T$2:$T$2001&lt;INDEX(Calc!$H:$H,$S735))*(ROW(Calc!$A$2:$A$2001)&gt;$T735),0),0)+1,""))</f>
        <v>0</v>
      </c>
      <c r="W735" s="8">
        <f>IF($S735="","",MAX(0,INDEX(Calc!$H:$H,$S735)-MAX(INDEX(Calc!$K:$K,$S735),INDEX(Calc!$J:$J,$S735))))</f>
        <v>0</v>
      </c>
      <c r="X735" s="8">
        <f>IF($S735="","",INDEX(Calc!$E:$E,$S735)-$W735)</f>
        <v>0</v>
      </c>
    </row>
    <row r="736" spans="1:24">
      <c r="A736">
        <f>IF($S736="","",INDEX(Calc!$A:$A,$S736))</f>
        <v>0</v>
      </c>
      <c r="B736">
        <f>IF($S736="","",INDEX(Calc!$U:$U,$S736))</f>
        <v>0</v>
      </c>
      <c r="C736" s="7">
        <f>IF($S736="","",INDEX(Calc!$B:$B,$S736))</f>
        <v>0</v>
      </c>
      <c r="D736">
        <f>IF($S736="","",INDEX(Calc!$C:$C,$S736))</f>
        <v>0</v>
      </c>
      <c r="E736" s="8">
        <f>IF($S736="","",INDEX(Calc!$E:$E,$S736))</f>
        <v>0</v>
      </c>
      <c r="F736" s="9">
        <f>IF($S736="","",INDEX(Calc!$G:$G,$S736))</f>
        <v>0</v>
      </c>
      <c r="G736" s="8">
        <f>IF($S736="","",INDEX(Calc!$L:$L,$S736))</f>
        <v>0</v>
      </c>
      <c r="H736" s="8">
        <f>IF($S736="","",INDEX(Calc!$M:$M,$S736))</f>
        <v>0</v>
      </c>
      <c r="I736" s="7">
        <f>IF($T736="","",INDEX(Calc!$B:$B,$T736))</f>
        <v>0</v>
      </c>
      <c r="J736" s="8">
        <f>IF($S736="","",IF($U736&lt;&gt;"paid",0,MAX(0,MIN(INDEX(Calc!$H:$H,$S736),INDEX(Calc!$I:$I,$T736))-MAX(INDEX(Calc!$J:$J,$S736),INDEX(Calc!$T:$T,$T736)))))</f>
        <v>0</v>
      </c>
      <c r="K736" s="8">
        <f>IF($S736="","",IF($U736&lt;&gt;"paid",0,$J736/(1+$F736)*$F736))</f>
        <v>0</v>
      </c>
      <c r="L736" s="8">
        <f>IF($S736="","",IF($U736="paid",MAX(0,$E736-MAX(0,MIN(INDEX(Calc!$H:$H,$S736),INDEX(Calc!$I:$I,$T736))-INDEX(Calc!$J:$J,$S736))),$W736))</f>
        <v>0</v>
      </c>
      <c r="M736" s="8">
        <f>IF($S736="","",IF($U736="paid",$L736/(1+$F736)*$F736,$Q736))</f>
        <v>0</v>
      </c>
      <c r="N736">
        <f>IF(OR($S736="",$U736&lt;&gt;"paid"),"",$I736-$C736)</f>
        <v>0</v>
      </c>
      <c r="O736" s="8">
        <f>IF($S736="","",IF(AND($U736="paid",$N736&gt;Settings!$B$4),$K736*Settings!$B$3*$N736/365,0))</f>
        <v>0</v>
      </c>
      <c r="P736" s="8">
        <f>IF($S736="","",IF($U736="unpaid",$W736,0))</f>
        <v>0</v>
      </c>
      <c r="Q736" s="8">
        <f>IF($S736="","",IF(AND($U736="unpaid",$C736&lt;=Settings!$B$2),$W736/(1+$F736)*$F736,0))</f>
        <v>0</v>
      </c>
      <c r="R736">
        <f>IF($S736="","","FY "&amp;IF(MONTH($C736)&gt;=4,YEAR($C736),YEAR($C736)-1)&amp;"-"&amp;TEXT(MOD(IF(MONTH($C736)&gt;=4,YEAR($C736)+1,YEAR($C736)),100),"00"))</f>
        <v>0</v>
      </c>
      <c r="S736">
        <f>IF($S735="","",IF($U735="paid",IF($V735&lt;&gt;"",$S735,IF(AND($W735&gt;0,OR(INDEX(Calc!$B:$B,$S735)&lt;=Settings!$B$2,$X735=0)),$S735,IFERROR(MATCH(1,INDEX((Calc!$A$2:$A$2001&lt;&gt;"")*(Calc!$E$2:$E$2001&gt;0)*(ROW(Calc!$A$2:$A$2001)&gt;$S735),0),0)+1,""))),IFERROR(MATCH(1,INDEX((Calc!$A$2:$A$2001&lt;&gt;"")*(Calc!$E$2:$E$2001&gt;0)*(ROW(Calc!$A$2:$A$2001)&gt;$S735),0),0)+1,"")))</f>
        <v>0</v>
      </c>
      <c r="T736">
        <f>IF($S736="","",IF(AND($S736=$S735,$U735="paid",$V735=""),"",IF(AND($S736=$S735,$U735="paid",$V735&lt;&gt;""),$V735,IF($S736="","",IFERROR(MATCH(1,INDEX((Calc!$A$2:$A$2001=INDEX(Calc!$A:$A,$S736))*(Calc!$D$2:$D$2001&gt;0)*(Calc!$I$2:$I$2001&gt;INDEX(Calc!$J:$J,$S736))*(Calc!$T$2:$T$2001&lt;INDEX(Calc!$H:$H,$S736)),0),0)+1,"")))))</f>
        <v>0</v>
      </c>
      <c r="U736">
        <f>IF($S736="","",IF($T736&lt;&gt;"","paid","unpaid"))</f>
        <v>0</v>
      </c>
      <c r="V736">
        <f>IF(OR($S736="",$T736=""),"",IFERROR(MATCH(1,INDEX((Calc!$A$2:$A$2001=INDEX(Calc!$A:$A,$S736))*(Calc!$D$2:$D$2001&gt;0)*(Calc!$I$2:$I$2001&gt;INDEX(Calc!$J:$J,$S736))*(Calc!$T$2:$T$2001&lt;INDEX(Calc!$H:$H,$S736))*(ROW(Calc!$A$2:$A$2001)&gt;$T736),0),0)+1,""))</f>
        <v>0</v>
      </c>
      <c r="W736" s="8">
        <f>IF($S736="","",MAX(0,INDEX(Calc!$H:$H,$S736)-MAX(INDEX(Calc!$K:$K,$S736),INDEX(Calc!$J:$J,$S736))))</f>
        <v>0</v>
      </c>
      <c r="X736" s="8">
        <f>IF($S736="","",INDEX(Calc!$E:$E,$S736)-$W736)</f>
        <v>0</v>
      </c>
    </row>
    <row r="737" spans="1:24">
      <c r="A737">
        <f>IF($S737="","",INDEX(Calc!$A:$A,$S737))</f>
        <v>0</v>
      </c>
      <c r="B737">
        <f>IF($S737="","",INDEX(Calc!$U:$U,$S737))</f>
        <v>0</v>
      </c>
      <c r="C737" s="7">
        <f>IF($S737="","",INDEX(Calc!$B:$B,$S737))</f>
        <v>0</v>
      </c>
      <c r="D737">
        <f>IF($S737="","",INDEX(Calc!$C:$C,$S737))</f>
        <v>0</v>
      </c>
      <c r="E737" s="8">
        <f>IF($S737="","",INDEX(Calc!$E:$E,$S737))</f>
        <v>0</v>
      </c>
      <c r="F737" s="9">
        <f>IF($S737="","",INDEX(Calc!$G:$G,$S737))</f>
        <v>0</v>
      </c>
      <c r="G737" s="8">
        <f>IF($S737="","",INDEX(Calc!$L:$L,$S737))</f>
        <v>0</v>
      </c>
      <c r="H737" s="8">
        <f>IF($S737="","",INDEX(Calc!$M:$M,$S737))</f>
        <v>0</v>
      </c>
      <c r="I737" s="7">
        <f>IF($T737="","",INDEX(Calc!$B:$B,$T737))</f>
        <v>0</v>
      </c>
      <c r="J737" s="8">
        <f>IF($S737="","",IF($U737&lt;&gt;"paid",0,MAX(0,MIN(INDEX(Calc!$H:$H,$S737),INDEX(Calc!$I:$I,$T737))-MAX(INDEX(Calc!$J:$J,$S737),INDEX(Calc!$T:$T,$T737)))))</f>
        <v>0</v>
      </c>
      <c r="K737" s="8">
        <f>IF($S737="","",IF($U737&lt;&gt;"paid",0,$J737/(1+$F737)*$F737))</f>
        <v>0</v>
      </c>
      <c r="L737" s="8">
        <f>IF($S737="","",IF($U737="paid",MAX(0,$E737-MAX(0,MIN(INDEX(Calc!$H:$H,$S737),INDEX(Calc!$I:$I,$T737))-INDEX(Calc!$J:$J,$S737))),$W737))</f>
        <v>0</v>
      </c>
      <c r="M737" s="8">
        <f>IF($S737="","",IF($U737="paid",$L737/(1+$F737)*$F737,$Q737))</f>
        <v>0</v>
      </c>
      <c r="N737">
        <f>IF(OR($S737="",$U737&lt;&gt;"paid"),"",$I737-$C737)</f>
        <v>0</v>
      </c>
      <c r="O737" s="8">
        <f>IF($S737="","",IF(AND($U737="paid",$N737&gt;Settings!$B$4),$K737*Settings!$B$3*$N737/365,0))</f>
        <v>0</v>
      </c>
      <c r="P737" s="8">
        <f>IF($S737="","",IF($U737="unpaid",$W737,0))</f>
        <v>0</v>
      </c>
      <c r="Q737" s="8">
        <f>IF($S737="","",IF(AND($U737="unpaid",$C737&lt;=Settings!$B$2),$W737/(1+$F737)*$F737,0))</f>
        <v>0</v>
      </c>
      <c r="R737">
        <f>IF($S737="","","FY "&amp;IF(MONTH($C737)&gt;=4,YEAR($C737),YEAR($C737)-1)&amp;"-"&amp;TEXT(MOD(IF(MONTH($C737)&gt;=4,YEAR($C737)+1,YEAR($C737)),100),"00"))</f>
        <v>0</v>
      </c>
      <c r="S737">
        <f>IF($S736="","",IF($U736="paid",IF($V736&lt;&gt;"",$S736,IF(AND($W736&gt;0,OR(INDEX(Calc!$B:$B,$S736)&lt;=Settings!$B$2,$X736=0)),$S736,IFERROR(MATCH(1,INDEX((Calc!$A$2:$A$2001&lt;&gt;"")*(Calc!$E$2:$E$2001&gt;0)*(ROW(Calc!$A$2:$A$2001)&gt;$S736),0),0)+1,""))),IFERROR(MATCH(1,INDEX((Calc!$A$2:$A$2001&lt;&gt;"")*(Calc!$E$2:$E$2001&gt;0)*(ROW(Calc!$A$2:$A$2001)&gt;$S736),0),0)+1,"")))</f>
        <v>0</v>
      </c>
      <c r="T737">
        <f>IF($S737="","",IF(AND($S737=$S736,$U736="paid",$V736=""),"",IF(AND($S737=$S736,$U736="paid",$V736&lt;&gt;""),$V736,IF($S737="","",IFERROR(MATCH(1,INDEX((Calc!$A$2:$A$2001=INDEX(Calc!$A:$A,$S737))*(Calc!$D$2:$D$2001&gt;0)*(Calc!$I$2:$I$2001&gt;INDEX(Calc!$J:$J,$S737))*(Calc!$T$2:$T$2001&lt;INDEX(Calc!$H:$H,$S737)),0),0)+1,"")))))</f>
        <v>0</v>
      </c>
      <c r="U737">
        <f>IF($S737="","",IF($T737&lt;&gt;"","paid","unpaid"))</f>
        <v>0</v>
      </c>
      <c r="V737">
        <f>IF(OR($S737="",$T737=""),"",IFERROR(MATCH(1,INDEX((Calc!$A$2:$A$2001=INDEX(Calc!$A:$A,$S737))*(Calc!$D$2:$D$2001&gt;0)*(Calc!$I$2:$I$2001&gt;INDEX(Calc!$J:$J,$S737))*(Calc!$T$2:$T$2001&lt;INDEX(Calc!$H:$H,$S737))*(ROW(Calc!$A$2:$A$2001)&gt;$T737),0),0)+1,""))</f>
        <v>0</v>
      </c>
      <c r="W737" s="8">
        <f>IF($S737="","",MAX(0,INDEX(Calc!$H:$H,$S737)-MAX(INDEX(Calc!$K:$K,$S737),INDEX(Calc!$J:$J,$S737))))</f>
        <v>0</v>
      </c>
      <c r="X737" s="8">
        <f>IF($S737="","",INDEX(Calc!$E:$E,$S737)-$W737)</f>
        <v>0</v>
      </c>
    </row>
    <row r="738" spans="1:24">
      <c r="A738">
        <f>IF($S738="","",INDEX(Calc!$A:$A,$S738))</f>
        <v>0</v>
      </c>
      <c r="B738">
        <f>IF($S738="","",INDEX(Calc!$U:$U,$S738))</f>
        <v>0</v>
      </c>
      <c r="C738" s="7">
        <f>IF($S738="","",INDEX(Calc!$B:$B,$S738))</f>
        <v>0</v>
      </c>
      <c r="D738">
        <f>IF($S738="","",INDEX(Calc!$C:$C,$S738))</f>
        <v>0</v>
      </c>
      <c r="E738" s="8">
        <f>IF($S738="","",INDEX(Calc!$E:$E,$S738))</f>
        <v>0</v>
      </c>
      <c r="F738" s="9">
        <f>IF($S738="","",INDEX(Calc!$G:$G,$S738))</f>
        <v>0</v>
      </c>
      <c r="G738" s="8">
        <f>IF($S738="","",INDEX(Calc!$L:$L,$S738))</f>
        <v>0</v>
      </c>
      <c r="H738" s="8">
        <f>IF($S738="","",INDEX(Calc!$M:$M,$S738))</f>
        <v>0</v>
      </c>
      <c r="I738" s="7">
        <f>IF($T738="","",INDEX(Calc!$B:$B,$T738))</f>
        <v>0</v>
      </c>
      <c r="J738" s="8">
        <f>IF($S738="","",IF($U738&lt;&gt;"paid",0,MAX(0,MIN(INDEX(Calc!$H:$H,$S738),INDEX(Calc!$I:$I,$T738))-MAX(INDEX(Calc!$J:$J,$S738),INDEX(Calc!$T:$T,$T738)))))</f>
        <v>0</v>
      </c>
      <c r="K738" s="8">
        <f>IF($S738="","",IF($U738&lt;&gt;"paid",0,$J738/(1+$F738)*$F738))</f>
        <v>0</v>
      </c>
      <c r="L738" s="8">
        <f>IF($S738="","",IF($U738="paid",MAX(0,$E738-MAX(0,MIN(INDEX(Calc!$H:$H,$S738),INDEX(Calc!$I:$I,$T738))-INDEX(Calc!$J:$J,$S738))),$W738))</f>
        <v>0</v>
      </c>
      <c r="M738" s="8">
        <f>IF($S738="","",IF($U738="paid",$L738/(1+$F738)*$F738,$Q738))</f>
        <v>0</v>
      </c>
      <c r="N738">
        <f>IF(OR($S738="",$U738&lt;&gt;"paid"),"",$I738-$C738)</f>
        <v>0</v>
      </c>
      <c r="O738" s="8">
        <f>IF($S738="","",IF(AND($U738="paid",$N738&gt;Settings!$B$4),$K738*Settings!$B$3*$N738/365,0))</f>
        <v>0</v>
      </c>
      <c r="P738" s="8">
        <f>IF($S738="","",IF($U738="unpaid",$W738,0))</f>
        <v>0</v>
      </c>
      <c r="Q738" s="8">
        <f>IF($S738="","",IF(AND($U738="unpaid",$C738&lt;=Settings!$B$2),$W738/(1+$F738)*$F738,0))</f>
        <v>0</v>
      </c>
      <c r="R738">
        <f>IF($S738="","","FY "&amp;IF(MONTH($C738)&gt;=4,YEAR($C738),YEAR($C738)-1)&amp;"-"&amp;TEXT(MOD(IF(MONTH($C738)&gt;=4,YEAR($C738)+1,YEAR($C738)),100),"00"))</f>
        <v>0</v>
      </c>
      <c r="S738">
        <f>IF($S737="","",IF($U737="paid",IF($V737&lt;&gt;"",$S737,IF(AND($W737&gt;0,OR(INDEX(Calc!$B:$B,$S737)&lt;=Settings!$B$2,$X737=0)),$S737,IFERROR(MATCH(1,INDEX((Calc!$A$2:$A$2001&lt;&gt;"")*(Calc!$E$2:$E$2001&gt;0)*(ROW(Calc!$A$2:$A$2001)&gt;$S737),0),0)+1,""))),IFERROR(MATCH(1,INDEX((Calc!$A$2:$A$2001&lt;&gt;"")*(Calc!$E$2:$E$2001&gt;0)*(ROW(Calc!$A$2:$A$2001)&gt;$S737),0),0)+1,"")))</f>
        <v>0</v>
      </c>
      <c r="T738">
        <f>IF($S738="","",IF(AND($S738=$S737,$U737="paid",$V737=""),"",IF(AND($S738=$S737,$U737="paid",$V737&lt;&gt;""),$V737,IF($S738="","",IFERROR(MATCH(1,INDEX((Calc!$A$2:$A$2001=INDEX(Calc!$A:$A,$S738))*(Calc!$D$2:$D$2001&gt;0)*(Calc!$I$2:$I$2001&gt;INDEX(Calc!$J:$J,$S738))*(Calc!$T$2:$T$2001&lt;INDEX(Calc!$H:$H,$S738)),0),0)+1,"")))))</f>
        <v>0</v>
      </c>
      <c r="U738">
        <f>IF($S738="","",IF($T738&lt;&gt;"","paid","unpaid"))</f>
        <v>0</v>
      </c>
      <c r="V738">
        <f>IF(OR($S738="",$T738=""),"",IFERROR(MATCH(1,INDEX((Calc!$A$2:$A$2001=INDEX(Calc!$A:$A,$S738))*(Calc!$D$2:$D$2001&gt;0)*(Calc!$I$2:$I$2001&gt;INDEX(Calc!$J:$J,$S738))*(Calc!$T$2:$T$2001&lt;INDEX(Calc!$H:$H,$S738))*(ROW(Calc!$A$2:$A$2001)&gt;$T738),0),0)+1,""))</f>
        <v>0</v>
      </c>
      <c r="W738" s="8">
        <f>IF($S738="","",MAX(0,INDEX(Calc!$H:$H,$S738)-MAX(INDEX(Calc!$K:$K,$S738),INDEX(Calc!$J:$J,$S738))))</f>
        <v>0</v>
      </c>
      <c r="X738" s="8">
        <f>IF($S738="","",INDEX(Calc!$E:$E,$S738)-$W738)</f>
        <v>0</v>
      </c>
    </row>
    <row r="739" spans="1:24">
      <c r="A739">
        <f>IF($S739="","",INDEX(Calc!$A:$A,$S739))</f>
        <v>0</v>
      </c>
      <c r="B739">
        <f>IF($S739="","",INDEX(Calc!$U:$U,$S739))</f>
        <v>0</v>
      </c>
      <c r="C739" s="7">
        <f>IF($S739="","",INDEX(Calc!$B:$B,$S739))</f>
        <v>0</v>
      </c>
      <c r="D739">
        <f>IF($S739="","",INDEX(Calc!$C:$C,$S739))</f>
        <v>0</v>
      </c>
      <c r="E739" s="8">
        <f>IF($S739="","",INDEX(Calc!$E:$E,$S739))</f>
        <v>0</v>
      </c>
      <c r="F739" s="9">
        <f>IF($S739="","",INDEX(Calc!$G:$G,$S739))</f>
        <v>0</v>
      </c>
      <c r="G739" s="8">
        <f>IF($S739="","",INDEX(Calc!$L:$L,$S739))</f>
        <v>0</v>
      </c>
      <c r="H739" s="8">
        <f>IF($S739="","",INDEX(Calc!$M:$M,$S739))</f>
        <v>0</v>
      </c>
      <c r="I739" s="7">
        <f>IF($T739="","",INDEX(Calc!$B:$B,$T739))</f>
        <v>0</v>
      </c>
      <c r="J739" s="8">
        <f>IF($S739="","",IF($U739&lt;&gt;"paid",0,MAX(0,MIN(INDEX(Calc!$H:$H,$S739),INDEX(Calc!$I:$I,$T739))-MAX(INDEX(Calc!$J:$J,$S739),INDEX(Calc!$T:$T,$T739)))))</f>
        <v>0</v>
      </c>
      <c r="K739" s="8">
        <f>IF($S739="","",IF($U739&lt;&gt;"paid",0,$J739/(1+$F739)*$F739))</f>
        <v>0</v>
      </c>
      <c r="L739" s="8">
        <f>IF($S739="","",IF($U739="paid",MAX(0,$E739-MAX(0,MIN(INDEX(Calc!$H:$H,$S739),INDEX(Calc!$I:$I,$T739))-INDEX(Calc!$J:$J,$S739))),$W739))</f>
        <v>0</v>
      </c>
      <c r="M739" s="8">
        <f>IF($S739="","",IF($U739="paid",$L739/(1+$F739)*$F739,$Q739))</f>
        <v>0</v>
      </c>
      <c r="N739">
        <f>IF(OR($S739="",$U739&lt;&gt;"paid"),"",$I739-$C739)</f>
        <v>0</v>
      </c>
      <c r="O739" s="8">
        <f>IF($S739="","",IF(AND($U739="paid",$N739&gt;Settings!$B$4),$K739*Settings!$B$3*$N739/365,0))</f>
        <v>0</v>
      </c>
      <c r="P739" s="8">
        <f>IF($S739="","",IF($U739="unpaid",$W739,0))</f>
        <v>0</v>
      </c>
      <c r="Q739" s="8">
        <f>IF($S739="","",IF(AND($U739="unpaid",$C739&lt;=Settings!$B$2),$W739/(1+$F739)*$F739,0))</f>
        <v>0</v>
      </c>
      <c r="R739">
        <f>IF($S739="","","FY "&amp;IF(MONTH($C739)&gt;=4,YEAR($C739),YEAR($C739)-1)&amp;"-"&amp;TEXT(MOD(IF(MONTH($C739)&gt;=4,YEAR($C739)+1,YEAR($C739)),100),"00"))</f>
        <v>0</v>
      </c>
      <c r="S739">
        <f>IF($S738="","",IF($U738="paid",IF($V738&lt;&gt;"",$S738,IF(AND($W738&gt;0,OR(INDEX(Calc!$B:$B,$S738)&lt;=Settings!$B$2,$X738=0)),$S738,IFERROR(MATCH(1,INDEX((Calc!$A$2:$A$2001&lt;&gt;"")*(Calc!$E$2:$E$2001&gt;0)*(ROW(Calc!$A$2:$A$2001)&gt;$S738),0),0)+1,""))),IFERROR(MATCH(1,INDEX((Calc!$A$2:$A$2001&lt;&gt;"")*(Calc!$E$2:$E$2001&gt;0)*(ROW(Calc!$A$2:$A$2001)&gt;$S738),0),0)+1,"")))</f>
        <v>0</v>
      </c>
      <c r="T739">
        <f>IF($S739="","",IF(AND($S739=$S738,$U738="paid",$V738=""),"",IF(AND($S739=$S738,$U738="paid",$V738&lt;&gt;""),$V738,IF($S739="","",IFERROR(MATCH(1,INDEX((Calc!$A$2:$A$2001=INDEX(Calc!$A:$A,$S739))*(Calc!$D$2:$D$2001&gt;0)*(Calc!$I$2:$I$2001&gt;INDEX(Calc!$J:$J,$S739))*(Calc!$T$2:$T$2001&lt;INDEX(Calc!$H:$H,$S739)),0),0)+1,"")))))</f>
        <v>0</v>
      </c>
      <c r="U739">
        <f>IF($S739="","",IF($T739&lt;&gt;"","paid","unpaid"))</f>
        <v>0</v>
      </c>
      <c r="V739">
        <f>IF(OR($S739="",$T739=""),"",IFERROR(MATCH(1,INDEX((Calc!$A$2:$A$2001=INDEX(Calc!$A:$A,$S739))*(Calc!$D$2:$D$2001&gt;0)*(Calc!$I$2:$I$2001&gt;INDEX(Calc!$J:$J,$S739))*(Calc!$T$2:$T$2001&lt;INDEX(Calc!$H:$H,$S739))*(ROW(Calc!$A$2:$A$2001)&gt;$T739),0),0)+1,""))</f>
        <v>0</v>
      </c>
      <c r="W739" s="8">
        <f>IF($S739="","",MAX(0,INDEX(Calc!$H:$H,$S739)-MAX(INDEX(Calc!$K:$K,$S739),INDEX(Calc!$J:$J,$S739))))</f>
        <v>0</v>
      </c>
      <c r="X739" s="8">
        <f>IF($S739="","",INDEX(Calc!$E:$E,$S739)-$W739)</f>
        <v>0</v>
      </c>
    </row>
    <row r="740" spans="1:24">
      <c r="A740">
        <f>IF($S740="","",INDEX(Calc!$A:$A,$S740))</f>
        <v>0</v>
      </c>
      <c r="B740">
        <f>IF($S740="","",INDEX(Calc!$U:$U,$S740))</f>
        <v>0</v>
      </c>
      <c r="C740" s="7">
        <f>IF($S740="","",INDEX(Calc!$B:$B,$S740))</f>
        <v>0</v>
      </c>
      <c r="D740">
        <f>IF($S740="","",INDEX(Calc!$C:$C,$S740))</f>
        <v>0</v>
      </c>
      <c r="E740" s="8">
        <f>IF($S740="","",INDEX(Calc!$E:$E,$S740))</f>
        <v>0</v>
      </c>
      <c r="F740" s="9">
        <f>IF($S740="","",INDEX(Calc!$G:$G,$S740))</f>
        <v>0</v>
      </c>
      <c r="G740" s="8">
        <f>IF($S740="","",INDEX(Calc!$L:$L,$S740))</f>
        <v>0</v>
      </c>
      <c r="H740" s="8">
        <f>IF($S740="","",INDEX(Calc!$M:$M,$S740))</f>
        <v>0</v>
      </c>
      <c r="I740" s="7">
        <f>IF($T740="","",INDEX(Calc!$B:$B,$T740))</f>
        <v>0</v>
      </c>
      <c r="J740" s="8">
        <f>IF($S740="","",IF($U740&lt;&gt;"paid",0,MAX(0,MIN(INDEX(Calc!$H:$H,$S740),INDEX(Calc!$I:$I,$T740))-MAX(INDEX(Calc!$J:$J,$S740),INDEX(Calc!$T:$T,$T740)))))</f>
        <v>0</v>
      </c>
      <c r="K740" s="8">
        <f>IF($S740="","",IF($U740&lt;&gt;"paid",0,$J740/(1+$F740)*$F740))</f>
        <v>0</v>
      </c>
      <c r="L740" s="8">
        <f>IF($S740="","",IF($U740="paid",MAX(0,$E740-MAX(0,MIN(INDEX(Calc!$H:$H,$S740),INDEX(Calc!$I:$I,$T740))-INDEX(Calc!$J:$J,$S740))),$W740))</f>
        <v>0</v>
      </c>
      <c r="M740" s="8">
        <f>IF($S740="","",IF($U740="paid",$L740/(1+$F740)*$F740,$Q740))</f>
        <v>0</v>
      </c>
      <c r="N740">
        <f>IF(OR($S740="",$U740&lt;&gt;"paid"),"",$I740-$C740)</f>
        <v>0</v>
      </c>
      <c r="O740" s="8">
        <f>IF($S740="","",IF(AND($U740="paid",$N740&gt;Settings!$B$4),$K740*Settings!$B$3*$N740/365,0))</f>
        <v>0</v>
      </c>
      <c r="P740" s="8">
        <f>IF($S740="","",IF($U740="unpaid",$W740,0))</f>
        <v>0</v>
      </c>
      <c r="Q740" s="8">
        <f>IF($S740="","",IF(AND($U740="unpaid",$C740&lt;=Settings!$B$2),$W740/(1+$F740)*$F740,0))</f>
        <v>0</v>
      </c>
      <c r="R740">
        <f>IF($S740="","","FY "&amp;IF(MONTH($C740)&gt;=4,YEAR($C740),YEAR($C740)-1)&amp;"-"&amp;TEXT(MOD(IF(MONTH($C740)&gt;=4,YEAR($C740)+1,YEAR($C740)),100),"00"))</f>
        <v>0</v>
      </c>
      <c r="S740">
        <f>IF($S739="","",IF($U739="paid",IF($V739&lt;&gt;"",$S739,IF(AND($W739&gt;0,OR(INDEX(Calc!$B:$B,$S739)&lt;=Settings!$B$2,$X739=0)),$S739,IFERROR(MATCH(1,INDEX((Calc!$A$2:$A$2001&lt;&gt;"")*(Calc!$E$2:$E$2001&gt;0)*(ROW(Calc!$A$2:$A$2001)&gt;$S739),0),0)+1,""))),IFERROR(MATCH(1,INDEX((Calc!$A$2:$A$2001&lt;&gt;"")*(Calc!$E$2:$E$2001&gt;0)*(ROW(Calc!$A$2:$A$2001)&gt;$S739),0),0)+1,"")))</f>
        <v>0</v>
      </c>
      <c r="T740">
        <f>IF($S740="","",IF(AND($S740=$S739,$U739="paid",$V739=""),"",IF(AND($S740=$S739,$U739="paid",$V739&lt;&gt;""),$V739,IF($S740="","",IFERROR(MATCH(1,INDEX((Calc!$A$2:$A$2001=INDEX(Calc!$A:$A,$S740))*(Calc!$D$2:$D$2001&gt;0)*(Calc!$I$2:$I$2001&gt;INDEX(Calc!$J:$J,$S740))*(Calc!$T$2:$T$2001&lt;INDEX(Calc!$H:$H,$S740)),0),0)+1,"")))))</f>
        <v>0</v>
      </c>
      <c r="U740">
        <f>IF($S740="","",IF($T740&lt;&gt;"","paid","unpaid"))</f>
        <v>0</v>
      </c>
      <c r="V740">
        <f>IF(OR($S740="",$T740=""),"",IFERROR(MATCH(1,INDEX((Calc!$A$2:$A$2001=INDEX(Calc!$A:$A,$S740))*(Calc!$D$2:$D$2001&gt;0)*(Calc!$I$2:$I$2001&gt;INDEX(Calc!$J:$J,$S740))*(Calc!$T$2:$T$2001&lt;INDEX(Calc!$H:$H,$S740))*(ROW(Calc!$A$2:$A$2001)&gt;$T740),0),0)+1,""))</f>
        <v>0</v>
      </c>
      <c r="W740" s="8">
        <f>IF($S740="","",MAX(0,INDEX(Calc!$H:$H,$S740)-MAX(INDEX(Calc!$K:$K,$S740),INDEX(Calc!$J:$J,$S740))))</f>
        <v>0</v>
      </c>
      <c r="X740" s="8">
        <f>IF($S740="","",INDEX(Calc!$E:$E,$S740)-$W740)</f>
        <v>0</v>
      </c>
    </row>
    <row r="741" spans="1:24">
      <c r="A741">
        <f>IF($S741="","",INDEX(Calc!$A:$A,$S741))</f>
        <v>0</v>
      </c>
      <c r="B741">
        <f>IF($S741="","",INDEX(Calc!$U:$U,$S741))</f>
        <v>0</v>
      </c>
      <c r="C741" s="7">
        <f>IF($S741="","",INDEX(Calc!$B:$B,$S741))</f>
        <v>0</v>
      </c>
      <c r="D741">
        <f>IF($S741="","",INDEX(Calc!$C:$C,$S741))</f>
        <v>0</v>
      </c>
      <c r="E741" s="8">
        <f>IF($S741="","",INDEX(Calc!$E:$E,$S741))</f>
        <v>0</v>
      </c>
      <c r="F741" s="9">
        <f>IF($S741="","",INDEX(Calc!$G:$G,$S741))</f>
        <v>0</v>
      </c>
      <c r="G741" s="8">
        <f>IF($S741="","",INDEX(Calc!$L:$L,$S741))</f>
        <v>0</v>
      </c>
      <c r="H741" s="8">
        <f>IF($S741="","",INDEX(Calc!$M:$M,$S741))</f>
        <v>0</v>
      </c>
      <c r="I741" s="7">
        <f>IF($T741="","",INDEX(Calc!$B:$B,$T741))</f>
        <v>0</v>
      </c>
      <c r="J741" s="8">
        <f>IF($S741="","",IF($U741&lt;&gt;"paid",0,MAX(0,MIN(INDEX(Calc!$H:$H,$S741),INDEX(Calc!$I:$I,$T741))-MAX(INDEX(Calc!$J:$J,$S741),INDEX(Calc!$T:$T,$T741)))))</f>
        <v>0</v>
      </c>
      <c r="K741" s="8">
        <f>IF($S741="","",IF($U741&lt;&gt;"paid",0,$J741/(1+$F741)*$F741))</f>
        <v>0</v>
      </c>
      <c r="L741" s="8">
        <f>IF($S741="","",IF($U741="paid",MAX(0,$E741-MAX(0,MIN(INDEX(Calc!$H:$H,$S741),INDEX(Calc!$I:$I,$T741))-INDEX(Calc!$J:$J,$S741))),$W741))</f>
        <v>0</v>
      </c>
      <c r="M741" s="8">
        <f>IF($S741="","",IF($U741="paid",$L741/(1+$F741)*$F741,$Q741))</f>
        <v>0</v>
      </c>
      <c r="N741">
        <f>IF(OR($S741="",$U741&lt;&gt;"paid"),"",$I741-$C741)</f>
        <v>0</v>
      </c>
      <c r="O741" s="8">
        <f>IF($S741="","",IF(AND($U741="paid",$N741&gt;Settings!$B$4),$K741*Settings!$B$3*$N741/365,0))</f>
        <v>0</v>
      </c>
      <c r="P741" s="8">
        <f>IF($S741="","",IF($U741="unpaid",$W741,0))</f>
        <v>0</v>
      </c>
      <c r="Q741" s="8">
        <f>IF($S741="","",IF(AND($U741="unpaid",$C741&lt;=Settings!$B$2),$W741/(1+$F741)*$F741,0))</f>
        <v>0</v>
      </c>
      <c r="R741">
        <f>IF($S741="","","FY "&amp;IF(MONTH($C741)&gt;=4,YEAR($C741),YEAR($C741)-1)&amp;"-"&amp;TEXT(MOD(IF(MONTH($C741)&gt;=4,YEAR($C741)+1,YEAR($C741)),100),"00"))</f>
        <v>0</v>
      </c>
      <c r="S741">
        <f>IF($S740="","",IF($U740="paid",IF($V740&lt;&gt;"",$S740,IF(AND($W740&gt;0,OR(INDEX(Calc!$B:$B,$S740)&lt;=Settings!$B$2,$X740=0)),$S740,IFERROR(MATCH(1,INDEX((Calc!$A$2:$A$2001&lt;&gt;"")*(Calc!$E$2:$E$2001&gt;0)*(ROW(Calc!$A$2:$A$2001)&gt;$S740),0),0)+1,""))),IFERROR(MATCH(1,INDEX((Calc!$A$2:$A$2001&lt;&gt;"")*(Calc!$E$2:$E$2001&gt;0)*(ROW(Calc!$A$2:$A$2001)&gt;$S740),0),0)+1,"")))</f>
        <v>0</v>
      </c>
      <c r="T741">
        <f>IF($S741="","",IF(AND($S741=$S740,$U740="paid",$V740=""),"",IF(AND($S741=$S740,$U740="paid",$V740&lt;&gt;""),$V740,IF($S741="","",IFERROR(MATCH(1,INDEX((Calc!$A$2:$A$2001=INDEX(Calc!$A:$A,$S741))*(Calc!$D$2:$D$2001&gt;0)*(Calc!$I$2:$I$2001&gt;INDEX(Calc!$J:$J,$S741))*(Calc!$T$2:$T$2001&lt;INDEX(Calc!$H:$H,$S741)),0),0)+1,"")))))</f>
        <v>0</v>
      </c>
      <c r="U741">
        <f>IF($S741="","",IF($T741&lt;&gt;"","paid","unpaid"))</f>
        <v>0</v>
      </c>
      <c r="V741">
        <f>IF(OR($S741="",$T741=""),"",IFERROR(MATCH(1,INDEX((Calc!$A$2:$A$2001=INDEX(Calc!$A:$A,$S741))*(Calc!$D$2:$D$2001&gt;0)*(Calc!$I$2:$I$2001&gt;INDEX(Calc!$J:$J,$S741))*(Calc!$T$2:$T$2001&lt;INDEX(Calc!$H:$H,$S741))*(ROW(Calc!$A$2:$A$2001)&gt;$T741),0),0)+1,""))</f>
        <v>0</v>
      </c>
      <c r="W741" s="8">
        <f>IF($S741="","",MAX(0,INDEX(Calc!$H:$H,$S741)-MAX(INDEX(Calc!$K:$K,$S741),INDEX(Calc!$J:$J,$S741))))</f>
        <v>0</v>
      </c>
      <c r="X741" s="8">
        <f>IF($S741="","",INDEX(Calc!$E:$E,$S741)-$W741)</f>
        <v>0</v>
      </c>
    </row>
    <row r="742" spans="1:24">
      <c r="A742">
        <f>IF($S742="","",INDEX(Calc!$A:$A,$S742))</f>
        <v>0</v>
      </c>
      <c r="B742">
        <f>IF($S742="","",INDEX(Calc!$U:$U,$S742))</f>
        <v>0</v>
      </c>
      <c r="C742" s="7">
        <f>IF($S742="","",INDEX(Calc!$B:$B,$S742))</f>
        <v>0</v>
      </c>
      <c r="D742">
        <f>IF($S742="","",INDEX(Calc!$C:$C,$S742))</f>
        <v>0</v>
      </c>
      <c r="E742" s="8">
        <f>IF($S742="","",INDEX(Calc!$E:$E,$S742))</f>
        <v>0</v>
      </c>
      <c r="F742" s="9">
        <f>IF($S742="","",INDEX(Calc!$G:$G,$S742))</f>
        <v>0</v>
      </c>
      <c r="G742" s="8">
        <f>IF($S742="","",INDEX(Calc!$L:$L,$S742))</f>
        <v>0</v>
      </c>
      <c r="H742" s="8">
        <f>IF($S742="","",INDEX(Calc!$M:$M,$S742))</f>
        <v>0</v>
      </c>
      <c r="I742" s="7">
        <f>IF($T742="","",INDEX(Calc!$B:$B,$T742))</f>
        <v>0</v>
      </c>
      <c r="J742" s="8">
        <f>IF($S742="","",IF($U742&lt;&gt;"paid",0,MAX(0,MIN(INDEX(Calc!$H:$H,$S742),INDEX(Calc!$I:$I,$T742))-MAX(INDEX(Calc!$J:$J,$S742),INDEX(Calc!$T:$T,$T742)))))</f>
        <v>0</v>
      </c>
      <c r="K742" s="8">
        <f>IF($S742="","",IF($U742&lt;&gt;"paid",0,$J742/(1+$F742)*$F742))</f>
        <v>0</v>
      </c>
      <c r="L742" s="8">
        <f>IF($S742="","",IF($U742="paid",MAX(0,$E742-MAX(0,MIN(INDEX(Calc!$H:$H,$S742),INDEX(Calc!$I:$I,$T742))-INDEX(Calc!$J:$J,$S742))),$W742))</f>
        <v>0</v>
      </c>
      <c r="M742" s="8">
        <f>IF($S742="","",IF($U742="paid",$L742/(1+$F742)*$F742,$Q742))</f>
        <v>0</v>
      </c>
      <c r="N742">
        <f>IF(OR($S742="",$U742&lt;&gt;"paid"),"",$I742-$C742)</f>
        <v>0</v>
      </c>
      <c r="O742" s="8">
        <f>IF($S742="","",IF(AND($U742="paid",$N742&gt;Settings!$B$4),$K742*Settings!$B$3*$N742/365,0))</f>
        <v>0</v>
      </c>
      <c r="P742" s="8">
        <f>IF($S742="","",IF($U742="unpaid",$W742,0))</f>
        <v>0</v>
      </c>
      <c r="Q742" s="8">
        <f>IF($S742="","",IF(AND($U742="unpaid",$C742&lt;=Settings!$B$2),$W742/(1+$F742)*$F742,0))</f>
        <v>0</v>
      </c>
      <c r="R742">
        <f>IF($S742="","","FY "&amp;IF(MONTH($C742)&gt;=4,YEAR($C742),YEAR($C742)-1)&amp;"-"&amp;TEXT(MOD(IF(MONTH($C742)&gt;=4,YEAR($C742)+1,YEAR($C742)),100),"00"))</f>
        <v>0</v>
      </c>
      <c r="S742">
        <f>IF($S741="","",IF($U741="paid",IF($V741&lt;&gt;"",$S741,IF(AND($W741&gt;0,OR(INDEX(Calc!$B:$B,$S741)&lt;=Settings!$B$2,$X741=0)),$S741,IFERROR(MATCH(1,INDEX((Calc!$A$2:$A$2001&lt;&gt;"")*(Calc!$E$2:$E$2001&gt;0)*(ROW(Calc!$A$2:$A$2001)&gt;$S741),0),0)+1,""))),IFERROR(MATCH(1,INDEX((Calc!$A$2:$A$2001&lt;&gt;"")*(Calc!$E$2:$E$2001&gt;0)*(ROW(Calc!$A$2:$A$2001)&gt;$S741),0),0)+1,"")))</f>
        <v>0</v>
      </c>
      <c r="T742">
        <f>IF($S742="","",IF(AND($S742=$S741,$U741="paid",$V741=""),"",IF(AND($S742=$S741,$U741="paid",$V741&lt;&gt;""),$V741,IF($S742="","",IFERROR(MATCH(1,INDEX((Calc!$A$2:$A$2001=INDEX(Calc!$A:$A,$S742))*(Calc!$D$2:$D$2001&gt;0)*(Calc!$I$2:$I$2001&gt;INDEX(Calc!$J:$J,$S742))*(Calc!$T$2:$T$2001&lt;INDEX(Calc!$H:$H,$S742)),0),0)+1,"")))))</f>
        <v>0</v>
      </c>
      <c r="U742">
        <f>IF($S742="","",IF($T742&lt;&gt;"","paid","unpaid"))</f>
        <v>0</v>
      </c>
      <c r="V742">
        <f>IF(OR($S742="",$T742=""),"",IFERROR(MATCH(1,INDEX((Calc!$A$2:$A$2001=INDEX(Calc!$A:$A,$S742))*(Calc!$D$2:$D$2001&gt;0)*(Calc!$I$2:$I$2001&gt;INDEX(Calc!$J:$J,$S742))*(Calc!$T$2:$T$2001&lt;INDEX(Calc!$H:$H,$S742))*(ROW(Calc!$A$2:$A$2001)&gt;$T742),0),0)+1,""))</f>
        <v>0</v>
      </c>
      <c r="W742" s="8">
        <f>IF($S742="","",MAX(0,INDEX(Calc!$H:$H,$S742)-MAX(INDEX(Calc!$K:$K,$S742),INDEX(Calc!$J:$J,$S742))))</f>
        <v>0</v>
      </c>
      <c r="X742" s="8">
        <f>IF($S742="","",INDEX(Calc!$E:$E,$S742)-$W742)</f>
        <v>0</v>
      </c>
    </row>
    <row r="743" spans="1:24">
      <c r="A743">
        <f>IF($S743="","",INDEX(Calc!$A:$A,$S743))</f>
        <v>0</v>
      </c>
      <c r="B743">
        <f>IF($S743="","",INDEX(Calc!$U:$U,$S743))</f>
        <v>0</v>
      </c>
      <c r="C743" s="7">
        <f>IF($S743="","",INDEX(Calc!$B:$B,$S743))</f>
        <v>0</v>
      </c>
      <c r="D743">
        <f>IF($S743="","",INDEX(Calc!$C:$C,$S743))</f>
        <v>0</v>
      </c>
      <c r="E743" s="8">
        <f>IF($S743="","",INDEX(Calc!$E:$E,$S743))</f>
        <v>0</v>
      </c>
      <c r="F743" s="9">
        <f>IF($S743="","",INDEX(Calc!$G:$G,$S743))</f>
        <v>0</v>
      </c>
      <c r="G743" s="8">
        <f>IF($S743="","",INDEX(Calc!$L:$L,$S743))</f>
        <v>0</v>
      </c>
      <c r="H743" s="8">
        <f>IF($S743="","",INDEX(Calc!$M:$M,$S743))</f>
        <v>0</v>
      </c>
      <c r="I743" s="7">
        <f>IF($T743="","",INDEX(Calc!$B:$B,$T743))</f>
        <v>0</v>
      </c>
      <c r="J743" s="8">
        <f>IF($S743="","",IF($U743&lt;&gt;"paid",0,MAX(0,MIN(INDEX(Calc!$H:$H,$S743),INDEX(Calc!$I:$I,$T743))-MAX(INDEX(Calc!$J:$J,$S743),INDEX(Calc!$T:$T,$T743)))))</f>
        <v>0</v>
      </c>
      <c r="K743" s="8">
        <f>IF($S743="","",IF($U743&lt;&gt;"paid",0,$J743/(1+$F743)*$F743))</f>
        <v>0</v>
      </c>
      <c r="L743" s="8">
        <f>IF($S743="","",IF($U743="paid",MAX(0,$E743-MAX(0,MIN(INDEX(Calc!$H:$H,$S743),INDEX(Calc!$I:$I,$T743))-INDEX(Calc!$J:$J,$S743))),$W743))</f>
        <v>0</v>
      </c>
      <c r="M743" s="8">
        <f>IF($S743="","",IF($U743="paid",$L743/(1+$F743)*$F743,$Q743))</f>
        <v>0</v>
      </c>
      <c r="N743">
        <f>IF(OR($S743="",$U743&lt;&gt;"paid"),"",$I743-$C743)</f>
        <v>0</v>
      </c>
      <c r="O743" s="8">
        <f>IF($S743="","",IF(AND($U743="paid",$N743&gt;Settings!$B$4),$K743*Settings!$B$3*$N743/365,0))</f>
        <v>0</v>
      </c>
      <c r="P743" s="8">
        <f>IF($S743="","",IF($U743="unpaid",$W743,0))</f>
        <v>0</v>
      </c>
      <c r="Q743" s="8">
        <f>IF($S743="","",IF(AND($U743="unpaid",$C743&lt;=Settings!$B$2),$W743/(1+$F743)*$F743,0))</f>
        <v>0</v>
      </c>
      <c r="R743">
        <f>IF($S743="","","FY "&amp;IF(MONTH($C743)&gt;=4,YEAR($C743),YEAR($C743)-1)&amp;"-"&amp;TEXT(MOD(IF(MONTH($C743)&gt;=4,YEAR($C743)+1,YEAR($C743)),100),"00"))</f>
        <v>0</v>
      </c>
      <c r="S743">
        <f>IF($S742="","",IF($U742="paid",IF($V742&lt;&gt;"",$S742,IF(AND($W742&gt;0,OR(INDEX(Calc!$B:$B,$S742)&lt;=Settings!$B$2,$X742=0)),$S742,IFERROR(MATCH(1,INDEX((Calc!$A$2:$A$2001&lt;&gt;"")*(Calc!$E$2:$E$2001&gt;0)*(ROW(Calc!$A$2:$A$2001)&gt;$S742),0),0)+1,""))),IFERROR(MATCH(1,INDEX((Calc!$A$2:$A$2001&lt;&gt;"")*(Calc!$E$2:$E$2001&gt;0)*(ROW(Calc!$A$2:$A$2001)&gt;$S742),0),0)+1,"")))</f>
        <v>0</v>
      </c>
      <c r="T743">
        <f>IF($S743="","",IF(AND($S743=$S742,$U742="paid",$V742=""),"",IF(AND($S743=$S742,$U742="paid",$V742&lt;&gt;""),$V742,IF($S743="","",IFERROR(MATCH(1,INDEX((Calc!$A$2:$A$2001=INDEX(Calc!$A:$A,$S743))*(Calc!$D$2:$D$2001&gt;0)*(Calc!$I$2:$I$2001&gt;INDEX(Calc!$J:$J,$S743))*(Calc!$T$2:$T$2001&lt;INDEX(Calc!$H:$H,$S743)),0),0)+1,"")))))</f>
        <v>0</v>
      </c>
      <c r="U743">
        <f>IF($S743="","",IF($T743&lt;&gt;"","paid","unpaid"))</f>
        <v>0</v>
      </c>
      <c r="V743">
        <f>IF(OR($S743="",$T743=""),"",IFERROR(MATCH(1,INDEX((Calc!$A$2:$A$2001=INDEX(Calc!$A:$A,$S743))*(Calc!$D$2:$D$2001&gt;0)*(Calc!$I$2:$I$2001&gt;INDEX(Calc!$J:$J,$S743))*(Calc!$T$2:$T$2001&lt;INDEX(Calc!$H:$H,$S743))*(ROW(Calc!$A$2:$A$2001)&gt;$T743),0),0)+1,""))</f>
        <v>0</v>
      </c>
      <c r="W743" s="8">
        <f>IF($S743="","",MAX(0,INDEX(Calc!$H:$H,$S743)-MAX(INDEX(Calc!$K:$K,$S743),INDEX(Calc!$J:$J,$S743))))</f>
        <v>0</v>
      </c>
      <c r="X743" s="8">
        <f>IF($S743="","",INDEX(Calc!$E:$E,$S743)-$W743)</f>
        <v>0</v>
      </c>
    </row>
    <row r="744" spans="1:24">
      <c r="A744">
        <f>IF($S744="","",INDEX(Calc!$A:$A,$S744))</f>
        <v>0</v>
      </c>
      <c r="B744">
        <f>IF($S744="","",INDEX(Calc!$U:$U,$S744))</f>
        <v>0</v>
      </c>
      <c r="C744" s="7">
        <f>IF($S744="","",INDEX(Calc!$B:$B,$S744))</f>
        <v>0</v>
      </c>
      <c r="D744">
        <f>IF($S744="","",INDEX(Calc!$C:$C,$S744))</f>
        <v>0</v>
      </c>
      <c r="E744" s="8">
        <f>IF($S744="","",INDEX(Calc!$E:$E,$S744))</f>
        <v>0</v>
      </c>
      <c r="F744" s="9">
        <f>IF($S744="","",INDEX(Calc!$G:$G,$S744))</f>
        <v>0</v>
      </c>
      <c r="G744" s="8">
        <f>IF($S744="","",INDEX(Calc!$L:$L,$S744))</f>
        <v>0</v>
      </c>
      <c r="H744" s="8">
        <f>IF($S744="","",INDEX(Calc!$M:$M,$S744))</f>
        <v>0</v>
      </c>
      <c r="I744" s="7">
        <f>IF($T744="","",INDEX(Calc!$B:$B,$T744))</f>
        <v>0</v>
      </c>
      <c r="J744" s="8">
        <f>IF($S744="","",IF($U744&lt;&gt;"paid",0,MAX(0,MIN(INDEX(Calc!$H:$H,$S744),INDEX(Calc!$I:$I,$T744))-MAX(INDEX(Calc!$J:$J,$S744),INDEX(Calc!$T:$T,$T744)))))</f>
        <v>0</v>
      </c>
      <c r="K744" s="8">
        <f>IF($S744="","",IF($U744&lt;&gt;"paid",0,$J744/(1+$F744)*$F744))</f>
        <v>0</v>
      </c>
      <c r="L744" s="8">
        <f>IF($S744="","",IF($U744="paid",MAX(0,$E744-MAX(0,MIN(INDEX(Calc!$H:$H,$S744),INDEX(Calc!$I:$I,$T744))-INDEX(Calc!$J:$J,$S744))),$W744))</f>
        <v>0</v>
      </c>
      <c r="M744" s="8">
        <f>IF($S744="","",IF($U744="paid",$L744/(1+$F744)*$F744,$Q744))</f>
        <v>0</v>
      </c>
      <c r="N744">
        <f>IF(OR($S744="",$U744&lt;&gt;"paid"),"",$I744-$C744)</f>
        <v>0</v>
      </c>
      <c r="O744" s="8">
        <f>IF($S744="","",IF(AND($U744="paid",$N744&gt;Settings!$B$4),$K744*Settings!$B$3*$N744/365,0))</f>
        <v>0</v>
      </c>
      <c r="P744" s="8">
        <f>IF($S744="","",IF($U744="unpaid",$W744,0))</f>
        <v>0</v>
      </c>
      <c r="Q744" s="8">
        <f>IF($S744="","",IF(AND($U744="unpaid",$C744&lt;=Settings!$B$2),$W744/(1+$F744)*$F744,0))</f>
        <v>0</v>
      </c>
      <c r="R744">
        <f>IF($S744="","","FY "&amp;IF(MONTH($C744)&gt;=4,YEAR($C744),YEAR($C744)-1)&amp;"-"&amp;TEXT(MOD(IF(MONTH($C744)&gt;=4,YEAR($C744)+1,YEAR($C744)),100),"00"))</f>
        <v>0</v>
      </c>
      <c r="S744">
        <f>IF($S743="","",IF($U743="paid",IF($V743&lt;&gt;"",$S743,IF(AND($W743&gt;0,OR(INDEX(Calc!$B:$B,$S743)&lt;=Settings!$B$2,$X743=0)),$S743,IFERROR(MATCH(1,INDEX((Calc!$A$2:$A$2001&lt;&gt;"")*(Calc!$E$2:$E$2001&gt;0)*(ROW(Calc!$A$2:$A$2001)&gt;$S743),0),0)+1,""))),IFERROR(MATCH(1,INDEX((Calc!$A$2:$A$2001&lt;&gt;"")*(Calc!$E$2:$E$2001&gt;0)*(ROW(Calc!$A$2:$A$2001)&gt;$S743),0),0)+1,"")))</f>
        <v>0</v>
      </c>
      <c r="T744">
        <f>IF($S744="","",IF(AND($S744=$S743,$U743="paid",$V743=""),"",IF(AND($S744=$S743,$U743="paid",$V743&lt;&gt;""),$V743,IF($S744="","",IFERROR(MATCH(1,INDEX((Calc!$A$2:$A$2001=INDEX(Calc!$A:$A,$S744))*(Calc!$D$2:$D$2001&gt;0)*(Calc!$I$2:$I$2001&gt;INDEX(Calc!$J:$J,$S744))*(Calc!$T$2:$T$2001&lt;INDEX(Calc!$H:$H,$S744)),0),0)+1,"")))))</f>
        <v>0</v>
      </c>
      <c r="U744">
        <f>IF($S744="","",IF($T744&lt;&gt;"","paid","unpaid"))</f>
        <v>0</v>
      </c>
      <c r="V744">
        <f>IF(OR($S744="",$T744=""),"",IFERROR(MATCH(1,INDEX((Calc!$A$2:$A$2001=INDEX(Calc!$A:$A,$S744))*(Calc!$D$2:$D$2001&gt;0)*(Calc!$I$2:$I$2001&gt;INDEX(Calc!$J:$J,$S744))*(Calc!$T$2:$T$2001&lt;INDEX(Calc!$H:$H,$S744))*(ROW(Calc!$A$2:$A$2001)&gt;$T744),0),0)+1,""))</f>
        <v>0</v>
      </c>
      <c r="W744" s="8">
        <f>IF($S744="","",MAX(0,INDEX(Calc!$H:$H,$S744)-MAX(INDEX(Calc!$K:$K,$S744),INDEX(Calc!$J:$J,$S744))))</f>
        <v>0</v>
      </c>
      <c r="X744" s="8">
        <f>IF($S744="","",INDEX(Calc!$E:$E,$S744)-$W744)</f>
        <v>0</v>
      </c>
    </row>
    <row r="745" spans="1:24">
      <c r="A745">
        <f>IF($S745="","",INDEX(Calc!$A:$A,$S745))</f>
        <v>0</v>
      </c>
      <c r="B745">
        <f>IF($S745="","",INDEX(Calc!$U:$U,$S745))</f>
        <v>0</v>
      </c>
      <c r="C745" s="7">
        <f>IF($S745="","",INDEX(Calc!$B:$B,$S745))</f>
        <v>0</v>
      </c>
      <c r="D745">
        <f>IF($S745="","",INDEX(Calc!$C:$C,$S745))</f>
        <v>0</v>
      </c>
      <c r="E745" s="8">
        <f>IF($S745="","",INDEX(Calc!$E:$E,$S745))</f>
        <v>0</v>
      </c>
      <c r="F745" s="9">
        <f>IF($S745="","",INDEX(Calc!$G:$G,$S745))</f>
        <v>0</v>
      </c>
      <c r="G745" s="8">
        <f>IF($S745="","",INDEX(Calc!$L:$L,$S745))</f>
        <v>0</v>
      </c>
      <c r="H745" s="8">
        <f>IF($S745="","",INDEX(Calc!$M:$M,$S745))</f>
        <v>0</v>
      </c>
      <c r="I745" s="7">
        <f>IF($T745="","",INDEX(Calc!$B:$B,$T745))</f>
        <v>0</v>
      </c>
      <c r="J745" s="8">
        <f>IF($S745="","",IF($U745&lt;&gt;"paid",0,MAX(0,MIN(INDEX(Calc!$H:$H,$S745),INDEX(Calc!$I:$I,$T745))-MAX(INDEX(Calc!$J:$J,$S745),INDEX(Calc!$T:$T,$T745)))))</f>
        <v>0</v>
      </c>
      <c r="K745" s="8">
        <f>IF($S745="","",IF($U745&lt;&gt;"paid",0,$J745/(1+$F745)*$F745))</f>
        <v>0</v>
      </c>
      <c r="L745" s="8">
        <f>IF($S745="","",IF($U745="paid",MAX(0,$E745-MAX(0,MIN(INDEX(Calc!$H:$H,$S745),INDEX(Calc!$I:$I,$T745))-INDEX(Calc!$J:$J,$S745))),$W745))</f>
        <v>0</v>
      </c>
      <c r="M745" s="8">
        <f>IF($S745="","",IF($U745="paid",$L745/(1+$F745)*$F745,$Q745))</f>
        <v>0</v>
      </c>
      <c r="N745">
        <f>IF(OR($S745="",$U745&lt;&gt;"paid"),"",$I745-$C745)</f>
        <v>0</v>
      </c>
      <c r="O745" s="8">
        <f>IF($S745="","",IF(AND($U745="paid",$N745&gt;Settings!$B$4),$K745*Settings!$B$3*$N745/365,0))</f>
        <v>0</v>
      </c>
      <c r="P745" s="8">
        <f>IF($S745="","",IF($U745="unpaid",$W745,0))</f>
        <v>0</v>
      </c>
      <c r="Q745" s="8">
        <f>IF($S745="","",IF(AND($U745="unpaid",$C745&lt;=Settings!$B$2),$W745/(1+$F745)*$F745,0))</f>
        <v>0</v>
      </c>
      <c r="R745">
        <f>IF($S745="","","FY "&amp;IF(MONTH($C745)&gt;=4,YEAR($C745),YEAR($C745)-1)&amp;"-"&amp;TEXT(MOD(IF(MONTH($C745)&gt;=4,YEAR($C745)+1,YEAR($C745)),100),"00"))</f>
        <v>0</v>
      </c>
      <c r="S745">
        <f>IF($S744="","",IF($U744="paid",IF($V744&lt;&gt;"",$S744,IF(AND($W744&gt;0,OR(INDEX(Calc!$B:$B,$S744)&lt;=Settings!$B$2,$X744=0)),$S744,IFERROR(MATCH(1,INDEX((Calc!$A$2:$A$2001&lt;&gt;"")*(Calc!$E$2:$E$2001&gt;0)*(ROW(Calc!$A$2:$A$2001)&gt;$S744),0),0)+1,""))),IFERROR(MATCH(1,INDEX((Calc!$A$2:$A$2001&lt;&gt;"")*(Calc!$E$2:$E$2001&gt;0)*(ROW(Calc!$A$2:$A$2001)&gt;$S744),0),0)+1,"")))</f>
        <v>0</v>
      </c>
      <c r="T745">
        <f>IF($S745="","",IF(AND($S745=$S744,$U744="paid",$V744=""),"",IF(AND($S745=$S744,$U744="paid",$V744&lt;&gt;""),$V744,IF($S745="","",IFERROR(MATCH(1,INDEX((Calc!$A$2:$A$2001=INDEX(Calc!$A:$A,$S745))*(Calc!$D$2:$D$2001&gt;0)*(Calc!$I$2:$I$2001&gt;INDEX(Calc!$J:$J,$S745))*(Calc!$T$2:$T$2001&lt;INDEX(Calc!$H:$H,$S745)),0),0)+1,"")))))</f>
        <v>0</v>
      </c>
      <c r="U745">
        <f>IF($S745="","",IF($T745&lt;&gt;"","paid","unpaid"))</f>
        <v>0</v>
      </c>
      <c r="V745">
        <f>IF(OR($S745="",$T745=""),"",IFERROR(MATCH(1,INDEX((Calc!$A$2:$A$2001=INDEX(Calc!$A:$A,$S745))*(Calc!$D$2:$D$2001&gt;0)*(Calc!$I$2:$I$2001&gt;INDEX(Calc!$J:$J,$S745))*(Calc!$T$2:$T$2001&lt;INDEX(Calc!$H:$H,$S745))*(ROW(Calc!$A$2:$A$2001)&gt;$T745),0),0)+1,""))</f>
        <v>0</v>
      </c>
      <c r="W745" s="8">
        <f>IF($S745="","",MAX(0,INDEX(Calc!$H:$H,$S745)-MAX(INDEX(Calc!$K:$K,$S745),INDEX(Calc!$J:$J,$S745))))</f>
        <v>0</v>
      </c>
      <c r="X745" s="8">
        <f>IF($S745="","",INDEX(Calc!$E:$E,$S745)-$W745)</f>
        <v>0</v>
      </c>
    </row>
    <row r="746" spans="1:24">
      <c r="A746">
        <f>IF($S746="","",INDEX(Calc!$A:$A,$S746))</f>
        <v>0</v>
      </c>
      <c r="B746">
        <f>IF($S746="","",INDEX(Calc!$U:$U,$S746))</f>
        <v>0</v>
      </c>
      <c r="C746" s="7">
        <f>IF($S746="","",INDEX(Calc!$B:$B,$S746))</f>
        <v>0</v>
      </c>
      <c r="D746">
        <f>IF($S746="","",INDEX(Calc!$C:$C,$S746))</f>
        <v>0</v>
      </c>
      <c r="E746" s="8">
        <f>IF($S746="","",INDEX(Calc!$E:$E,$S746))</f>
        <v>0</v>
      </c>
      <c r="F746" s="9">
        <f>IF($S746="","",INDEX(Calc!$G:$G,$S746))</f>
        <v>0</v>
      </c>
      <c r="G746" s="8">
        <f>IF($S746="","",INDEX(Calc!$L:$L,$S746))</f>
        <v>0</v>
      </c>
      <c r="H746" s="8">
        <f>IF($S746="","",INDEX(Calc!$M:$M,$S746))</f>
        <v>0</v>
      </c>
      <c r="I746" s="7">
        <f>IF($T746="","",INDEX(Calc!$B:$B,$T746))</f>
        <v>0</v>
      </c>
      <c r="J746" s="8">
        <f>IF($S746="","",IF($U746&lt;&gt;"paid",0,MAX(0,MIN(INDEX(Calc!$H:$H,$S746),INDEX(Calc!$I:$I,$T746))-MAX(INDEX(Calc!$J:$J,$S746),INDEX(Calc!$T:$T,$T746)))))</f>
        <v>0</v>
      </c>
      <c r="K746" s="8">
        <f>IF($S746="","",IF($U746&lt;&gt;"paid",0,$J746/(1+$F746)*$F746))</f>
        <v>0</v>
      </c>
      <c r="L746" s="8">
        <f>IF($S746="","",IF($U746="paid",MAX(0,$E746-MAX(0,MIN(INDEX(Calc!$H:$H,$S746),INDEX(Calc!$I:$I,$T746))-INDEX(Calc!$J:$J,$S746))),$W746))</f>
        <v>0</v>
      </c>
      <c r="M746" s="8">
        <f>IF($S746="","",IF($U746="paid",$L746/(1+$F746)*$F746,$Q746))</f>
        <v>0</v>
      </c>
      <c r="N746">
        <f>IF(OR($S746="",$U746&lt;&gt;"paid"),"",$I746-$C746)</f>
        <v>0</v>
      </c>
      <c r="O746" s="8">
        <f>IF($S746="","",IF(AND($U746="paid",$N746&gt;Settings!$B$4),$K746*Settings!$B$3*$N746/365,0))</f>
        <v>0</v>
      </c>
      <c r="P746" s="8">
        <f>IF($S746="","",IF($U746="unpaid",$W746,0))</f>
        <v>0</v>
      </c>
      <c r="Q746" s="8">
        <f>IF($S746="","",IF(AND($U746="unpaid",$C746&lt;=Settings!$B$2),$W746/(1+$F746)*$F746,0))</f>
        <v>0</v>
      </c>
      <c r="R746">
        <f>IF($S746="","","FY "&amp;IF(MONTH($C746)&gt;=4,YEAR($C746),YEAR($C746)-1)&amp;"-"&amp;TEXT(MOD(IF(MONTH($C746)&gt;=4,YEAR($C746)+1,YEAR($C746)),100),"00"))</f>
        <v>0</v>
      </c>
      <c r="S746">
        <f>IF($S745="","",IF($U745="paid",IF($V745&lt;&gt;"",$S745,IF(AND($W745&gt;0,OR(INDEX(Calc!$B:$B,$S745)&lt;=Settings!$B$2,$X745=0)),$S745,IFERROR(MATCH(1,INDEX((Calc!$A$2:$A$2001&lt;&gt;"")*(Calc!$E$2:$E$2001&gt;0)*(ROW(Calc!$A$2:$A$2001)&gt;$S745),0),0)+1,""))),IFERROR(MATCH(1,INDEX((Calc!$A$2:$A$2001&lt;&gt;"")*(Calc!$E$2:$E$2001&gt;0)*(ROW(Calc!$A$2:$A$2001)&gt;$S745),0),0)+1,"")))</f>
        <v>0</v>
      </c>
      <c r="T746">
        <f>IF($S746="","",IF(AND($S746=$S745,$U745="paid",$V745=""),"",IF(AND($S746=$S745,$U745="paid",$V745&lt;&gt;""),$V745,IF($S746="","",IFERROR(MATCH(1,INDEX((Calc!$A$2:$A$2001=INDEX(Calc!$A:$A,$S746))*(Calc!$D$2:$D$2001&gt;0)*(Calc!$I$2:$I$2001&gt;INDEX(Calc!$J:$J,$S746))*(Calc!$T$2:$T$2001&lt;INDEX(Calc!$H:$H,$S746)),0),0)+1,"")))))</f>
        <v>0</v>
      </c>
      <c r="U746">
        <f>IF($S746="","",IF($T746&lt;&gt;"","paid","unpaid"))</f>
        <v>0</v>
      </c>
      <c r="V746">
        <f>IF(OR($S746="",$T746=""),"",IFERROR(MATCH(1,INDEX((Calc!$A$2:$A$2001=INDEX(Calc!$A:$A,$S746))*(Calc!$D$2:$D$2001&gt;0)*(Calc!$I$2:$I$2001&gt;INDEX(Calc!$J:$J,$S746))*(Calc!$T$2:$T$2001&lt;INDEX(Calc!$H:$H,$S746))*(ROW(Calc!$A$2:$A$2001)&gt;$T746),0),0)+1,""))</f>
        <v>0</v>
      </c>
      <c r="W746" s="8">
        <f>IF($S746="","",MAX(0,INDEX(Calc!$H:$H,$S746)-MAX(INDEX(Calc!$K:$K,$S746),INDEX(Calc!$J:$J,$S746))))</f>
        <v>0</v>
      </c>
      <c r="X746" s="8">
        <f>IF($S746="","",INDEX(Calc!$E:$E,$S746)-$W746)</f>
        <v>0</v>
      </c>
    </row>
    <row r="747" spans="1:24">
      <c r="A747">
        <f>IF($S747="","",INDEX(Calc!$A:$A,$S747))</f>
        <v>0</v>
      </c>
      <c r="B747">
        <f>IF($S747="","",INDEX(Calc!$U:$U,$S747))</f>
        <v>0</v>
      </c>
      <c r="C747" s="7">
        <f>IF($S747="","",INDEX(Calc!$B:$B,$S747))</f>
        <v>0</v>
      </c>
      <c r="D747">
        <f>IF($S747="","",INDEX(Calc!$C:$C,$S747))</f>
        <v>0</v>
      </c>
      <c r="E747" s="8">
        <f>IF($S747="","",INDEX(Calc!$E:$E,$S747))</f>
        <v>0</v>
      </c>
      <c r="F747" s="9">
        <f>IF($S747="","",INDEX(Calc!$G:$G,$S747))</f>
        <v>0</v>
      </c>
      <c r="G747" s="8">
        <f>IF($S747="","",INDEX(Calc!$L:$L,$S747))</f>
        <v>0</v>
      </c>
      <c r="H747" s="8">
        <f>IF($S747="","",INDEX(Calc!$M:$M,$S747))</f>
        <v>0</v>
      </c>
      <c r="I747" s="7">
        <f>IF($T747="","",INDEX(Calc!$B:$B,$T747))</f>
        <v>0</v>
      </c>
      <c r="J747" s="8">
        <f>IF($S747="","",IF($U747&lt;&gt;"paid",0,MAX(0,MIN(INDEX(Calc!$H:$H,$S747),INDEX(Calc!$I:$I,$T747))-MAX(INDEX(Calc!$J:$J,$S747),INDEX(Calc!$T:$T,$T747)))))</f>
        <v>0</v>
      </c>
      <c r="K747" s="8">
        <f>IF($S747="","",IF($U747&lt;&gt;"paid",0,$J747/(1+$F747)*$F747))</f>
        <v>0</v>
      </c>
      <c r="L747" s="8">
        <f>IF($S747="","",IF($U747="paid",MAX(0,$E747-MAX(0,MIN(INDEX(Calc!$H:$H,$S747),INDEX(Calc!$I:$I,$T747))-INDEX(Calc!$J:$J,$S747))),$W747))</f>
        <v>0</v>
      </c>
      <c r="M747" s="8">
        <f>IF($S747="","",IF($U747="paid",$L747/(1+$F747)*$F747,$Q747))</f>
        <v>0</v>
      </c>
      <c r="N747">
        <f>IF(OR($S747="",$U747&lt;&gt;"paid"),"",$I747-$C747)</f>
        <v>0</v>
      </c>
      <c r="O747" s="8">
        <f>IF($S747="","",IF(AND($U747="paid",$N747&gt;Settings!$B$4),$K747*Settings!$B$3*$N747/365,0))</f>
        <v>0</v>
      </c>
      <c r="P747" s="8">
        <f>IF($S747="","",IF($U747="unpaid",$W747,0))</f>
        <v>0</v>
      </c>
      <c r="Q747" s="8">
        <f>IF($S747="","",IF(AND($U747="unpaid",$C747&lt;=Settings!$B$2),$W747/(1+$F747)*$F747,0))</f>
        <v>0</v>
      </c>
      <c r="R747">
        <f>IF($S747="","","FY "&amp;IF(MONTH($C747)&gt;=4,YEAR($C747),YEAR($C747)-1)&amp;"-"&amp;TEXT(MOD(IF(MONTH($C747)&gt;=4,YEAR($C747)+1,YEAR($C747)),100),"00"))</f>
        <v>0</v>
      </c>
      <c r="S747">
        <f>IF($S746="","",IF($U746="paid",IF($V746&lt;&gt;"",$S746,IF(AND($W746&gt;0,OR(INDEX(Calc!$B:$B,$S746)&lt;=Settings!$B$2,$X746=0)),$S746,IFERROR(MATCH(1,INDEX((Calc!$A$2:$A$2001&lt;&gt;"")*(Calc!$E$2:$E$2001&gt;0)*(ROW(Calc!$A$2:$A$2001)&gt;$S746),0),0)+1,""))),IFERROR(MATCH(1,INDEX((Calc!$A$2:$A$2001&lt;&gt;"")*(Calc!$E$2:$E$2001&gt;0)*(ROW(Calc!$A$2:$A$2001)&gt;$S746),0),0)+1,"")))</f>
        <v>0</v>
      </c>
      <c r="T747">
        <f>IF($S747="","",IF(AND($S747=$S746,$U746="paid",$V746=""),"",IF(AND($S747=$S746,$U746="paid",$V746&lt;&gt;""),$V746,IF($S747="","",IFERROR(MATCH(1,INDEX((Calc!$A$2:$A$2001=INDEX(Calc!$A:$A,$S747))*(Calc!$D$2:$D$2001&gt;0)*(Calc!$I$2:$I$2001&gt;INDEX(Calc!$J:$J,$S747))*(Calc!$T$2:$T$2001&lt;INDEX(Calc!$H:$H,$S747)),0),0)+1,"")))))</f>
        <v>0</v>
      </c>
      <c r="U747">
        <f>IF($S747="","",IF($T747&lt;&gt;"","paid","unpaid"))</f>
        <v>0</v>
      </c>
      <c r="V747">
        <f>IF(OR($S747="",$T747=""),"",IFERROR(MATCH(1,INDEX((Calc!$A$2:$A$2001=INDEX(Calc!$A:$A,$S747))*(Calc!$D$2:$D$2001&gt;0)*(Calc!$I$2:$I$2001&gt;INDEX(Calc!$J:$J,$S747))*(Calc!$T$2:$T$2001&lt;INDEX(Calc!$H:$H,$S747))*(ROW(Calc!$A$2:$A$2001)&gt;$T747),0),0)+1,""))</f>
        <v>0</v>
      </c>
      <c r="W747" s="8">
        <f>IF($S747="","",MAX(0,INDEX(Calc!$H:$H,$S747)-MAX(INDEX(Calc!$K:$K,$S747),INDEX(Calc!$J:$J,$S747))))</f>
        <v>0</v>
      </c>
      <c r="X747" s="8">
        <f>IF($S747="","",INDEX(Calc!$E:$E,$S747)-$W747)</f>
        <v>0</v>
      </c>
    </row>
    <row r="748" spans="1:24">
      <c r="A748">
        <f>IF($S748="","",INDEX(Calc!$A:$A,$S748))</f>
        <v>0</v>
      </c>
      <c r="B748">
        <f>IF($S748="","",INDEX(Calc!$U:$U,$S748))</f>
        <v>0</v>
      </c>
      <c r="C748" s="7">
        <f>IF($S748="","",INDEX(Calc!$B:$B,$S748))</f>
        <v>0</v>
      </c>
      <c r="D748">
        <f>IF($S748="","",INDEX(Calc!$C:$C,$S748))</f>
        <v>0</v>
      </c>
      <c r="E748" s="8">
        <f>IF($S748="","",INDEX(Calc!$E:$E,$S748))</f>
        <v>0</v>
      </c>
      <c r="F748" s="9">
        <f>IF($S748="","",INDEX(Calc!$G:$G,$S748))</f>
        <v>0</v>
      </c>
      <c r="G748" s="8">
        <f>IF($S748="","",INDEX(Calc!$L:$L,$S748))</f>
        <v>0</v>
      </c>
      <c r="H748" s="8">
        <f>IF($S748="","",INDEX(Calc!$M:$M,$S748))</f>
        <v>0</v>
      </c>
      <c r="I748" s="7">
        <f>IF($T748="","",INDEX(Calc!$B:$B,$T748))</f>
        <v>0</v>
      </c>
      <c r="J748" s="8">
        <f>IF($S748="","",IF($U748&lt;&gt;"paid",0,MAX(0,MIN(INDEX(Calc!$H:$H,$S748),INDEX(Calc!$I:$I,$T748))-MAX(INDEX(Calc!$J:$J,$S748),INDEX(Calc!$T:$T,$T748)))))</f>
        <v>0</v>
      </c>
      <c r="K748" s="8">
        <f>IF($S748="","",IF($U748&lt;&gt;"paid",0,$J748/(1+$F748)*$F748))</f>
        <v>0</v>
      </c>
      <c r="L748" s="8">
        <f>IF($S748="","",IF($U748="paid",MAX(0,$E748-MAX(0,MIN(INDEX(Calc!$H:$H,$S748),INDEX(Calc!$I:$I,$T748))-INDEX(Calc!$J:$J,$S748))),$W748))</f>
        <v>0</v>
      </c>
      <c r="M748" s="8">
        <f>IF($S748="","",IF($U748="paid",$L748/(1+$F748)*$F748,$Q748))</f>
        <v>0</v>
      </c>
      <c r="N748">
        <f>IF(OR($S748="",$U748&lt;&gt;"paid"),"",$I748-$C748)</f>
        <v>0</v>
      </c>
      <c r="O748" s="8">
        <f>IF($S748="","",IF(AND($U748="paid",$N748&gt;Settings!$B$4),$K748*Settings!$B$3*$N748/365,0))</f>
        <v>0</v>
      </c>
      <c r="P748" s="8">
        <f>IF($S748="","",IF($U748="unpaid",$W748,0))</f>
        <v>0</v>
      </c>
      <c r="Q748" s="8">
        <f>IF($S748="","",IF(AND($U748="unpaid",$C748&lt;=Settings!$B$2),$W748/(1+$F748)*$F748,0))</f>
        <v>0</v>
      </c>
      <c r="R748">
        <f>IF($S748="","","FY "&amp;IF(MONTH($C748)&gt;=4,YEAR($C748),YEAR($C748)-1)&amp;"-"&amp;TEXT(MOD(IF(MONTH($C748)&gt;=4,YEAR($C748)+1,YEAR($C748)),100),"00"))</f>
        <v>0</v>
      </c>
      <c r="S748">
        <f>IF($S747="","",IF($U747="paid",IF($V747&lt;&gt;"",$S747,IF(AND($W747&gt;0,OR(INDEX(Calc!$B:$B,$S747)&lt;=Settings!$B$2,$X747=0)),$S747,IFERROR(MATCH(1,INDEX((Calc!$A$2:$A$2001&lt;&gt;"")*(Calc!$E$2:$E$2001&gt;0)*(ROW(Calc!$A$2:$A$2001)&gt;$S747),0),0)+1,""))),IFERROR(MATCH(1,INDEX((Calc!$A$2:$A$2001&lt;&gt;"")*(Calc!$E$2:$E$2001&gt;0)*(ROW(Calc!$A$2:$A$2001)&gt;$S747),0),0)+1,"")))</f>
        <v>0</v>
      </c>
      <c r="T748">
        <f>IF($S748="","",IF(AND($S748=$S747,$U747="paid",$V747=""),"",IF(AND($S748=$S747,$U747="paid",$V747&lt;&gt;""),$V747,IF($S748="","",IFERROR(MATCH(1,INDEX((Calc!$A$2:$A$2001=INDEX(Calc!$A:$A,$S748))*(Calc!$D$2:$D$2001&gt;0)*(Calc!$I$2:$I$2001&gt;INDEX(Calc!$J:$J,$S748))*(Calc!$T$2:$T$2001&lt;INDEX(Calc!$H:$H,$S748)),0),0)+1,"")))))</f>
        <v>0</v>
      </c>
      <c r="U748">
        <f>IF($S748="","",IF($T748&lt;&gt;"","paid","unpaid"))</f>
        <v>0</v>
      </c>
      <c r="V748">
        <f>IF(OR($S748="",$T748=""),"",IFERROR(MATCH(1,INDEX((Calc!$A$2:$A$2001=INDEX(Calc!$A:$A,$S748))*(Calc!$D$2:$D$2001&gt;0)*(Calc!$I$2:$I$2001&gt;INDEX(Calc!$J:$J,$S748))*(Calc!$T$2:$T$2001&lt;INDEX(Calc!$H:$H,$S748))*(ROW(Calc!$A$2:$A$2001)&gt;$T748),0),0)+1,""))</f>
        <v>0</v>
      </c>
      <c r="W748" s="8">
        <f>IF($S748="","",MAX(0,INDEX(Calc!$H:$H,$S748)-MAX(INDEX(Calc!$K:$K,$S748),INDEX(Calc!$J:$J,$S748))))</f>
        <v>0</v>
      </c>
      <c r="X748" s="8">
        <f>IF($S748="","",INDEX(Calc!$E:$E,$S748)-$W748)</f>
        <v>0</v>
      </c>
    </row>
    <row r="749" spans="1:24">
      <c r="A749">
        <f>IF($S749="","",INDEX(Calc!$A:$A,$S749))</f>
        <v>0</v>
      </c>
      <c r="B749">
        <f>IF($S749="","",INDEX(Calc!$U:$U,$S749))</f>
        <v>0</v>
      </c>
      <c r="C749" s="7">
        <f>IF($S749="","",INDEX(Calc!$B:$B,$S749))</f>
        <v>0</v>
      </c>
      <c r="D749">
        <f>IF($S749="","",INDEX(Calc!$C:$C,$S749))</f>
        <v>0</v>
      </c>
      <c r="E749" s="8">
        <f>IF($S749="","",INDEX(Calc!$E:$E,$S749))</f>
        <v>0</v>
      </c>
      <c r="F749" s="9">
        <f>IF($S749="","",INDEX(Calc!$G:$G,$S749))</f>
        <v>0</v>
      </c>
      <c r="G749" s="8">
        <f>IF($S749="","",INDEX(Calc!$L:$L,$S749))</f>
        <v>0</v>
      </c>
      <c r="H749" s="8">
        <f>IF($S749="","",INDEX(Calc!$M:$M,$S749))</f>
        <v>0</v>
      </c>
      <c r="I749" s="7">
        <f>IF($T749="","",INDEX(Calc!$B:$B,$T749))</f>
        <v>0</v>
      </c>
      <c r="J749" s="8">
        <f>IF($S749="","",IF($U749&lt;&gt;"paid",0,MAX(0,MIN(INDEX(Calc!$H:$H,$S749),INDEX(Calc!$I:$I,$T749))-MAX(INDEX(Calc!$J:$J,$S749),INDEX(Calc!$T:$T,$T749)))))</f>
        <v>0</v>
      </c>
      <c r="K749" s="8">
        <f>IF($S749="","",IF($U749&lt;&gt;"paid",0,$J749/(1+$F749)*$F749))</f>
        <v>0</v>
      </c>
      <c r="L749" s="8">
        <f>IF($S749="","",IF($U749="paid",MAX(0,$E749-MAX(0,MIN(INDEX(Calc!$H:$H,$S749),INDEX(Calc!$I:$I,$T749))-INDEX(Calc!$J:$J,$S749))),$W749))</f>
        <v>0</v>
      </c>
      <c r="M749" s="8">
        <f>IF($S749="","",IF($U749="paid",$L749/(1+$F749)*$F749,$Q749))</f>
        <v>0</v>
      </c>
      <c r="N749">
        <f>IF(OR($S749="",$U749&lt;&gt;"paid"),"",$I749-$C749)</f>
        <v>0</v>
      </c>
      <c r="O749" s="8">
        <f>IF($S749="","",IF(AND($U749="paid",$N749&gt;Settings!$B$4),$K749*Settings!$B$3*$N749/365,0))</f>
        <v>0</v>
      </c>
      <c r="P749" s="8">
        <f>IF($S749="","",IF($U749="unpaid",$W749,0))</f>
        <v>0</v>
      </c>
      <c r="Q749" s="8">
        <f>IF($S749="","",IF(AND($U749="unpaid",$C749&lt;=Settings!$B$2),$W749/(1+$F749)*$F749,0))</f>
        <v>0</v>
      </c>
      <c r="R749">
        <f>IF($S749="","","FY "&amp;IF(MONTH($C749)&gt;=4,YEAR($C749),YEAR($C749)-1)&amp;"-"&amp;TEXT(MOD(IF(MONTH($C749)&gt;=4,YEAR($C749)+1,YEAR($C749)),100),"00"))</f>
        <v>0</v>
      </c>
      <c r="S749">
        <f>IF($S748="","",IF($U748="paid",IF($V748&lt;&gt;"",$S748,IF(AND($W748&gt;0,OR(INDEX(Calc!$B:$B,$S748)&lt;=Settings!$B$2,$X748=0)),$S748,IFERROR(MATCH(1,INDEX((Calc!$A$2:$A$2001&lt;&gt;"")*(Calc!$E$2:$E$2001&gt;0)*(ROW(Calc!$A$2:$A$2001)&gt;$S748),0),0)+1,""))),IFERROR(MATCH(1,INDEX((Calc!$A$2:$A$2001&lt;&gt;"")*(Calc!$E$2:$E$2001&gt;0)*(ROW(Calc!$A$2:$A$2001)&gt;$S748),0),0)+1,"")))</f>
        <v>0</v>
      </c>
      <c r="T749">
        <f>IF($S749="","",IF(AND($S749=$S748,$U748="paid",$V748=""),"",IF(AND($S749=$S748,$U748="paid",$V748&lt;&gt;""),$V748,IF($S749="","",IFERROR(MATCH(1,INDEX((Calc!$A$2:$A$2001=INDEX(Calc!$A:$A,$S749))*(Calc!$D$2:$D$2001&gt;0)*(Calc!$I$2:$I$2001&gt;INDEX(Calc!$J:$J,$S749))*(Calc!$T$2:$T$2001&lt;INDEX(Calc!$H:$H,$S749)),0),0)+1,"")))))</f>
        <v>0</v>
      </c>
      <c r="U749">
        <f>IF($S749="","",IF($T749&lt;&gt;"","paid","unpaid"))</f>
        <v>0</v>
      </c>
      <c r="V749">
        <f>IF(OR($S749="",$T749=""),"",IFERROR(MATCH(1,INDEX((Calc!$A$2:$A$2001=INDEX(Calc!$A:$A,$S749))*(Calc!$D$2:$D$2001&gt;0)*(Calc!$I$2:$I$2001&gt;INDEX(Calc!$J:$J,$S749))*(Calc!$T$2:$T$2001&lt;INDEX(Calc!$H:$H,$S749))*(ROW(Calc!$A$2:$A$2001)&gt;$T749),0),0)+1,""))</f>
        <v>0</v>
      </c>
      <c r="W749" s="8">
        <f>IF($S749="","",MAX(0,INDEX(Calc!$H:$H,$S749)-MAX(INDEX(Calc!$K:$K,$S749),INDEX(Calc!$J:$J,$S749))))</f>
        <v>0</v>
      </c>
      <c r="X749" s="8">
        <f>IF($S749="","",INDEX(Calc!$E:$E,$S749)-$W749)</f>
        <v>0</v>
      </c>
    </row>
    <row r="750" spans="1:24">
      <c r="A750">
        <f>IF($S750="","",INDEX(Calc!$A:$A,$S750))</f>
        <v>0</v>
      </c>
      <c r="B750">
        <f>IF($S750="","",INDEX(Calc!$U:$U,$S750))</f>
        <v>0</v>
      </c>
      <c r="C750" s="7">
        <f>IF($S750="","",INDEX(Calc!$B:$B,$S750))</f>
        <v>0</v>
      </c>
      <c r="D750">
        <f>IF($S750="","",INDEX(Calc!$C:$C,$S750))</f>
        <v>0</v>
      </c>
      <c r="E750" s="8">
        <f>IF($S750="","",INDEX(Calc!$E:$E,$S750))</f>
        <v>0</v>
      </c>
      <c r="F750" s="9">
        <f>IF($S750="","",INDEX(Calc!$G:$G,$S750))</f>
        <v>0</v>
      </c>
      <c r="G750" s="8">
        <f>IF($S750="","",INDEX(Calc!$L:$L,$S750))</f>
        <v>0</v>
      </c>
      <c r="H750" s="8">
        <f>IF($S750="","",INDEX(Calc!$M:$M,$S750))</f>
        <v>0</v>
      </c>
      <c r="I750" s="7">
        <f>IF($T750="","",INDEX(Calc!$B:$B,$T750))</f>
        <v>0</v>
      </c>
      <c r="J750" s="8">
        <f>IF($S750="","",IF($U750&lt;&gt;"paid",0,MAX(0,MIN(INDEX(Calc!$H:$H,$S750),INDEX(Calc!$I:$I,$T750))-MAX(INDEX(Calc!$J:$J,$S750),INDEX(Calc!$T:$T,$T750)))))</f>
        <v>0</v>
      </c>
      <c r="K750" s="8">
        <f>IF($S750="","",IF($U750&lt;&gt;"paid",0,$J750/(1+$F750)*$F750))</f>
        <v>0</v>
      </c>
      <c r="L750" s="8">
        <f>IF($S750="","",IF($U750="paid",MAX(0,$E750-MAX(0,MIN(INDEX(Calc!$H:$H,$S750),INDEX(Calc!$I:$I,$T750))-INDEX(Calc!$J:$J,$S750))),$W750))</f>
        <v>0</v>
      </c>
      <c r="M750" s="8">
        <f>IF($S750="","",IF($U750="paid",$L750/(1+$F750)*$F750,$Q750))</f>
        <v>0</v>
      </c>
      <c r="N750">
        <f>IF(OR($S750="",$U750&lt;&gt;"paid"),"",$I750-$C750)</f>
        <v>0</v>
      </c>
      <c r="O750" s="8">
        <f>IF($S750="","",IF(AND($U750="paid",$N750&gt;Settings!$B$4),$K750*Settings!$B$3*$N750/365,0))</f>
        <v>0</v>
      </c>
      <c r="P750" s="8">
        <f>IF($S750="","",IF($U750="unpaid",$W750,0))</f>
        <v>0</v>
      </c>
      <c r="Q750" s="8">
        <f>IF($S750="","",IF(AND($U750="unpaid",$C750&lt;=Settings!$B$2),$W750/(1+$F750)*$F750,0))</f>
        <v>0</v>
      </c>
      <c r="R750">
        <f>IF($S750="","","FY "&amp;IF(MONTH($C750)&gt;=4,YEAR($C750),YEAR($C750)-1)&amp;"-"&amp;TEXT(MOD(IF(MONTH($C750)&gt;=4,YEAR($C750)+1,YEAR($C750)),100),"00"))</f>
        <v>0</v>
      </c>
      <c r="S750">
        <f>IF($S749="","",IF($U749="paid",IF($V749&lt;&gt;"",$S749,IF(AND($W749&gt;0,OR(INDEX(Calc!$B:$B,$S749)&lt;=Settings!$B$2,$X749=0)),$S749,IFERROR(MATCH(1,INDEX((Calc!$A$2:$A$2001&lt;&gt;"")*(Calc!$E$2:$E$2001&gt;0)*(ROW(Calc!$A$2:$A$2001)&gt;$S749),0),0)+1,""))),IFERROR(MATCH(1,INDEX((Calc!$A$2:$A$2001&lt;&gt;"")*(Calc!$E$2:$E$2001&gt;0)*(ROW(Calc!$A$2:$A$2001)&gt;$S749),0),0)+1,"")))</f>
        <v>0</v>
      </c>
      <c r="T750">
        <f>IF($S750="","",IF(AND($S750=$S749,$U749="paid",$V749=""),"",IF(AND($S750=$S749,$U749="paid",$V749&lt;&gt;""),$V749,IF($S750="","",IFERROR(MATCH(1,INDEX((Calc!$A$2:$A$2001=INDEX(Calc!$A:$A,$S750))*(Calc!$D$2:$D$2001&gt;0)*(Calc!$I$2:$I$2001&gt;INDEX(Calc!$J:$J,$S750))*(Calc!$T$2:$T$2001&lt;INDEX(Calc!$H:$H,$S750)),0),0)+1,"")))))</f>
        <v>0</v>
      </c>
      <c r="U750">
        <f>IF($S750="","",IF($T750&lt;&gt;"","paid","unpaid"))</f>
        <v>0</v>
      </c>
      <c r="V750">
        <f>IF(OR($S750="",$T750=""),"",IFERROR(MATCH(1,INDEX((Calc!$A$2:$A$2001=INDEX(Calc!$A:$A,$S750))*(Calc!$D$2:$D$2001&gt;0)*(Calc!$I$2:$I$2001&gt;INDEX(Calc!$J:$J,$S750))*(Calc!$T$2:$T$2001&lt;INDEX(Calc!$H:$H,$S750))*(ROW(Calc!$A$2:$A$2001)&gt;$T750),0),0)+1,""))</f>
        <v>0</v>
      </c>
      <c r="W750" s="8">
        <f>IF($S750="","",MAX(0,INDEX(Calc!$H:$H,$S750)-MAX(INDEX(Calc!$K:$K,$S750),INDEX(Calc!$J:$J,$S750))))</f>
        <v>0</v>
      </c>
      <c r="X750" s="8">
        <f>IF($S750="","",INDEX(Calc!$E:$E,$S750)-$W750)</f>
        <v>0</v>
      </c>
    </row>
    <row r="751" spans="1:24">
      <c r="A751">
        <f>IF($S751="","",INDEX(Calc!$A:$A,$S751))</f>
        <v>0</v>
      </c>
      <c r="B751">
        <f>IF($S751="","",INDEX(Calc!$U:$U,$S751))</f>
        <v>0</v>
      </c>
      <c r="C751" s="7">
        <f>IF($S751="","",INDEX(Calc!$B:$B,$S751))</f>
        <v>0</v>
      </c>
      <c r="D751">
        <f>IF($S751="","",INDEX(Calc!$C:$C,$S751))</f>
        <v>0</v>
      </c>
      <c r="E751" s="8">
        <f>IF($S751="","",INDEX(Calc!$E:$E,$S751))</f>
        <v>0</v>
      </c>
      <c r="F751" s="9">
        <f>IF($S751="","",INDEX(Calc!$G:$G,$S751))</f>
        <v>0</v>
      </c>
      <c r="G751" s="8">
        <f>IF($S751="","",INDEX(Calc!$L:$L,$S751))</f>
        <v>0</v>
      </c>
      <c r="H751" s="8">
        <f>IF($S751="","",INDEX(Calc!$M:$M,$S751))</f>
        <v>0</v>
      </c>
      <c r="I751" s="7">
        <f>IF($T751="","",INDEX(Calc!$B:$B,$T751))</f>
        <v>0</v>
      </c>
      <c r="J751" s="8">
        <f>IF($S751="","",IF($U751&lt;&gt;"paid",0,MAX(0,MIN(INDEX(Calc!$H:$H,$S751),INDEX(Calc!$I:$I,$T751))-MAX(INDEX(Calc!$J:$J,$S751),INDEX(Calc!$T:$T,$T751)))))</f>
        <v>0</v>
      </c>
      <c r="K751" s="8">
        <f>IF($S751="","",IF($U751&lt;&gt;"paid",0,$J751/(1+$F751)*$F751))</f>
        <v>0</v>
      </c>
      <c r="L751" s="8">
        <f>IF($S751="","",IF($U751="paid",MAX(0,$E751-MAX(0,MIN(INDEX(Calc!$H:$H,$S751),INDEX(Calc!$I:$I,$T751))-INDEX(Calc!$J:$J,$S751))),$W751))</f>
        <v>0</v>
      </c>
      <c r="M751" s="8">
        <f>IF($S751="","",IF($U751="paid",$L751/(1+$F751)*$F751,$Q751))</f>
        <v>0</v>
      </c>
      <c r="N751">
        <f>IF(OR($S751="",$U751&lt;&gt;"paid"),"",$I751-$C751)</f>
        <v>0</v>
      </c>
      <c r="O751" s="8">
        <f>IF($S751="","",IF(AND($U751="paid",$N751&gt;Settings!$B$4),$K751*Settings!$B$3*$N751/365,0))</f>
        <v>0</v>
      </c>
      <c r="P751" s="8">
        <f>IF($S751="","",IF($U751="unpaid",$W751,0))</f>
        <v>0</v>
      </c>
      <c r="Q751" s="8">
        <f>IF($S751="","",IF(AND($U751="unpaid",$C751&lt;=Settings!$B$2),$W751/(1+$F751)*$F751,0))</f>
        <v>0</v>
      </c>
      <c r="R751">
        <f>IF($S751="","","FY "&amp;IF(MONTH($C751)&gt;=4,YEAR($C751),YEAR($C751)-1)&amp;"-"&amp;TEXT(MOD(IF(MONTH($C751)&gt;=4,YEAR($C751)+1,YEAR($C751)),100),"00"))</f>
        <v>0</v>
      </c>
      <c r="S751">
        <f>IF($S750="","",IF($U750="paid",IF($V750&lt;&gt;"",$S750,IF(AND($W750&gt;0,OR(INDEX(Calc!$B:$B,$S750)&lt;=Settings!$B$2,$X750=0)),$S750,IFERROR(MATCH(1,INDEX((Calc!$A$2:$A$2001&lt;&gt;"")*(Calc!$E$2:$E$2001&gt;0)*(ROW(Calc!$A$2:$A$2001)&gt;$S750),0),0)+1,""))),IFERROR(MATCH(1,INDEX((Calc!$A$2:$A$2001&lt;&gt;"")*(Calc!$E$2:$E$2001&gt;0)*(ROW(Calc!$A$2:$A$2001)&gt;$S750),0),0)+1,"")))</f>
        <v>0</v>
      </c>
      <c r="T751">
        <f>IF($S751="","",IF(AND($S751=$S750,$U750="paid",$V750=""),"",IF(AND($S751=$S750,$U750="paid",$V750&lt;&gt;""),$V750,IF($S751="","",IFERROR(MATCH(1,INDEX((Calc!$A$2:$A$2001=INDEX(Calc!$A:$A,$S751))*(Calc!$D$2:$D$2001&gt;0)*(Calc!$I$2:$I$2001&gt;INDEX(Calc!$J:$J,$S751))*(Calc!$T$2:$T$2001&lt;INDEX(Calc!$H:$H,$S751)),0),0)+1,"")))))</f>
        <v>0</v>
      </c>
      <c r="U751">
        <f>IF($S751="","",IF($T751&lt;&gt;"","paid","unpaid"))</f>
        <v>0</v>
      </c>
      <c r="V751">
        <f>IF(OR($S751="",$T751=""),"",IFERROR(MATCH(1,INDEX((Calc!$A$2:$A$2001=INDEX(Calc!$A:$A,$S751))*(Calc!$D$2:$D$2001&gt;0)*(Calc!$I$2:$I$2001&gt;INDEX(Calc!$J:$J,$S751))*(Calc!$T$2:$T$2001&lt;INDEX(Calc!$H:$H,$S751))*(ROW(Calc!$A$2:$A$2001)&gt;$T751),0),0)+1,""))</f>
        <v>0</v>
      </c>
      <c r="W751" s="8">
        <f>IF($S751="","",MAX(0,INDEX(Calc!$H:$H,$S751)-MAX(INDEX(Calc!$K:$K,$S751),INDEX(Calc!$J:$J,$S751))))</f>
        <v>0</v>
      </c>
      <c r="X751" s="8">
        <f>IF($S751="","",INDEX(Calc!$E:$E,$S751)-$W751)</f>
        <v>0</v>
      </c>
    </row>
    <row r="752" spans="1:24">
      <c r="A752">
        <f>IF($S752="","",INDEX(Calc!$A:$A,$S752))</f>
        <v>0</v>
      </c>
      <c r="B752">
        <f>IF($S752="","",INDEX(Calc!$U:$U,$S752))</f>
        <v>0</v>
      </c>
      <c r="C752" s="7">
        <f>IF($S752="","",INDEX(Calc!$B:$B,$S752))</f>
        <v>0</v>
      </c>
      <c r="D752">
        <f>IF($S752="","",INDEX(Calc!$C:$C,$S752))</f>
        <v>0</v>
      </c>
      <c r="E752" s="8">
        <f>IF($S752="","",INDEX(Calc!$E:$E,$S752))</f>
        <v>0</v>
      </c>
      <c r="F752" s="9">
        <f>IF($S752="","",INDEX(Calc!$G:$G,$S752))</f>
        <v>0</v>
      </c>
      <c r="G752" s="8">
        <f>IF($S752="","",INDEX(Calc!$L:$L,$S752))</f>
        <v>0</v>
      </c>
      <c r="H752" s="8">
        <f>IF($S752="","",INDEX(Calc!$M:$M,$S752))</f>
        <v>0</v>
      </c>
      <c r="I752" s="7">
        <f>IF($T752="","",INDEX(Calc!$B:$B,$T752))</f>
        <v>0</v>
      </c>
      <c r="J752" s="8">
        <f>IF($S752="","",IF($U752&lt;&gt;"paid",0,MAX(0,MIN(INDEX(Calc!$H:$H,$S752),INDEX(Calc!$I:$I,$T752))-MAX(INDEX(Calc!$J:$J,$S752),INDEX(Calc!$T:$T,$T752)))))</f>
        <v>0</v>
      </c>
      <c r="K752" s="8">
        <f>IF($S752="","",IF($U752&lt;&gt;"paid",0,$J752/(1+$F752)*$F752))</f>
        <v>0</v>
      </c>
      <c r="L752" s="8">
        <f>IF($S752="","",IF($U752="paid",MAX(0,$E752-MAX(0,MIN(INDEX(Calc!$H:$H,$S752),INDEX(Calc!$I:$I,$T752))-INDEX(Calc!$J:$J,$S752))),$W752))</f>
        <v>0</v>
      </c>
      <c r="M752" s="8">
        <f>IF($S752="","",IF($U752="paid",$L752/(1+$F752)*$F752,$Q752))</f>
        <v>0</v>
      </c>
      <c r="N752">
        <f>IF(OR($S752="",$U752&lt;&gt;"paid"),"",$I752-$C752)</f>
        <v>0</v>
      </c>
      <c r="O752" s="8">
        <f>IF($S752="","",IF(AND($U752="paid",$N752&gt;Settings!$B$4),$K752*Settings!$B$3*$N752/365,0))</f>
        <v>0</v>
      </c>
      <c r="P752" s="8">
        <f>IF($S752="","",IF($U752="unpaid",$W752,0))</f>
        <v>0</v>
      </c>
      <c r="Q752" s="8">
        <f>IF($S752="","",IF(AND($U752="unpaid",$C752&lt;=Settings!$B$2),$W752/(1+$F752)*$F752,0))</f>
        <v>0</v>
      </c>
      <c r="R752">
        <f>IF($S752="","","FY "&amp;IF(MONTH($C752)&gt;=4,YEAR($C752),YEAR($C752)-1)&amp;"-"&amp;TEXT(MOD(IF(MONTH($C752)&gt;=4,YEAR($C752)+1,YEAR($C752)),100),"00"))</f>
        <v>0</v>
      </c>
      <c r="S752">
        <f>IF($S751="","",IF($U751="paid",IF($V751&lt;&gt;"",$S751,IF(AND($W751&gt;0,OR(INDEX(Calc!$B:$B,$S751)&lt;=Settings!$B$2,$X751=0)),$S751,IFERROR(MATCH(1,INDEX((Calc!$A$2:$A$2001&lt;&gt;"")*(Calc!$E$2:$E$2001&gt;0)*(ROW(Calc!$A$2:$A$2001)&gt;$S751),0),0)+1,""))),IFERROR(MATCH(1,INDEX((Calc!$A$2:$A$2001&lt;&gt;"")*(Calc!$E$2:$E$2001&gt;0)*(ROW(Calc!$A$2:$A$2001)&gt;$S751),0),0)+1,"")))</f>
        <v>0</v>
      </c>
      <c r="T752">
        <f>IF($S752="","",IF(AND($S752=$S751,$U751="paid",$V751=""),"",IF(AND($S752=$S751,$U751="paid",$V751&lt;&gt;""),$V751,IF($S752="","",IFERROR(MATCH(1,INDEX((Calc!$A$2:$A$2001=INDEX(Calc!$A:$A,$S752))*(Calc!$D$2:$D$2001&gt;0)*(Calc!$I$2:$I$2001&gt;INDEX(Calc!$J:$J,$S752))*(Calc!$T$2:$T$2001&lt;INDEX(Calc!$H:$H,$S752)),0),0)+1,"")))))</f>
        <v>0</v>
      </c>
      <c r="U752">
        <f>IF($S752="","",IF($T752&lt;&gt;"","paid","unpaid"))</f>
        <v>0</v>
      </c>
      <c r="V752">
        <f>IF(OR($S752="",$T752=""),"",IFERROR(MATCH(1,INDEX((Calc!$A$2:$A$2001=INDEX(Calc!$A:$A,$S752))*(Calc!$D$2:$D$2001&gt;0)*(Calc!$I$2:$I$2001&gt;INDEX(Calc!$J:$J,$S752))*(Calc!$T$2:$T$2001&lt;INDEX(Calc!$H:$H,$S752))*(ROW(Calc!$A$2:$A$2001)&gt;$T752),0),0)+1,""))</f>
        <v>0</v>
      </c>
      <c r="W752" s="8">
        <f>IF($S752="","",MAX(0,INDEX(Calc!$H:$H,$S752)-MAX(INDEX(Calc!$K:$K,$S752),INDEX(Calc!$J:$J,$S752))))</f>
        <v>0</v>
      </c>
      <c r="X752" s="8">
        <f>IF($S752="","",INDEX(Calc!$E:$E,$S752)-$W752)</f>
        <v>0</v>
      </c>
    </row>
    <row r="753" spans="1:24">
      <c r="A753">
        <f>IF($S753="","",INDEX(Calc!$A:$A,$S753))</f>
        <v>0</v>
      </c>
      <c r="B753">
        <f>IF($S753="","",INDEX(Calc!$U:$U,$S753))</f>
        <v>0</v>
      </c>
      <c r="C753" s="7">
        <f>IF($S753="","",INDEX(Calc!$B:$B,$S753))</f>
        <v>0</v>
      </c>
      <c r="D753">
        <f>IF($S753="","",INDEX(Calc!$C:$C,$S753))</f>
        <v>0</v>
      </c>
      <c r="E753" s="8">
        <f>IF($S753="","",INDEX(Calc!$E:$E,$S753))</f>
        <v>0</v>
      </c>
      <c r="F753" s="9">
        <f>IF($S753="","",INDEX(Calc!$G:$G,$S753))</f>
        <v>0</v>
      </c>
      <c r="G753" s="8">
        <f>IF($S753="","",INDEX(Calc!$L:$L,$S753))</f>
        <v>0</v>
      </c>
      <c r="H753" s="8">
        <f>IF($S753="","",INDEX(Calc!$M:$M,$S753))</f>
        <v>0</v>
      </c>
      <c r="I753" s="7">
        <f>IF($T753="","",INDEX(Calc!$B:$B,$T753))</f>
        <v>0</v>
      </c>
      <c r="J753" s="8">
        <f>IF($S753="","",IF($U753&lt;&gt;"paid",0,MAX(0,MIN(INDEX(Calc!$H:$H,$S753),INDEX(Calc!$I:$I,$T753))-MAX(INDEX(Calc!$J:$J,$S753),INDEX(Calc!$T:$T,$T753)))))</f>
        <v>0</v>
      </c>
      <c r="K753" s="8">
        <f>IF($S753="","",IF($U753&lt;&gt;"paid",0,$J753/(1+$F753)*$F753))</f>
        <v>0</v>
      </c>
      <c r="L753" s="8">
        <f>IF($S753="","",IF($U753="paid",MAX(0,$E753-MAX(0,MIN(INDEX(Calc!$H:$H,$S753),INDEX(Calc!$I:$I,$T753))-INDEX(Calc!$J:$J,$S753))),$W753))</f>
        <v>0</v>
      </c>
      <c r="M753" s="8">
        <f>IF($S753="","",IF($U753="paid",$L753/(1+$F753)*$F753,$Q753))</f>
        <v>0</v>
      </c>
      <c r="N753">
        <f>IF(OR($S753="",$U753&lt;&gt;"paid"),"",$I753-$C753)</f>
        <v>0</v>
      </c>
      <c r="O753" s="8">
        <f>IF($S753="","",IF(AND($U753="paid",$N753&gt;Settings!$B$4),$K753*Settings!$B$3*$N753/365,0))</f>
        <v>0</v>
      </c>
      <c r="P753" s="8">
        <f>IF($S753="","",IF($U753="unpaid",$W753,0))</f>
        <v>0</v>
      </c>
      <c r="Q753" s="8">
        <f>IF($S753="","",IF(AND($U753="unpaid",$C753&lt;=Settings!$B$2),$W753/(1+$F753)*$F753,0))</f>
        <v>0</v>
      </c>
      <c r="R753">
        <f>IF($S753="","","FY "&amp;IF(MONTH($C753)&gt;=4,YEAR($C753),YEAR($C753)-1)&amp;"-"&amp;TEXT(MOD(IF(MONTH($C753)&gt;=4,YEAR($C753)+1,YEAR($C753)),100),"00"))</f>
        <v>0</v>
      </c>
      <c r="S753">
        <f>IF($S752="","",IF($U752="paid",IF($V752&lt;&gt;"",$S752,IF(AND($W752&gt;0,OR(INDEX(Calc!$B:$B,$S752)&lt;=Settings!$B$2,$X752=0)),$S752,IFERROR(MATCH(1,INDEX((Calc!$A$2:$A$2001&lt;&gt;"")*(Calc!$E$2:$E$2001&gt;0)*(ROW(Calc!$A$2:$A$2001)&gt;$S752),0),0)+1,""))),IFERROR(MATCH(1,INDEX((Calc!$A$2:$A$2001&lt;&gt;"")*(Calc!$E$2:$E$2001&gt;0)*(ROW(Calc!$A$2:$A$2001)&gt;$S752),0),0)+1,"")))</f>
        <v>0</v>
      </c>
      <c r="T753">
        <f>IF($S753="","",IF(AND($S753=$S752,$U752="paid",$V752=""),"",IF(AND($S753=$S752,$U752="paid",$V752&lt;&gt;""),$V752,IF($S753="","",IFERROR(MATCH(1,INDEX((Calc!$A$2:$A$2001=INDEX(Calc!$A:$A,$S753))*(Calc!$D$2:$D$2001&gt;0)*(Calc!$I$2:$I$2001&gt;INDEX(Calc!$J:$J,$S753))*(Calc!$T$2:$T$2001&lt;INDEX(Calc!$H:$H,$S753)),0),0)+1,"")))))</f>
        <v>0</v>
      </c>
      <c r="U753">
        <f>IF($S753="","",IF($T753&lt;&gt;"","paid","unpaid"))</f>
        <v>0</v>
      </c>
      <c r="V753">
        <f>IF(OR($S753="",$T753=""),"",IFERROR(MATCH(1,INDEX((Calc!$A$2:$A$2001=INDEX(Calc!$A:$A,$S753))*(Calc!$D$2:$D$2001&gt;0)*(Calc!$I$2:$I$2001&gt;INDEX(Calc!$J:$J,$S753))*(Calc!$T$2:$T$2001&lt;INDEX(Calc!$H:$H,$S753))*(ROW(Calc!$A$2:$A$2001)&gt;$T753),0),0)+1,""))</f>
        <v>0</v>
      </c>
      <c r="W753" s="8">
        <f>IF($S753="","",MAX(0,INDEX(Calc!$H:$H,$S753)-MAX(INDEX(Calc!$K:$K,$S753),INDEX(Calc!$J:$J,$S753))))</f>
        <v>0</v>
      </c>
      <c r="X753" s="8">
        <f>IF($S753="","",INDEX(Calc!$E:$E,$S753)-$W753)</f>
        <v>0</v>
      </c>
    </row>
    <row r="754" spans="1:24">
      <c r="A754">
        <f>IF($S754="","",INDEX(Calc!$A:$A,$S754))</f>
        <v>0</v>
      </c>
      <c r="B754">
        <f>IF($S754="","",INDEX(Calc!$U:$U,$S754))</f>
        <v>0</v>
      </c>
      <c r="C754" s="7">
        <f>IF($S754="","",INDEX(Calc!$B:$B,$S754))</f>
        <v>0</v>
      </c>
      <c r="D754">
        <f>IF($S754="","",INDEX(Calc!$C:$C,$S754))</f>
        <v>0</v>
      </c>
      <c r="E754" s="8">
        <f>IF($S754="","",INDEX(Calc!$E:$E,$S754))</f>
        <v>0</v>
      </c>
      <c r="F754" s="9">
        <f>IF($S754="","",INDEX(Calc!$G:$G,$S754))</f>
        <v>0</v>
      </c>
      <c r="G754" s="8">
        <f>IF($S754="","",INDEX(Calc!$L:$L,$S754))</f>
        <v>0</v>
      </c>
      <c r="H754" s="8">
        <f>IF($S754="","",INDEX(Calc!$M:$M,$S754))</f>
        <v>0</v>
      </c>
      <c r="I754" s="7">
        <f>IF($T754="","",INDEX(Calc!$B:$B,$T754))</f>
        <v>0</v>
      </c>
      <c r="J754" s="8">
        <f>IF($S754="","",IF($U754&lt;&gt;"paid",0,MAX(0,MIN(INDEX(Calc!$H:$H,$S754),INDEX(Calc!$I:$I,$T754))-MAX(INDEX(Calc!$J:$J,$S754),INDEX(Calc!$T:$T,$T754)))))</f>
        <v>0</v>
      </c>
      <c r="K754" s="8">
        <f>IF($S754="","",IF($U754&lt;&gt;"paid",0,$J754/(1+$F754)*$F754))</f>
        <v>0</v>
      </c>
      <c r="L754" s="8">
        <f>IF($S754="","",IF($U754="paid",MAX(0,$E754-MAX(0,MIN(INDEX(Calc!$H:$H,$S754),INDEX(Calc!$I:$I,$T754))-INDEX(Calc!$J:$J,$S754))),$W754))</f>
        <v>0</v>
      </c>
      <c r="M754" s="8">
        <f>IF($S754="","",IF($U754="paid",$L754/(1+$F754)*$F754,$Q754))</f>
        <v>0</v>
      </c>
      <c r="N754">
        <f>IF(OR($S754="",$U754&lt;&gt;"paid"),"",$I754-$C754)</f>
        <v>0</v>
      </c>
      <c r="O754" s="8">
        <f>IF($S754="","",IF(AND($U754="paid",$N754&gt;Settings!$B$4),$K754*Settings!$B$3*$N754/365,0))</f>
        <v>0</v>
      </c>
      <c r="P754" s="8">
        <f>IF($S754="","",IF($U754="unpaid",$W754,0))</f>
        <v>0</v>
      </c>
      <c r="Q754" s="8">
        <f>IF($S754="","",IF(AND($U754="unpaid",$C754&lt;=Settings!$B$2),$W754/(1+$F754)*$F754,0))</f>
        <v>0</v>
      </c>
      <c r="R754">
        <f>IF($S754="","","FY "&amp;IF(MONTH($C754)&gt;=4,YEAR($C754),YEAR($C754)-1)&amp;"-"&amp;TEXT(MOD(IF(MONTH($C754)&gt;=4,YEAR($C754)+1,YEAR($C754)),100),"00"))</f>
        <v>0</v>
      </c>
      <c r="S754">
        <f>IF($S753="","",IF($U753="paid",IF($V753&lt;&gt;"",$S753,IF(AND($W753&gt;0,OR(INDEX(Calc!$B:$B,$S753)&lt;=Settings!$B$2,$X753=0)),$S753,IFERROR(MATCH(1,INDEX((Calc!$A$2:$A$2001&lt;&gt;"")*(Calc!$E$2:$E$2001&gt;0)*(ROW(Calc!$A$2:$A$2001)&gt;$S753),0),0)+1,""))),IFERROR(MATCH(1,INDEX((Calc!$A$2:$A$2001&lt;&gt;"")*(Calc!$E$2:$E$2001&gt;0)*(ROW(Calc!$A$2:$A$2001)&gt;$S753),0),0)+1,"")))</f>
        <v>0</v>
      </c>
      <c r="T754">
        <f>IF($S754="","",IF(AND($S754=$S753,$U753="paid",$V753=""),"",IF(AND($S754=$S753,$U753="paid",$V753&lt;&gt;""),$V753,IF($S754="","",IFERROR(MATCH(1,INDEX((Calc!$A$2:$A$2001=INDEX(Calc!$A:$A,$S754))*(Calc!$D$2:$D$2001&gt;0)*(Calc!$I$2:$I$2001&gt;INDEX(Calc!$J:$J,$S754))*(Calc!$T$2:$T$2001&lt;INDEX(Calc!$H:$H,$S754)),0),0)+1,"")))))</f>
        <v>0</v>
      </c>
      <c r="U754">
        <f>IF($S754="","",IF($T754&lt;&gt;"","paid","unpaid"))</f>
        <v>0</v>
      </c>
      <c r="V754">
        <f>IF(OR($S754="",$T754=""),"",IFERROR(MATCH(1,INDEX((Calc!$A$2:$A$2001=INDEX(Calc!$A:$A,$S754))*(Calc!$D$2:$D$2001&gt;0)*(Calc!$I$2:$I$2001&gt;INDEX(Calc!$J:$J,$S754))*(Calc!$T$2:$T$2001&lt;INDEX(Calc!$H:$H,$S754))*(ROW(Calc!$A$2:$A$2001)&gt;$T754),0),0)+1,""))</f>
        <v>0</v>
      </c>
      <c r="W754" s="8">
        <f>IF($S754="","",MAX(0,INDEX(Calc!$H:$H,$S754)-MAX(INDEX(Calc!$K:$K,$S754),INDEX(Calc!$J:$J,$S754))))</f>
        <v>0</v>
      </c>
      <c r="X754" s="8">
        <f>IF($S754="","",INDEX(Calc!$E:$E,$S754)-$W754)</f>
        <v>0</v>
      </c>
    </row>
    <row r="755" spans="1:24">
      <c r="A755">
        <f>IF($S755="","",INDEX(Calc!$A:$A,$S755))</f>
        <v>0</v>
      </c>
      <c r="B755">
        <f>IF($S755="","",INDEX(Calc!$U:$U,$S755))</f>
        <v>0</v>
      </c>
      <c r="C755" s="7">
        <f>IF($S755="","",INDEX(Calc!$B:$B,$S755))</f>
        <v>0</v>
      </c>
      <c r="D755">
        <f>IF($S755="","",INDEX(Calc!$C:$C,$S755))</f>
        <v>0</v>
      </c>
      <c r="E755" s="8">
        <f>IF($S755="","",INDEX(Calc!$E:$E,$S755))</f>
        <v>0</v>
      </c>
      <c r="F755" s="9">
        <f>IF($S755="","",INDEX(Calc!$G:$G,$S755))</f>
        <v>0</v>
      </c>
      <c r="G755" s="8">
        <f>IF($S755="","",INDEX(Calc!$L:$L,$S755))</f>
        <v>0</v>
      </c>
      <c r="H755" s="8">
        <f>IF($S755="","",INDEX(Calc!$M:$M,$S755))</f>
        <v>0</v>
      </c>
      <c r="I755" s="7">
        <f>IF($T755="","",INDEX(Calc!$B:$B,$T755))</f>
        <v>0</v>
      </c>
      <c r="J755" s="8">
        <f>IF($S755="","",IF($U755&lt;&gt;"paid",0,MAX(0,MIN(INDEX(Calc!$H:$H,$S755),INDEX(Calc!$I:$I,$T755))-MAX(INDEX(Calc!$J:$J,$S755),INDEX(Calc!$T:$T,$T755)))))</f>
        <v>0</v>
      </c>
      <c r="K755" s="8">
        <f>IF($S755="","",IF($U755&lt;&gt;"paid",0,$J755/(1+$F755)*$F755))</f>
        <v>0</v>
      </c>
      <c r="L755" s="8">
        <f>IF($S755="","",IF($U755="paid",MAX(0,$E755-MAX(0,MIN(INDEX(Calc!$H:$H,$S755),INDEX(Calc!$I:$I,$T755))-INDEX(Calc!$J:$J,$S755))),$W755))</f>
        <v>0</v>
      </c>
      <c r="M755" s="8">
        <f>IF($S755="","",IF($U755="paid",$L755/(1+$F755)*$F755,$Q755))</f>
        <v>0</v>
      </c>
      <c r="N755">
        <f>IF(OR($S755="",$U755&lt;&gt;"paid"),"",$I755-$C755)</f>
        <v>0</v>
      </c>
      <c r="O755" s="8">
        <f>IF($S755="","",IF(AND($U755="paid",$N755&gt;Settings!$B$4),$K755*Settings!$B$3*$N755/365,0))</f>
        <v>0</v>
      </c>
      <c r="P755" s="8">
        <f>IF($S755="","",IF($U755="unpaid",$W755,0))</f>
        <v>0</v>
      </c>
      <c r="Q755" s="8">
        <f>IF($S755="","",IF(AND($U755="unpaid",$C755&lt;=Settings!$B$2),$W755/(1+$F755)*$F755,0))</f>
        <v>0</v>
      </c>
      <c r="R755">
        <f>IF($S755="","","FY "&amp;IF(MONTH($C755)&gt;=4,YEAR($C755),YEAR($C755)-1)&amp;"-"&amp;TEXT(MOD(IF(MONTH($C755)&gt;=4,YEAR($C755)+1,YEAR($C755)),100),"00"))</f>
        <v>0</v>
      </c>
      <c r="S755">
        <f>IF($S754="","",IF($U754="paid",IF($V754&lt;&gt;"",$S754,IF(AND($W754&gt;0,OR(INDEX(Calc!$B:$B,$S754)&lt;=Settings!$B$2,$X754=0)),$S754,IFERROR(MATCH(1,INDEX((Calc!$A$2:$A$2001&lt;&gt;"")*(Calc!$E$2:$E$2001&gt;0)*(ROW(Calc!$A$2:$A$2001)&gt;$S754),0),0)+1,""))),IFERROR(MATCH(1,INDEX((Calc!$A$2:$A$2001&lt;&gt;"")*(Calc!$E$2:$E$2001&gt;0)*(ROW(Calc!$A$2:$A$2001)&gt;$S754),0),0)+1,"")))</f>
        <v>0</v>
      </c>
      <c r="T755">
        <f>IF($S755="","",IF(AND($S755=$S754,$U754="paid",$V754=""),"",IF(AND($S755=$S754,$U754="paid",$V754&lt;&gt;""),$V754,IF($S755="","",IFERROR(MATCH(1,INDEX((Calc!$A$2:$A$2001=INDEX(Calc!$A:$A,$S755))*(Calc!$D$2:$D$2001&gt;0)*(Calc!$I$2:$I$2001&gt;INDEX(Calc!$J:$J,$S755))*(Calc!$T$2:$T$2001&lt;INDEX(Calc!$H:$H,$S755)),0),0)+1,"")))))</f>
        <v>0</v>
      </c>
      <c r="U755">
        <f>IF($S755="","",IF($T755&lt;&gt;"","paid","unpaid"))</f>
        <v>0</v>
      </c>
      <c r="V755">
        <f>IF(OR($S755="",$T755=""),"",IFERROR(MATCH(1,INDEX((Calc!$A$2:$A$2001=INDEX(Calc!$A:$A,$S755))*(Calc!$D$2:$D$2001&gt;0)*(Calc!$I$2:$I$2001&gt;INDEX(Calc!$J:$J,$S755))*(Calc!$T$2:$T$2001&lt;INDEX(Calc!$H:$H,$S755))*(ROW(Calc!$A$2:$A$2001)&gt;$T755),0),0)+1,""))</f>
        <v>0</v>
      </c>
      <c r="W755" s="8">
        <f>IF($S755="","",MAX(0,INDEX(Calc!$H:$H,$S755)-MAX(INDEX(Calc!$K:$K,$S755),INDEX(Calc!$J:$J,$S755))))</f>
        <v>0</v>
      </c>
      <c r="X755" s="8">
        <f>IF($S755="","",INDEX(Calc!$E:$E,$S755)-$W755)</f>
        <v>0</v>
      </c>
    </row>
    <row r="756" spans="1:24">
      <c r="A756">
        <f>IF($S756="","",INDEX(Calc!$A:$A,$S756))</f>
        <v>0</v>
      </c>
      <c r="B756">
        <f>IF($S756="","",INDEX(Calc!$U:$U,$S756))</f>
        <v>0</v>
      </c>
      <c r="C756" s="7">
        <f>IF($S756="","",INDEX(Calc!$B:$B,$S756))</f>
        <v>0</v>
      </c>
      <c r="D756">
        <f>IF($S756="","",INDEX(Calc!$C:$C,$S756))</f>
        <v>0</v>
      </c>
      <c r="E756" s="8">
        <f>IF($S756="","",INDEX(Calc!$E:$E,$S756))</f>
        <v>0</v>
      </c>
      <c r="F756" s="9">
        <f>IF($S756="","",INDEX(Calc!$G:$G,$S756))</f>
        <v>0</v>
      </c>
      <c r="G756" s="8">
        <f>IF($S756="","",INDEX(Calc!$L:$L,$S756))</f>
        <v>0</v>
      </c>
      <c r="H756" s="8">
        <f>IF($S756="","",INDEX(Calc!$M:$M,$S756))</f>
        <v>0</v>
      </c>
      <c r="I756" s="7">
        <f>IF($T756="","",INDEX(Calc!$B:$B,$T756))</f>
        <v>0</v>
      </c>
      <c r="J756" s="8">
        <f>IF($S756="","",IF($U756&lt;&gt;"paid",0,MAX(0,MIN(INDEX(Calc!$H:$H,$S756),INDEX(Calc!$I:$I,$T756))-MAX(INDEX(Calc!$J:$J,$S756),INDEX(Calc!$T:$T,$T756)))))</f>
        <v>0</v>
      </c>
      <c r="K756" s="8">
        <f>IF($S756="","",IF($U756&lt;&gt;"paid",0,$J756/(1+$F756)*$F756))</f>
        <v>0</v>
      </c>
      <c r="L756" s="8">
        <f>IF($S756="","",IF($U756="paid",MAX(0,$E756-MAX(0,MIN(INDEX(Calc!$H:$H,$S756),INDEX(Calc!$I:$I,$T756))-INDEX(Calc!$J:$J,$S756))),$W756))</f>
        <v>0</v>
      </c>
      <c r="M756" s="8">
        <f>IF($S756="","",IF($U756="paid",$L756/(1+$F756)*$F756,$Q756))</f>
        <v>0</v>
      </c>
      <c r="N756">
        <f>IF(OR($S756="",$U756&lt;&gt;"paid"),"",$I756-$C756)</f>
        <v>0</v>
      </c>
      <c r="O756" s="8">
        <f>IF($S756="","",IF(AND($U756="paid",$N756&gt;Settings!$B$4),$K756*Settings!$B$3*$N756/365,0))</f>
        <v>0</v>
      </c>
      <c r="P756" s="8">
        <f>IF($S756="","",IF($U756="unpaid",$W756,0))</f>
        <v>0</v>
      </c>
      <c r="Q756" s="8">
        <f>IF($S756="","",IF(AND($U756="unpaid",$C756&lt;=Settings!$B$2),$W756/(1+$F756)*$F756,0))</f>
        <v>0</v>
      </c>
      <c r="R756">
        <f>IF($S756="","","FY "&amp;IF(MONTH($C756)&gt;=4,YEAR($C756),YEAR($C756)-1)&amp;"-"&amp;TEXT(MOD(IF(MONTH($C756)&gt;=4,YEAR($C756)+1,YEAR($C756)),100),"00"))</f>
        <v>0</v>
      </c>
      <c r="S756">
        <f>IF($S755="","",IF($U755="paid",IF($V755&lt;&gt;"",$S755,IF(AND($W755&gt;0,OR(INDEX(Calc!$B:$B,$S755)&lt;=Settings!$B$2,$X755=0)),$S755,IFERROR(MATCH(1,INDEX((Calc!$A$2:$A$2001&lt;&gt;"")*(Calc!$E$2:$E$2001&gt;0)*(ROW(Calc!$A$2:$A$2001)&gt;$S755),0),0)+1,""))),IFERROR(MATCH(1,INDEX((Calc!$A$2:$A$2001&lt;&gt;"")*(Calc!$E$2:$E$2001&gt;0)*(ROW(Calc!$A$2:$A$2001)&gt;$S755),0),0)+1,"")))</f>
        <v>0</v>
      </c>
      <c r="T756">
        <f>IF($S756="","",IF(AND($S756=$S755,$U755="paid",$V755=""),"",IF(AND($S756=$S755,$U755="paid",$V755&lt;&gt;""),$V755,IF($S756="","",IFERROR(MATCH(1,INDEX((Calc!$A$2:$A$2001=INDEX(Calc!$A:$A,$S756))*(Calc!$D$2:$D$2001&gt;0)*(Calc!$I$2:$I$2001&gt;INDEX(Calc!$J:$J,$S756))*(Calc!$T$2:$T$2001&lt;INDEX(Calc!$H:$H,$S756)),0),0)+1,"")))))</f>
        <v>0</v>
      </c>
      <c r="U756">
        <f>IF($S756="","",IF($T756&lt;&gt;"","paid","unpaid"))</f>
        <v>0</v>
      </c>
      <c r="V756">
        <f>IF(OR($S756="",$T756=""),"",IFERROR(MATCH(1,INDEX((Calc!$A$2:$A$2001=INDEX(Calc!$A:$A,$S756))*(Calc!$D$2:$D$2001&gt;0)*(Calc!$I$2:$I$2001&gt;INDEX(Calc!$J:$J,$S756))*(Calc!$T$2:$T$2001&lt;INDEX(Calc!$H:$H,$S756))*(ROW(Calc!$A$2:$A$2001)&gt;$T756),0),0)+1,""))</f>
        <v>0</v>
      </c>
      <c r="W756" s="8">
        <f>IF($S756="","",MAX(0,INDEX(Calc!$H:$H,$S756)-MAX(INDEX(Calc!$K:$K,$S756),INDEX(Calc!$J:$J,$S756))))</f>
        <v>0</v>
      </c>
      <c r="X756" s="8">
        <f>IF($S756="","",INDEX(Calc!$E:$E,$S756)-$W756)</f>
        <v>0</v>
      </c>
    </row>
    <row r="757" spans="1:24">
      <c r="A757">
        <f>IF($S757="","",INDEX(Calc!$A:$A,$S757))</f>
        <v>0</v>
      </c>
      <c r="B757">
        <f>IF($S757="","",INDEX(Calc!$U:$U,$S757))</f>
        <v>0</v>
      </c>
      <c r="C757" s="7">
        <f>IF($S757="","",INDEX(Calc!$B:$B,$S757))</f>
        <v>0</v>
      </c>
      <c r="D757">
        <f>IF($S757="","",INDEX(Calc!$C:$C,$S757))</f>
        <v>0</v>
      </c>
      <c r="E757" s="8">
        <f>IF($S757="","",INDEX(Calc!$E:$E,$S757))</f>
        <v>0</v>
      </c>
      <c r="F757" s="9">
        <f>IF($S757="","",INDEX(Calc!$G:$G,$S757))</f>
        <v>0</v>
      </c>
      <c r="G757" s="8">
        <f>IF($S757="","",INDEX(Calc!$L:$L,$S757))</f>
        <v>0</v>
      </c>
      <c r="H757" s="8">
        <f>IF($S757="","",INDEX(Calc!$M:$M,$S757))</f>
        <v>0</v>
      </c>
      <c r="I757" s="7">
        <f>IF($T757="","",INDEX(Calc!$B:$B,$T757))</f>
        <v>0</v>
      </c>
      <c r="J757" s="8">
        <f>IF($S757="","",IF($U757&lt;&gt;"paid",0,MAX(0,MIN(INDEX(Calc!$H:$H,$S757),INDEX(Calc!$I:$I,$T757))-MAX(INDEX(Calc!$J:$J,$S757),INDEX(Calc!$T:$T,$T757)))))</f>
        <v>0</v>
      </c>
      <c r="K757" s="8">
        <f>IF($S757="","",IF($U757&lt;&gt;"paid",0,$J757/(1+$F757)*$F757))</f>
        <v>0</v>
      </c>
      <c r="L757" s="8">
        <f>IF($S757="","",IF($U757="paid",MAX(0,$E757-MAX(0,MIN(INDEX(Calc!$H:$H,$S757),INDEX(Calc!$I:$I,$T757))-INDEX(Calc!$J:$J,$S757))),$W757))</f>
        <v>0</v>
      </c>
      <c r="M757" s="8">
        <f>IF($S757="","",IF($U757="paid",$L757/(1+$F757)*$F757,$Q757))</f>
        <v>0</v>
      </c>
      <c r="N757">
        <f>IF(OR($S757="",$U757&lt;&gt;"paid"),"",$I757-$C757)</f>
        <v>0</v>
      </c>
      <c r="O757" s="8">
        <f>IF($S757="","",IF(AND($U757="paid",$N757&gt;Settings!$B$4),$K757*Settings!$B$3*$N757/365,0))</f>
        <v>0</v>
      </c>
      <c r="P757" s="8">
        <f>IF($S757="","",IF($U757="unpaid",$W757,0))</f>
        <v>0</v>
      </c>
      <c r="Q757" s="8">
        <f>IF($S757="","",IF(AND($U757="unpaid",$C757&lt;=Settings!$B$2),$W757/(1+$F757)*$F757,0))</f>
        <v>0</v>
      </c>
      <c r="R757">
        <f>IF($S757="","","FY "&amp;IF(MONTH($C757)&gt;=4,YEAR($C757),YEAR($C757)-1)&amp;"-"&amp;TEXT(MOD(IF(MONTH($C757)&gt;=4,YEAR($C757)+1,YEAR($C757)),100),"00"))</f>
        <v>0</v>
      </c>
      <c r="S757">
        <f>IF($S756="","",IF($U756="paid",IF($V756&lt;&gt;"",$S756,IF(AND($W756&gt;0,OR(INDEX(Calc!$B:$B,$S756)&lt;=Settings!$B$2,$X756=0)),$S756,IFERROR(MATCH(1,INDEX((Calc!$A$2:$A$2001&lt;&gt;"")*(Calc!$E$2:$E$2001&gt;0)*(ROW(Calc!$A$2:$A$2001)&gt;$S756),0),0)+1,""))),IFERROR(MATCH(1,INDEX((Calc!$A$2:$A$2001&lt;&gt;"")*(Calc!$E$2:$E$2001&gt;0)*(ROW(Calc!$A$2:$A$2001)&gt;$S756),0),0)+1,"")))</f>
        <v>0</v>
      </c>
      <c r="T757">
        <f>IF($S757="","",IF(AND($S757=$S756,$U756="paid",$V756=""),"",IF(AND($S757=$S756,$U756="paid",$V756&lt;&gt;""),$V756,IF($S757="","",IFERROR(MATCH(1,INDEX((Calc!$A$2:$A$2001=INDEX(Calc!$A:$A,$S757))*(Calc!$D$2:$D$2001&gt;0)*(Calc!$I$2:$I$2001&gt;INDEX(Calc!$J:$J,$S757))*(Calc!$T$2:$T$2001&lt;INDEX(Calc!$H:$H,$S757)),0),0)+1,"")))))</f>
        <v>0</v>
      </c>
      <c r="U757">
        <f>IF($S757="","",IF($T757&lt;&gt;"","paid","unpaid"))</f>
        <v>0</v>
      </c>
      <c r="V757">
        <f>IF(OR($S757="",$T757=""),"",IFERROR(MATCH(1,INDEX((Calc!$A$2:$A$2001=INDEX(Calc!$A:$A,$S757))*(Calc!$D$2:$D$2001&gt;0)*(Calc!$I$2:$I$2001&gt;INDEX(Calc!$J:$J,$S757))*(Calc!$T$2:$T$2001&lt;INDEX(Calc!$H:$H,$S757))*(ROW(Calc!$A$2:$A$2001)&gt;$T757),0),0)+1,""))</f>
        <v>0</v>
      </c>
      <c r="W757" s="8">
        <f>IF($S757="","",MAX(0,INDEX(Calc!$H:$H,$S757)-MAX(INDEX(Calc!$K:$K,$S757),INDEX(Calc!$J:$J,$S757))))</f>
        <v>0</v>
      </c>
      <c r="X757" s="8">
        <f>IF($S757="","",INDEX(Calc!$E:$E,$S757)-$W757)</f>
        <v>0</v>
      </c>
    </row>
    <row r="758" spans="1:24">
      <c r="A758">
        <f>IF($S758="","",INDEX(Calc!$A:$A,$S758))</f>
        <v>0</v>
      </c>
      <c r="B758">
        <f>IF($S758="","",INDEX(Calc!$U:$U,$S758))</f>
        <v>0</v>
      </c>
      <c r="C758" s="7">
        <f>IF($S758="","",INDEX(Calc!$B:$B,$S758))</f>
        <v>0</v>
      </c>
      <c r="D758">
        <f>IF($S758="","",INDEX(Calc!$C:$C,$S758))</f>
        <v>0</v>
      </c>
      <c r="E758" s="8">
        <f>IF($S758="","",INDEX(Calc!$E:$E,$S758))</f>
        <v>0</v>
      </c>
      <c r="F758" s="9">
        <f>IF($S758="","",INDEX(Calc!$G:$G,$S758))</f>
        <v>0</v>
      </c>
      <c r="G758" s="8">
        <f>IF($S758="","",INDEX(Calc!$L:$L,$S758))</f>
        <v>0</v>
      </c>
      <c r="H758" s="8">
        <f>IF($S758="","",INDEX(Calc!$M:$M,$S758))</f>
        <v>0</v>
      </c>
      <c r="I758" s="7">
        <f>IF($T758="","",INDEX(Calc!$B:$B,$T758))</f>
        <v>0</v>
      </c>
      <c r="J758" s="8">
        <f>IF($S758="","",IF($U758&lt;&gt;"paid",0,MAX(0,MIN(INDEX(Calc!$H:$H,$S758),INDEX(Calc!$I:$I,$T758))-MAX(INDEX(Calc!$J:$J,$S758),INDEX(Calc!$T:$T,$T758)))))</f>
        <v>0</v>
      </c>
      <c r="K758" s="8">
        <f>IF($S758="","",IF($U758&lt;&gt;"paid",0,$J758/(1+$F758)*$F758))</f>
        <v>0</v>
      </c>
      <c r="L758" s="8">
        <f>IF($S758="","",IF($U758="paid",MAX(0,$E758-MAX(0,MIN(INDEX(Calc!$H:$H,$S758),INDEX(Calc!$I:$I,$T758))-INDEX(Calc!$J:$J,$S758))),$W758))</f>
        <v>0</v>
      </c>
      <c r="M758" s="8">
        <f>IF($S758="","",IF($U758="paid",$L758/(1+$F758)*$F758,$Q758))</f>
        <v>0</v>
      </c>
      <c r="N758">
        <f>IF(OR($S758="",$U758&lt;&gt;"paid"),"",$I758-$C758)</f>
        <v>0</v>
      </c>
      <c r="O758" s="8">
        <f>IF($S758="","",IF(AND($U758="paid",$N758&gt;Settings!$B$4),$K758*Settings!$B$3*$N758/365,0))</f>
        <v>0</v>
      </c>
      <c r="P758" s="8">
        <f>IF($S758="","",IF($U758="unpaid",$W758,0))</f>
        <v>0</v>
      </c>
      <c r="Q758" s="8">
        <f>IF($S758="","",IF(AND($U758="unpaid",$C758&lt;=Settings!$B$2),$W758/(1+$F758)*$F758,0))</f>
        <v>0</v>
      </c>
      <c r="R758">
        <f>IF($S758="","","FY "&amp;IF(MONTH($C758)&gt;=4,YEAR($C758),YEAR($C758)-1)&amp;"-"&amp;TEXT(MOD(IF(MONTH($C758)&gt;=4,YEAR($C758)+1,YEAR($C758)),100),"00"))</f>
        <v>0</v>
      </c>
      <c r="S758">
        <f>IF($S757="","",IF($U757="paid",IF($V757&lt;&gt;"",$S757,IF(AND($W757&gt;0,OR(INDEX(Calc!$B:$B,$S757)&lt;=Settings!$B$2,$X757=0)),$S757,IFERROR(MATCH(1,INDEX((Calc!$A$2:$A$2001&lt;&gt;"")*(Calc!$E$2:$E$2001&gt;0)*(ROW(Calc!$A$2:$A$2001)&gt;$S757),0),0)+1,""))),IFERROR(MATCH(1,INDEX((Calc!$A$2:$A$2001&lt;&gt;"")*(Calc!$E$2:$E$2001&gt;0)*(ROW(Calc!$A$2:$A$2001)&gt;$S757),0),0)+1,"")))</f>
        <v>0</v>
      </c>
      <c r="T758">
        <f>IF($S758="","",IF(AND($S758=$S757,$U757="paid",$V757=""),"",IF(AND($S758=$S757,$U757="paid",$V757&lt;&gt;""),$V757,IF($S758="","",IFERROR(MATCH(1,INDEX((Calc!$A$2:$A$2001=INDEX(Calc!$A:$A,$S758))*(Calc!$D$2:$D$2001&gt;0)*(Calc!$I$2:$I$2001&gt;INDEX(Calc!$J:$J,$S758))*(Calc!$T$2:$T$2001&lt;INDEX(Calc!$H:$H,$S758)),0),0)+1,"")))))</f>
        <v>0</v>
      </c>
      <c r="U758">
        <f>IF($S758="","",IF($T758&lt;&gt;"","paid","unpaid"))</f>
        <v>0</v>
      </c>
      <c r="V758">
        <f>IF(OR($S758="",$T758=""),"",IFERROR(MATCH(1,INDEX((Calc!$A$2:$A$2001=INDEX(Calc!$A:$A,$S758))*(Calc!$D$2:$D$2001&gt;0)*(Calc!$I$2:$I$2001&gt;INDEX(Calc!$J:$J,$S758))*(Calc!$T$2:$T$2001&lt;INDEX(Calc!$H:$H,$S758))*(ROW(Calc!$A$2:$A$2001)&gt;$T758),0),0)+1,""))</f>
        <v>0</v>
      </c>
      <c r="W758" s="8">
        <f>IF($S758="","",MAX(0,INDEX(Calc!$H:$H,$S758)-MAX(INDEX(Calc!$K:$K,$S758),INDEX(Calc!$J:$J,$S758))))</f>
        <v>0</v>
      </c>
      <c r="X758" s="8">
        <f>IF($S758="","",INDEX(Calc!$E:$E,$S758)-$W758)</f>
        <v>0</v>
      </c>
    </row>
    <row r="759" spans="1:24">
      <c r="A759">
        <f>IF($S759="","",INDEX(Calc!$A:$A,$S759))</f>
        <v>0</v>
      </c>
      <c r="B759">
        <f>IF($S759="","",INDEX(Calc!$U:$U,$S759))</f>
        <v>0</v>
      </c>
      <c r="C759" s="7">
        <f>IF($S759="","",INDEX(Calc!$B:$B,$S759))</f>
        <v>0</v>
      </c>
      <c r="D759">
        <f>IF($S759="","",INDEX(Calc!$C:$C,$S759))</f>
        <v>0</v>
      </c>
      <c r="E759" s="8">
        <f>IF($S759="","",INDEX(Calc!$E:$E,$S759))</f>
        <v>0</v>
      </c>
      <c r="F759" s="9">
        <f>IF($S759="","",INDEX(Calc!$G:$G,$S759))</f>
        <v>0</v>
      </c>
      <c r="G759" s="8">
        <f>IF($S759="","",INDEX(Calc!$L:$L,$S759))</f>
        <v>0</v>
      </c>
      <c r="H759" s="8">
        <f>IF($S759="","",INDEX(Calc!$M:$M,$S759))</f>
        <v>0</v>
      </c>
      <c r="I759" s="7">
        <f>IF($T759="","",INDEX(Calc!$B:$B,$T759))</f>
        <v>0</v>
      </c>
      <c r="J759" s="8">
        <f>IF($S759="","",IF($U759&lt;&gt;"paid",0,MAX(0,MIN(INDEX(Calc!$H:$H,$S759),INDEX(Calc!$I:$I,$T759))-MAX(INDEX(Calc!$J:$J,$S759),INDEX(Calc!$T:$T,$T759)))))</f>
        <v>0</v>
      </c>
      <c r="K759" s="8">
        <f>IF($S759="","",IF($U759&lt;&gt;"paid",0,$J759/(1+$F759)*$F759))</f>
        <v>0</v>
      </c>
      <c r="L759" s="8">
        <f>IF($S759="","",IF($U759="paid",MAX(0,$E759-MAX(0,MIN(INDEX(Calc!$H:$H,$S759),INDEX(Calc!$I:$I,$T759))-INDEX(Calc!$J:$J,$S759))),$W759))</f>
        <v>0</v>
      </c>
      <c r="M759" s="8">
        <f>IF($S759="","",IF($U759="paid",$L759/(1+$F759)*$F759,$Q759))</f>
        <v>0</v>
      </c>
      <c r="N759">
        <f>IF(OR($S759="",$U759&lt;&gt;"paid"),"",$I759-$C759)</f>
        <v>0</v>
      </c>
      <c r="O759" s="8">
        <f>IF($S759="","",IF(AND($U759="paid",$N759&gt;Settings!$B$4),$K759*Settings!$B$3*$N759/365,0))</f>
        <v>0</v>
      </c>
      <c r="P759" s="8">
        <f>IF($S759="","",IF($U759="unpaid",$W759,0))</f>
        <v>0</v>
      </c>
      <c r="Q759" s="8">
        <f>IF($S759="","",IF(AND($U759="unpaid",$C759&lt;=Settings!$B$2),$W759/(1+$F759)*$F759,0))</f>
        <v>0</v>
      </c>
      <c r="R759">
        <f>IF($S759="","","FY "&amp;IF(MONTH($C759)&gt;=4,YEAR($C759),YEAR($C759)-1)&amp;"-"&amp;TEXT(MOD(IF(MONTH($C759)&gt;=4,YEAR($C759)+1,YEAR($C759)),100),"00"))</f>
        <v>0</v>
      </c>
      <c r="S759">
        <f>IF($S758="","",IF($U758="paid",IF($V758&lt;&gt;"",$S758,IF(AND($W758&gt;0,OR(INDEX(Calc!$B:$B,$S758)&lt;=Settings!$B$2,$X758=0)),$S758,IFERROR(MATCH(1,INDEX((Calc!$A$2:$A$2001&lt;&gt;"")*(Calc!$E$2:$E$2001&gt;0)*(ROW(Calc!$A$2:$A$2001)&gt;$S758),0),0)+1,""))),IFERROR(MATCH(1,INDEX((Calc!$A$2:$A$2001&lt;&gt;"")*(Calc!$E$2:$E$2001&gt;0)*(ROW(Calc!$A$2:$A$2001)&gt;$S758),0),0)+1,"")))</f>
        <v>0</v>
      </c>
      <c r="T759">
        <f>IF($S759="","",IF(AND($S759=$S758,$U758="paid",$V758=""),"",IF(AND($S759=$S758,$U758="paid",$V758&lt;&gt;""),$V758,IF($S759="","",IFERROR(MATCH(1,INDEX((Calc!$A$2:$A$2001=INDEX(Calc!$A:$A,$S759))*(Calc!$D$2:$D$2001&gt;0)*(Calc!$I$2:$I$2001&gt;INDEX(Calc!$J:$J,$S759))*(Calc!$T$2:$T$2001&lt;INDEX(Calc!$H:$H,$S759)),0),0)+1,"")))))</f>
        <v>0</v>
      </c>
      <c r="U759">
        <f>IF($S759="","",IF($T759&lt;&gt;"","paid","unpaid"))</f>
        <v>0</v>
      </c>
      <c r="V759">
        <f>IF(OR($S759="",$T759=""),"",IFERROR(MATCH(1,INDEX((Calc!$A$2:$A$2001=INDEX(Calc!$A:$A,$S759))*(Calc!$D$2:$D$2001&gt;0)*(Calc!$I$2:$I$2001&gt;INDEX(Calc!$J:$J,$S759))*(Calc!$T$2:$T$2001&lt;INDEX(Calc!$H:$H,$S759))*(ROW(Calc!$A$2:$A$2001)&gt;$T759),0),0)+1,""))</f>
        <v>0</v>
      </c>
      <c r="W759" s="8">
        <f>IF($S759="","",MAX(0,INDEX(Calc!$H:$H,$S759)-MAX(INDEX(Calc!$K:$K,$S759),INDEX(Calc!$J:$J,$S759))))</f>
        <v>0</v>
      </c>
      <c r="X759" s="8">
        <f>IF($S759="","",INDEX(Calc!$E:$E,$S759)-$W759)</f>
        <v>0</v>
      </c>
    </row>
    <row r="760" spans="1:24">
      <c r="A760">
        <f>IF($S760="","",INDEX(Calc!$A:$A,$S760))</f>
        <v>0</v>
      </c>
      <c r="B760">
        <f>IF($S760="","",INDEX(Calc!$U:$U,$S760))</f>
        <v>0</v>
      </c>
      <c r="C760" s="7">
        <f>IF($S760="","",INDEX(Calc!$B:$B,$S760))</f>
        <v>0</v>
      </c>
      <c r="D760">
        <f>IF($S760="","",INDEX(Calc!$C:$C,$S760))</f>
        <v>0</v>
      </c>
      <c r="E760" s="8">
        <f>IF($S760="","",INDEX(Calc!$E:$E,$S760))</f>
        <v>0</v>
      </c>
      <c r="F760" s="9">
        <f>IF($S760="","",INDEX(Calc!$G:$G,$S760))</f>
        <v>0</v>
      </c>
      <c r="G760" s="8">
        <f>IF($S760="","",INDEX(Calc!$L:$L,$S760))</f>
        <v>0</v>
      </c>
      <c r="H760" s="8">
        <f>IF($S760="","",INDEX(Calc!$M:$M,$S760))</f>
        <v>0</v>
      </c>
      <c r="I760" s="7">
        <f>IF($T760="","",INDEX(Calc!$B:$B,$T760))</f>
        <v>0</v>
      </c>
      <c r="J760" s="8">
        <f>IF($S760="","",IF($U760&lt;&gt;"paid",0,MAX(0,MIN(INDEX(Calc!$H:$H,$S760),INDEX(Calc!$I:$I,$T760))-MAX(INDEX(Calc!$J:$J,$S760),INDEX(Calc!$T:$T,$T760)))))</f>
        <v>0</v>
      </c>
      <c r="K760" s="8">
        <f>IF($S760="","",IF($U760&lt;&gt;"paid",0,$J760/(1+$F760)*$F760))</f>
        <v>0</v>
      </c>
      <c r="L760" s="8">
        <f>IF($S760="","",IF($U760="paid",MAX(0,$E760-MAX(0,MIN(INDEX(Calc!$H:$H,$S760),INDEX(Calc!$I:$I,$T760))-INDEX(Calc!$J:$J,$S760))),$W760))</f>
        <v>0</v>
      </c>
      <c r="M760" s="8">
        <f>IF($S760="","",IF($U760="paid",$L760/(1+$F760)*$F760,$Q760))</f>
        <v>0</v>
      </c>
      <c r="N760">
        <f>IF(OR($S760="",$U760&lt;&gt;"paid"),"",$I760-$C760)</f>
        <v>0</v>
      </c>
      <c r="O760" s="8">
        <f>IF($S760="","",IF(AND($U760="paid",$N760&gt;Settings!$B$4),$K760*Settings!$B$3*$N760/365,0))</f>
        <v>0</v>
      </c>
      <c r="P760" s="8">
        <f>IF($S760="","",IF($U760="unpaid",$W760,0))</f>
        <v>0</v>
      </c>
      <c r="Q760" s="8">
        <f>IF($S760="","",IF(AND($U760="unpaid",$C760&lt;=Settings!$B$2),$W760/(1+$F760)*$F760,0))</f>
        <v>0</v>
      </c>
      <c r="R760">
        <f>IF($S760="","","FY "&amp;IF(MONTH($C760)&gt;=4,YEAR($C760),YEAR($C760)-1)&amp;"-"&amp;TEXT(MOD(IF(MONTH($C760)&gt;=4,YEAR($C760)+1,YEAR($C760)),100),"00"))</f>
        <v>0</v>
      </c>
      <c r="S760">
        <f>IF($S759="","",IF($U759="paid",IF($V759&lt;&gt;"",$S759,IF(AND($W759&gt;0,OR(INDEX(Calc!$B:$B,$S759)&lt;=Settings!$B$2,$X759=0)),$S759,IFERROR(MATCH(1,INDEX((Calc!$A$2:$A$2001&lt;&gt;"")*(Calc!$E$2:$E$2001&gt;0)*(ROW(Calc!$A$2:$A$2001)&gt;$S759),0),0)+1,""))),IFERROR(MATCH(1,INDEX((Calc!$A$2:$A$2001&lt;&gt;"")*(Calc!$E$2:$E$2001&gt;0)*(ROW(Calc!$A$2:$A$2001)&gt;$S759),0),0)+1,"")))</f>
        <v>0</v>
      </c>
      <c r="T760">
        <f>IF($S760="","",IF(AND($S760=$S759,$U759="paid",$V759=""),"",IF(AND($S760=$S759,$U759="paid",$V759&lt;&gt;""),$V759,IF($S760="","",IFERROR(MATCH(1,INDEX((Calc!$A$2:$A$2001=INDEX(Calc!$A:$A,$S760))*(Calc!$D$2:$D$2001&gt;0)*(Calc!$I$2:$I$2001&gt;INDEX(Calc!$J:$J,$S760))*(Calc!$T$2:$T$2001&lt;INDEX(Calc!$H:$H,$S760)),0),0)+1,"")))))</f>
        <v>0</v>
      </c>
      <c r="U760">
        <f>IF($S760="","",IF($T760&lt;&gt;"","paid","unpaid"))</f>
        <v>0</v>
      </c>
      <c r="V760">
        <f>IF(OR($S760="",$T760=""),"",IFERROR(MATCH(1,INDEX((Calc!$A$2:$A$2001=INDEX(Calc!$A:$A,$S760))*(Calc!$D$2:$D$2001&gt;0)*(Calc!$I$2:$I$2001&gt;INDEX(Calc!$J:$J,$S760))*(Calc!$T$2:$T$2001&lt;INDEX(Calc!$H:$H,$S760))*(ROW(Calc!$A$2:$A$2001)&gt;$T760),0),0)+1,""))</f>
        <v>0</v>
      </c>
      <c r="W760" s="8">
        <f>IF($S760="","",MAX(0,INDEX(Calc!$H:$H,$S760)-MAX(INDEX(Calc!$K:$K,$S760),INDEX(Calc!$J:$J,$S760))))</f>
        <v>0</v>
      </c>
      <c r="X760" s="8">
        <f>IF($S760="","",INDEX(Calc!$E:$E,$S760)-$W760)</f>
        <v>0</v>
      </c>
    </row>
    <row r="761" spans="1:24">
      <c r="A761">
        <f>IF($S761="","",INDEX(Calc!$A:$A,$S761))</f>
        <v>0</v>
      </c>
      <c r="B761">
        <f>IF($S761="","",INDEX(Calc!$U:$U,$S761))</f>
        <v>0</v>
      </c>
      <c r="C761" s="7">
        <f>IF($S761="","",INDEX(Calc!$B:$B,$S761))</f>
        <v>0</v>
      </c>
      <c r="D761">
        <f>IF($S761="","",INDEX(Calc!$C:$C,$S761))</f>
        <v>0</v>
      </c>
      <c r="E761" s="8">
        <f>IF($S761="","",INDEX(Calc!$E:$E,$S761))</f>
        <v>0</v>
      </c>
      <c r="F761" s="9">
        <f>IF($S761="","",INDEX(Calc!$G:$G,$S761))</f>
        <v>0</v>
      </c>
      <c r="G761" s="8">
        <f>IF($S761="","",INDEX(Calc!$L:$L,$S761))</f>
        <v>0</v>
      </c>
      <c r="H761" s="8">
        <f>IF($S761="","",INDEX(Calc!$M:$M,$S761))</f>
        <v>0</v>
      </c>
      <c r="I761" s="7">
        <f>IF($T761="","",INDEX(Calc!$B:$B,$T761))</f>
        <v>0</v>
      </c>
      <c r="J761" s="8">
        <f>IF($S761="","",IF($U761&lt;&gt;"paid",0,MAX(0,MIN(INDEX(Calc!$H:$H,$S761),INDEX(Calc!$I:$I,$T761))-MAX(INDEX(Calc!$J:$J,$S761),INDEX(Calc!$T:$T,$T761)))))</f>
        <v>0</v>
      </c>
      <c r="K761" s="8">
        <f>IF($S761="","",IF($U761&lt;&gt;"paid",0,$J761/(1+$F761)*$F761))</f>
        <v>0</v>
      </c>
      <c r="L761" s="8">
        <f>IF($S761="","",IF($U761="paid",MAX(0,$E761-MAX(0,MIN(INDEX(Calc!$H:$H,$S761),INDEX(Calc!$I:$I,$T761))-INDEX(Calc!$J:$J,$S761))),$W761))</f>
        <v>0</v>
      </c>
      <c r="M761" s="8">
        <f>IF($S761="","",IF($U761="paid",$L761/(1+$F761)*$F761,$Q761))</f>
        <v>0</v>
      </c>
      <c r="N761">
        <f>IF(OR($S761="",$U761&lt;&gt;"paid"),"",$I761-$C761)</f>
        <v>0</v>
      </c>
      <c r="O761" s="8">
        <f>IF($S761="","",IF(AND($U761="paid",$N761&gt;Settings!$B$4),$K761*Settings!$B$3*$N761/365,0))</f>
        <v>0</v>
      </c>
      <c r="P761" s="8">
        <f>IF($S761="","",IF($U761="unpaid",$W761,0))</f>
        <v>0</v>
      </c>
      <c r="Q761" s="8">
        <f>IF($S761="","",IF(AND($U761="unpaid",$C761&lt;=Settings!$B$2),$W761/(1+$F761)*$F761,0))</f>
        <v>0</v>
      </c>
      <c r="R761">
        <f>IF($S761="","","FY "&amp;IF(MONTH($C761)&gt;=4,YEAR($C761),YEAR($C761)-1)&amp;"-"&amp;TEXT(MOD(IF(MONTH($C761)&gt;=4,YEAR($C761)+1,YEAR($C761)),100),"00"))</f>
        <v>0</v>
      </c>
      <c r="S761">
        <f>IF($S760="","",IF($U760="paid",IF($V760&lt;&gt;"",$S760,IF(AND($W760&gt;0,OR(INDEX(Calc!$B:$B,$S760)&lt;=Settings!$B$2,$X760=0)),$S760,IFERROR(MATCH(1,INDEX((Calc!$A$2:$A$2001&lt;&gt;"")*(Calc!$E$2:$E$2001&gt;0)*(ROW(Calc!$A$2:$A$2001)&gt;$S760),0),0)+1,""))),IFERROR(MATCH(1,INDEX((Calc!$A$2:$A$2001&lt;&gt;"")*(Calc!$E$2:$E$2001&gt;0)*(ROW(Calc!$A$2:$A$2001)&gt;$S760),0),0)+1,"")))</f>
        <v>0</v>
      </c>
      <c r="T761">
        <f>IF($S761="","",IF(AND($S761=$S760,$U760="paid",$V760=""),"",IF(AND($S761=$S760,$U760="paid",$V760&lt;&gt;""),$V760,IF($S761="","",IFERROR(MATCH(1,INDEX((Calc!$A$2:$A$2001=INDEX(Calc!$A:$A,$S761))*(Calc!$D$2:$D$2001&gt;0)*(Calc!$I$2:$I$2001&gt;INDEX(Calc!$J:$J,$S761))*(Calc!$T$2:$T$2001&lt;INDEX(Calc!$H:$H,$S761)),0),0)+1,"")))))</f>
        <v>0</v>
      </c>
      <c r="U761">
        <f>IF($S761="","",IF($T761&lt;&gt;"","paid","unpaid"))</f>
        <v>0</v>
      </c>
      <c r="V761">
        <f>IF(OR($S761="",$T761=""),"",IFERROR(MATCH(1,INDEX((Calc!$A$2:$A$2001=INDEX(Calc!$A:$A,$S761))*(Calc!$D$2:$D$2001&gt;0)*(Calc!$I$2:$I$2001&gt;INDEX(Calc!$J:$J,$S761))*(Calc!$T$2:$T$2001&lt;INDEX(Calc!$H:$H,$S761))*(ROW(Calc!$A$2:$A$2001)&gt;$T761),0),0)+1,""))</f>
        <v>0</v>
      </c>
      <c r="W761" s="8">
        <f>IF($S761="","",MAX(0,INDEX(Calc!$H:$H,$S761)-MAX(INDEX(Calc!$K:$K,$S761),INDEX(Calc!$J:$J,$S761))))</f>
        <v>0</v>
      </c>
      <c r="X761" s="8">
        <f>IF($S761="","",INDEX(Calc!$E:$E,$S761)-$W761)</f>
        <v>0</v>
      </c>
    </row>
    <row r="762" spans="1:24">
      <c r="A762">
        <f>IF($S762="","",INDEX(Calc!$A:$A,$S762))</f>
        <v>0</v>
      </c>
      <c r="B762">
        <f>IF($S762="","",INDEX(Calc!$U:$U,$S762))</f>
        <v>0</v>
      </c>
      <c r="C762" s="7">
        <f>IF($S762="","",INDEX(Calc!$B:$B,$S762))</f>
        <v>0</v>
      </c>
      <c r="D762">
        <f>IF($S762="","",INDEX(Calc!$C:$C,$S762))</f>
        <v>0</v>
      </c>
      <c r="E762" s="8">
        <f>IF($S762="","",INDEX(Calc!$E:$E,$S762))</f>
        <v>0</v>
      </c>
      <c r="F762" s="9">
        <f>IF($S762="","",INDEX(Calc!$G:$G,$S762))</f>
        <v>0</v>
      </c>
      <c r="G762" s="8">
        <f>IF($S762="","",INDEX(Calc!$L:$L,$S762))</f>
        <v>0</v>
      </c>
      <c r="H762" s="8">
        <f>IF($S762="","",INDEX(Calc!$M:$M,$S762))</f>
        <v>0</v>
      </c>
      <c r="I762" s="7">
        <f>IF($T762="","",INDEX(Calc!$B:$B,$T762))</f>
        <v>0</v>
      </c>
      <c r="J762" s="8">
        <f>IF($S762="","",IF($U762&lt;&gt;"paid",0,MAX(0,MIN(INDEX(Calc!$H:$H,$S762),INDEX(Calc!$I:$I,$T762))-MAX(INDEX(Calc!$J:$J,$S762),INDEX(Calc!$T:$T,$T762)))))</f>
        <v>0</v>
      </c>
      <c r="K762" s="8">
        <f>IF($S762="","",IF($U762&lt;&gt;"paid",0,$J762/(1+$F762)*$F762))</f>
        <v>0</v>
      </c>
      <c r="L762" s="8">
        <f>IF($S762="","",IF($U762="paid",MAX(0,$E762-MAX(0,MIN(INDEX(Calc!$H:$H,$S762),INDEX(Calc!$I:$I,$T762))-INDEX(Calc!$J:$J,$S762))),$W762))</f>
        <v>0</v>
      </c>
      <c r="M762" s="8">
        <f>IF($S762="","",IF($U762="paid",$L762/(1+$F762)*$F762,$Q762))</f>
        <v>0</v>
      </c>
      <c r="N762">
        <f>IF(OR($S762="",$U762&lt;&gt;"paid"),"",$I762-$C762)</f>
        <v>0</v>
      </c>
      <c r="O762" s="8">
        <f>IF($S762="","",IF(AND($U762="paid",$N762&gt;Settings!$B$4),$K762*Settings!$B$3*$N762/365,0))</f>
        <v>0</v>
      </c>
      <c r="P762" s="8">
        <f>IF($S762="","",IF($U762="unpaid",$W762,0))</f>
        <v>0</v>
      </c>
      <c r="Q762" s="8">
        <f>IF($S762="","",IF(AND($U762="unpaid",$C762&lt;=Settings!$B$2),$W762/(1+$F762)*$F762,0))</f>
        <v>0</v>
      </c>
      <c r="R762">
        <f>IF($S762="","","FY "&amp;IF(MONTH($C762)&gt;=4,YEAR($C762),YEAR($C762)-1)&amp;"-"&amp;TEXT(MOD(IF(MONTH($C762)&gt;=4,YEAR($C762)+1,YEAR($C762)),100),"00"))</f>
        <v>0</v>
      </c>
      <c r="S762">
        <f>IF($S761="","",IF($U761="paid",IF($V761&lt;&gt;"",$S761,IF(AND($W761&gt;0,OR(INDEX(Calc!$B:$B,$S761)&lt;=Settings!$B$2,$X761=0)),$S761,IFERROR(MATCH(1,INDEX((Calc!$A$2:$A$2001&lt;&gt;"")*(Calc!$E$2:$E$2001&gt;0)*(ROW(Calc!$A$2:$A$2001)&gt;$S761),0),0)+1,""))),IFERROR(MATCH(1,INDEX((Calc!$A$2:$A$2001&lt;&gt;"")*(Calc!$E$2:$E$2001&gt;0)*(ROW(Calc!$A$2:$A$2001)&gt;$S761),0),0)+1,"")))</f>
        <v>0</v>
      </c>
      <c r="T762">
        <f>IF($S762="","",IF(AND($S762=$S761,$U761="paid",$V761=""),"",IF(AND($S762=$S761,$U761="paid",$V761&lt;&gt;""),$V761,IF($S762="","",IFERROR(MATCH(1,INDEX((Calc!$A$2:$A$2001=INDEX(Calc!$A:$A,$S762))*(Calc!$D$2:$D$2001&gt;0)*(Calc!$I$2:$I$2001&gt;INDEX(Calc!$J:$J,$S762))*(Calc!$T$2:$T$2001&lt;INDEX(Calc!$H:$H,$S762)),0),0)+1,"")))))</f>
        <v>0</v>
      </c>
      <c r="U762">
        <f>IF($S762="","",IF($T762&lt;&gt;"","paid","unpaid"))</f>
        <v>0</v>
      </c>
      <c r="V762">
        <f>IF(OR($S762="",$T762=""),"",IFERROR(MATCH(1,INDEX((Calc!$A$2:$A$2001=INDEX(Calc!$A:$A,$S762))*(Calc!$D$2:$D$2001&gt;0)*(Calc!$I$2:$I$2001&gt;INDEX(Calc!$J:$J,$S762))*(Calc!$T$2:$T$2001&lt;INDEX(Calc!$H:$H,$S762))*(ROW(Calc!$A$2:$A$2001)&gt;$T762),0),0)+1,""))</f>
        <v>0</v>
      </c>
      <c r="W762" s="8">
        <f>IF($S762="","",MAX(0,INDEX(Calc!$H:$H,$S762)-MAX(INDEX(Calc!$K:$K,$S762),INDEX(Calc!$J:$J,$S762))))</f>
        <v>0</v>
      </c>
      <c r="X762" s="8">
        <f>IF($S762="","",INDEX(Calc!$E:$E,$S762)-$W762)</f>
        <v>0</v>
      </c>
    </row>
    <row r="763" spans="1:24">
      <c r="A763">
        <f>IF($S763="","",INDEX(Calc!$A:$A,$S763))</f>
        <v>0</v>
      </c>
      <c r="B763">
        <f>IF($S763="","",INDEX(Calc!$U:$U,$S763))</f>
        <v>0</v>
      </c>
      <c r="C763" s="7">
        <f>IF($S763="","",INDEX(Calc!$B:$B,$S763))</f>
        <v>0</v>
      </c>
      <c r="D763">
        <f>IF($S763="","",INDEX(Calc!$C:$C,$S763))</f>
        <v>0</v>
      </c>
      <c r="E763" s="8">
        <f>IF($S763="","",INDEX(Calc!$E:$E,$S763))</f>
        <v>0</v>
      </c>
      <c r="F763" s="9">
        <f>IF($S763="","",INDEX(Calc!$G:$G,$S763))</f>
        <v>0</v>
      </c>
      <c r="G763" s="8">
        <f>IF($S763="","",INDEX(Calc!$L:$L,$S763))</f>
        <v>0</v>
      </c>
      <c r="H763" s="8">
        <f>IF($S763="","",INDEX(Calc!$M:$M,$S763))</f>
        <v>0</v>
      </c>
      <c r="I763" s="7">
        <f>IF($T763="","",INDEX(Calc!$B:$B,$T763))</f>
        <v>0</v>
      </c>
      <c r="J763" s="8">
        <f>IF($S763="","",IF($U763&lt;&gt;"paid",0,MAX(0,MIN(INDEX(Calc!$H:$H,$S763),INDEX(Calc!$I:$I,$T763))-MAX(INDEX(Calc!$J:$J,$S763),INDEX(Calc!$T:$T,$T763)))))</f>
        <v>0</v>
      </c>
      <c r="K763" s="8">
        <f>IF($S763="","",IF($U763&lt;&gt;"paid",0,$J763/(1+$F763)*$F763))</f>
        <v>0</v>
      </c>
      <c r="L763" s="8">
        <f>IF($S763="","",IF($U763="paid",MAX(0,$E763-MAX(0,MIN(INDEX(Calc!$H:$H,$S763),INDEX(Calc!$I:$I,$T763))-INDEX(Calc!$J:$J,$S763))),$W763))</f>
        <v>0</v>
      </c>
      <c r="M763" s="8">
        <f>IF($S763="","",IF($U763="paid",$L763/(1+$F763)*$F763,$Q763))</f>
        <v>0</v>
      </c>
      <c r="N763">
        <f>IF(OR($S763="",$U763&lt;&gt;"paid"),"",$I763-$C763)</f>
        <v>0</v>
      </c>
      <c r="O763" s="8">
        <f>IF($S763="","",IF(AND($U763="paid",$N763&gt;Settings!$B$4),$K763*Settings!$B$3*$N763/365,0))</f>
        <v>0</v>
      </c>
      <c r="P763" s="8">
        <f>IF($S763="","",IF($U763="unpaid",$W763,0))</f>
        <v>0</v>
      </c>
      <c r="Q763" s="8">
        <f>IF($S763="","",IF(AND($U763="unpaid",$C763&lt;=Settings!$B$2),$W763/(1+$F763)*$F763,0))</f>
        <v>0</v>
      </c>
      <c r="R763">
        <f>IF($S763="","","FY "&amp;IF(MONTH($C763)&gt;=4,YEAR($C763),YEAR($C763)-1)&amp;"-"&amp;TEXT(MOD(IF(MONTH($C763)&gt;=4,YEAR($C763)+1,YEAR($C763)),100),"00"))</f>
        <v>0</v>
      </c>
      <c r="S763">
        <f>IF($S762="","",IF($U762="paid",IF($V762&lt;&gt;"",$S762,IF(AND($W762&gt;0,OR(INDEX(Calc!$B:$B,$S762)&lt;=Settings!$B$2,$X762=0)),$S762,IFERROR(MATCH(1,INDEX((Calc!$A$2:$A$2001&lt;&gt;"")*(Calc!$E$2:$E$2001&gt;0)*(ROW(Calc!$A$2:$A$2001)&gt;$S762),0),0)+1,""))),IFERROR(MATCH(1,INDEX((Calc!$A$2:$A$2001&lt;&gt;"")*(Calc!$E$2:$E$2001&gt;0)*(ROW(Calc!$A$2:$A$2001)&gt;$S762),0),0)+1,"")))</f>
        <v>0</v>
      </c>
      <c r="T763">
        <f>IF($S763="","",IF(AND($S763=$S762,$U762="paid",$V762=""),"",IF(AND($S763=$S762,$U762="paid",$V762&lt;&gt;""),$V762,IF($S763="","",IFERROR(MATCH(1,INDEX((Calc!$A$2:$A$2001=INDEX(Calc!$A:$A,$S763))*(Calc!$D$2:$D$2001&gt;0)*(Calc!$I$2:$I$2001&gt;INDEX(Calc!$J:$J,$S763))*(Calc!$T$2:$T$2001&lt;INDEX(Calc!$H:$H,$S763)),0),0)+1,"")))))</f>
        <v>0</v>
      </c>
      <c r="U763">
        <f>IF($S763="","",IF($T763&lt;&gt;"","paid","unpaid"))</f>
        <v>0</v>
      </c>
      <c r="V763">
        <f>IF(OR($S763="",$T763=""),"",IFERROR(MATCH(1,INDEX((Calc!$A$2:$A$2001=INDEX(Calc!$A:$A,$S763))*(Calc!$D$2:$D$2001&gt;0)*(Calc!$I$2:$I$2001&gt;INDEX(Calc!$J:$J,$S763))*(Calc!$T$2:$T$2001&lt;INDEX(Calc!$H:$H,$S763))*(ROW(Calc!$A$2:$A$2001)&gt;$T763),0),0)+1,""))</f>
        <v>0</v>
      </c>
      <c r="W763" s="8">
        <f>IF($S763="","",MAX(0,INDEX(Calc!$H:$H,$S763)-MAX(INDEX(Calc!$K:$K,$S763),INDEX(Calc!$J:$J,$S763))))</f>
        <v>0</v>
      </c>
      <c r="X763" s="8">
        <f>IF($S763="","",INDEX(Calc!$E:$E,$S763)-$W763)</f>
        <v>0</v>
      </c>
    </row>
    <row r="764" spans="1:24">
      <c r="A764">
        <f>IF($S764="","",INDEX(Calc!$A:$A,$S764))</f>
        <v>0</v>
      </c>
      <c r="B764">
        <f>IF($S764="","",INDEX(Calc!$U:$U,$S764))</f>
        <v>0</v>
      </c>
      <c r="C764" s="7">
        <f>IF($S764="","",INDEX(Calc!$B:$B,$S764))</f>
        <v>0</v>
      </c>
      <c r="D764">
        <f>IF($S764="","",INDEX(Calc!$C:$C,$S764))</f>
        <v>0</v>
      </c>
      <c r="E764" s="8">
        <f>IF($S764="","",INDEX(Calc!$E:$E,$S764))</f>
        <v>0</v>
      </c>
      <c r="F764" s="9">
        <f>IF($S764="","",INDEX(Calc!$G:$G,$S764))</f>
        <v>0</v>
      </c>
      <c r="G764" s="8">
        <f>IF($S764="","",INDEX(Calc!$L:$L,$S764))</f>
        <v>0</v>
      </c>
      <c r="H764" s="8">
        <f>IF($S764="","",INDEX(Calc!$M:$M,$S764))</f>
        <v>0</v>
      </c>
      <c r="I764" s="7">
        <f>IF($T764="","",INDEX(Calc!$B:$B,$T764))</f>
        <v>0</v>
      </c>
      <c r="J764" s="8">
        <f>IF($S764="","",IF($U764&lt;&gt;"paid",0,MAX(0,MIN(INDEX(Calc!$H:$H,$S764),INDEX(Calc!$I:$I,$T764))-MAX(INDEX(Calc!$J:$J,$S764),INDEX(Calc!$T:$T,$T764)))))</f>
        <v>0</v>
      </c>
      <c r="K764" s="8">
        <f>IF($S764="","",IF($U764&lt;&gt;"paid",0,$J764/(1+$F764)*$F764))</f>
        <v>0</v>
      </c>
      <c r="L764" s="8">
        <f>IF($S764="","",IF($U764="paid",MAX(0,$E764-MAX(0,MIN(INDEX(Calc!$H:$H,$S764),INDEX(Calc!$I:$I,$T764))-INDEX(Calc!$J:$J,$S764))),$W764))</f>
        <v>0</v>
      </c>
      <c r="M764" s="8">
        <f>IF($S764="","",IF($U764="paid",$L764/(1+$F764)*$F764,$Q764))</f>
        <v>0</v>
      </c>
      <c r="N764">
        <f>IF(OR($S764="",$U764&lt;&gt;"paid"),"",$I764-$C764)</f>
        <v>0</v>
      </c>
      <c r="O764" s="8">
        <f>IF($S764="","",IF(AND($U764="paid",$N764&gt;Settings!$B$4),$K764*Settings!$B$3*$N764/365,0))</f>
        <v>0</v>
      </c>
      <c r="P764" s="8">
        <f>IF($S764="","",IF($U764="unpaid",$W764,0))</f>
        <v>0</v>
      </c>
      <c r="Q764" s="8">
        <f>IF($S764="","",IF(AND($U764="unpaid",$C764&lt;=Settings!$B$2),$W764/(1+$F764)*$F764,0))</f>
        <v>0</v>
      </c>
      <c r="R764">
        <f>IF($S764="","","FY "&amp;IF(MONTH($C764)&gt;=4,YEAR($C764),YEAR($C764)-1)&amp;"-"&amp;TEXT(MOD(IF(MONTH($C764)&gt;=4,YEAR($C764)+1,YEAR($C764)),100),"00"))</f>
        <v>0</v>
      </c>
      <c r="S764">
        <f>IF($S763="","",IF($U763="paid",IF($V763&lt;&gt;"",$S763,IF(AND($W763&gt;0,OR(INDEX(Calc!$B:$B,$S763)&lt;=Settings!$B$2,$X763=0)),$S763,IFERROR(MATCH(1,INDEX((Calc!$A$2:$A$2001&lt;&gt;"")*(Calc!$E$2:$E$2001&gt;0)*(ROW(Calc!$A$2:$A$2001)&gt;$S763),0),0)+1,""))),IFERROR(MATCH(1,INDEX((Calc!$A$2:$A$2001&lt;&gt;"")*(Calc!$E$2:$E$2001&gt;0)*(ROW(Calc!$A$2:$A$2001)&gt;$S763),0),0)+1,"")))</f>
        <v>0</v>
      </c>
      <c r="T764">
        <f>IF($S764="","",IF(AND($S764=$S763,$U763="paid",$V763=""),"",IF(AND($S764=$S763,$U763="paid",$V763&lt;&gt;""),$V763,IF($S764="","",IFERROR(MATCH(1,INDEX((Calc!$A$2:$A$2001=INDEX(Calc!$A:$A,$S764))*(Calc!$D$2:$D$2001&gt;0)*(Calc!$I$2:$I$2001&gt;INDEX(Calc!$J:$J,$S764))*(Calc!$T$2:$T$2001&lt;INDEX(Calc!$H:$H,$S764)),0),0)+1,"")))))</f>
        <v>0</v>
      </c>
      <c r="U764">
        <f>IF($S764="","",IF($T764&lt;&gt;"","paid","unpaid"))</f>
        <v>0</v>
      </c>
      <c r="V764">
        <f>IF(OR($S764="",$T764=""),"",IFERROR(MATCH(1,INDEX((Calc!$A$2:$A$2001=INDEX(Calc!$A:$A,$S764))*(Calc!$D$2:$D$2001&gt;0)*(Calc!$I$2:$I$2001&gt;INDEX(Calc!$J:$J,$S764))*(Calc!$T$2:$T$2001&lt;INDEX(Calc!$H:$H,$S764))*(ROW(Calc!$A$2:$A$2001)&gt;$T764),0),0)+1,""))</f>
        <v>0</v>
      </c>
      <c r="W764" s="8">
        <f>IF($S764="","",MAX(0,INDEX(Calc!$H:$H,$S764)-MAX(INDEX(Calc!$K:$K,$S764),INDEX(Calc!$J:$J,$S764))))</f>
        <v>0</v>
      </c>
      <c r="X764" s="8">
        <f>IF($S764="","",INDEX(Calc!$E:$E,$S764)-$W764)</f>
        <v>0</v>
      </c>
    </row>
    <row r="765" spans="1:24">
      <c r="A765">
        <f>IF($S765="","",INDEX(Calc!$A:$A,$S765))</f>
        <v>0</v>
      </c>
      <c r="B765">
        <f>IF($S765="","",INDEX(Calc!$U:$U,$S765))</f>
        <v>0</v>
      </c>
      <c r="C765" s="7">
        <f>IF($S765="","",INDEX(Calc!$B:$B,$S765))</f>
        <v>0</v>
      </c>
      <c r="D765">
        <f>IF($S765="","",INDEX(Calc!$C:$C,$S765))</f>
        <v>0</v>
      </c>
      <c r="E765" s="8">
        <f>IF($S765="","",INDEX(Calc!$E:$E,$S765))</f>
        <v>0</v>
      </c>
      <c r="F765" s="9">
        <f>IF($S765="","",INDEX(Calc!$G:$G,$S765))</f>
        <v>0</v>
      </c>
      <c r="G765" s="8">
        <f>IF($S765="","",INDEX(Calc!$L:$L,$S765))</f>
        <v>0</v>
      </c>
      <c r="H765" s="8">
        <f>IF($S765="","",INDEX(Calc!$M:$M,$S765))</f>
        <v>0</v>
      </c>
      <c r="I765" s="7">
        <f>IF($T765="","",INDEX(Calc!$B:$B,$T765))</f>
        <v>0</v>
      </c>
      <c r="J765" s="8">
        <f>IF($S765="","",IF($U765&lt;&gt;"paid",0,MAX(0,MIN(INDEX(Calc!$H:$H,$S765),INDEX(Calc!$I:$I,$T765))-MAX(INDEX(Calc!$J:$J,$S765),INDEX(Calc!$T:$T,$T765)))))</f>
        <v>0</v>
      </c>
      <c r="K765" s="8">
        <f>IF($S765="","",IF($U765&lt;&gt;"paid",0,$J765/(1+$F765)*$F765))</f>
        <v>0</v>
      </c>
      <c r="L765" s="8">
        <f>IF($S765="","",IF($U765="paid",MAX(0,$E765-MAX(0,MIN(INDEX(Calc!$H:$H,$S765),INDEX(Calc!$I:$I,$T765))-INDEX(Calc!$J:$J,$S765))),$W765))</f>
        <v>0</v>
      </c>
      <c r="M765" s="8">
        <f>IF($S765="","",IF($U765="paid",$L765/(1+$F765)*$F765,$Q765))</f>
        <v>0</v>
      </c>
      <c r="N765">
        <f>IF(OR($S765="",$U765&lt;&gt;"paid"),"",$I765-$C765)</f>
        <v>0</v>
      </c>
      <c r="O765" s="8">
        <f>IF($S765="","",IF(AND($U765="paid",$N765&gt;Settings!$B$4),$K765*Settings!$B$3*$N765/365,0))</f>
        <v>0</v>
      </c>
      <c r="P765" s="8">
        <f>IF($S765="","",IF($U765="unpaid",$W765,0))</f>
        <v>0</v>
      </c>
      <c r="Q765" s="8">
        <f>IF($S765="","",IF(AND($U765="unpaid",$C765&lt;=Settings!$B$2),$W765/(1+$F765)*$F765,0))</f>
        <v>0</v>
      </c>
      <c r="R765">
        <f>IF($S765="","","FY "&amp;IF(MONTH($C765)&gt;=4,YEAR($C765),YEAR($C765)-1)&amp;"-"&amp;TEXT(MOD(IF(MONTH($C765)&gt;=4,YEAR($C765)+1,YEAR($C765)),100),"00"))</f>
        <v>0</v>
      </c>
      <c r="S765">
        <f>IF($S764="","",IF($U764="paid",IF($V764&lt;&gt;"",$S764,IF(AND($W764&gt;0,OR(INDEX(Calc!$B:$B,$S764)&lt;=Settings!$B$2,$X764=0)),$S764,IFERROR(MATCH(1,INDEX((Calc!$A$2:$A$2001&lt;&gt;"")*(Calc!$E$2:$E$2001&gt;0)*(ROW(Calc!$A$2:$A$2001)&gt;$S764),0),0)+1,""))),IFERROR(MATCH(1,INDEX((Calc!$A$2:$A$2001&lt;&gt;"")*(Calc!$E$2:$E$2001&gt;0)*(ROW(Calc!$A$2:$A$2001)&gt;$S764),0),0)+1,"")))</f>
        <v>0</v>
      </c>
      <c r="T765">
        <f>IF($S765="","",IF(AND($S765=$S764,$U764="paid",$V764=""),"",IF(AND($S765=$S764,$U764="paid",$V764&lt;&gt;""),$V764,IF($S765="","",IFERROR(MATCH(1,INDEX((Calc!$A$2:$A$2001=INDEX(Calc!$A:$A,$S765))*(Calc!$D$2:$D$2001&gt;0)*(Calc!$I$2:$I$2001&gt;INDEX(Calc!$J:$J,$S765))*(Calc!$T$2:$T$2001&lt;INDEX(Calc!$H:$H,$S765)),0),0)+1,"")))))</f>
        <v>0</v>
      </c>
      <c r="U765">
        <f>IF($S765="","",IF($T765&lt;&gt;"","paid","unpaid"))</f>
        <v>0</v>
      </c>
      <c r="V765">
        <f>IF(OR($S765="",$T765=""),"",IFERROR(MATCH(1,INDEX((Calc!$A$2:$A$2001=INDEX(Calc!$A:$A,$S765))*(Calc!$D$2:$D$2001&gt;0)*(Calc!$I$2:$I$2001&gt;INDEX(Calc!$J:$J,$S765))*(Calc!$T$2:$T$2001&lt;INDEX(Calc!$H:$H,$S765))*(ROW(Calc!$A$2:$A$2001)&gt;$T765),0),0)+1,""))</f>
        <v>0</v>
      </c>
      <c r="W765" s="8">
        <f>IF($S765="","",MAX(0,INDEX(Calc!$H:$H,$S765)-MAX(INDEX(Calc!$K:$K,$S765),INDEX(Calc!$J:$J,$S765))))</f>
        <v>0</v>
      </c>
      <c r="X765" s="8">
        <f>IF($S765="","",INDEX(Calc!$E:$E,$S765)-$W765)</f>
        <v>0</v>
      </c>
    </row>
    <row r="766" spans="1:24">
      <c r="A766">
        <f>IF($S766="","",INDEX(Calc!$A:$A,$S766))</f>
        <v>0</v>
      </c>
      <c r="B766">
        <f>IF($S766="","",INDEX(Calc!$U:$U,$S766))</f>
        <v>0</v>
      </c>
      <c r="C766" s="7">
        <f>IF($S766="","",INDEX(Calc!$B:$B,$S766))</f>
        <v>0</v>
      </c>
      <c r="D766">
        <f>IF($S766="","",INDEX(Calc!$C:$C,$S766))</f>
        <v>0</v>
      </c>
      <c r="E766" s="8">
        <f>IF($S766="","",INDEX(Calc!$E:$E,$S766))</f>
        <v>0</v>
      </c>
      <c r="F766" s="9">
        <f>IF($S766="","",INDEX(Calc!$G:$G,$S766))</f>
        <v>0</v>
      </c>
      <c r="G766" s="8">
        <f>IF($S766="","",INDEX(Calc!$L:$L,$S766))</f>
        <v>0</v>
      </c>
      <c r="H766" s="8">
        <f>IF($S766="","",INDEX(Calc!$M:$M,$S766))</f>
        <v>0</v>
      </c>
      <c r="I766" s="7">
        <f>IF($T766="","",INDEX(Calc!$B:$B,$T766))</f>
        <v>0</v>
      </c>
      <c r="J766" s="8">
        <f>IF($S766="","",IF($U766&lt;&gt;"paid",0,MAX(0,MIN(INDEX(Calc!$H:$H,$S766),INDEX(Calc!$I:$I,$T766))-MAX(INDEX(Calc!$J:$J,$S766),INDEX(Calc!$T:$T,$T766)))))</f>
        <v>0</v>
      </c>
      <c r="K766" s="8">
        <f>IF($S766="","",IF($U766&lt;&gt;"paid",0,$J766/(1+$F766)*$F766))</f>
        <v>0</v>
      </c>
      <c r="L766" s="8">
        <f>IF($S766="","",IF($U766="paid",MAX(0,$E766-MAX(0,MIN(INDEX(Calc!$H:$H,$S766),INDEX(Calc!$I:$I,$T766))-INDEX(Calc!$J:$J,$S766))),$W766))</f>
        <v>0</v>
      </c>
      <c r="M766" s="8">
        <f>IF($S766="","",IF($U766="paid",$L766/(1+$F766)*$F766,$Q766))</f>
        <v>0</v>
      </c>
      <c r="N766">
        <f>IF(OR($S766="",$U766&lt;&gt;"paid"),"",$I766-$C766)</f>
        <v>0</v>
      </c>
      <c r="O766" s="8">
        <f>IF($S766="","",IF(AND($U766="paid",$N766&gt;Settings!$B$4),$K766*Settings!$B$3*$N766/365,0))</f>
        <v>0</v>
      </c>
      <c r="P766" s="8">
        <f>IF($S766="","",IF($U766="unpaid",$W766,0))</f>
        <v>0</v>
      </c>
      <c r="Q766" s="8">
        <f>IF($S766="","",IF(AND($U766="unpaid",$C766&lt;=Settings!$B$2),$W766/(1+$F766)*$F766,0))</f>
        <v>0</v>
      </c>
      <c r="R766">
        <f>IF($S766="","","FY "&amp;IF(MONTH($C766)&gt;=4,YEAR($C766),YEAR($C766)-1)&amp;"-"&amp;TEXT(MOD(IF(MONTH($C766)&gt;=4,YEAR($C766)+1,YEAR($C766)),100),"00"))</f>
        <v>0</v>
      </c>
      <c r="S766">
        <f>IF($S765="","",IF($U765="paid",IF($V765&lt;&gt;"",$S765,IF(AND($W765&gt;0,OR(INDEX(Calc!$B:$B,$S765)&lt;=Settings!$B$2,$X765=0)),$S765,IFERROR(MATCH(1,INDEX((Calc!$A$2:$A$2001&lt;&gt;"")*(Calc!$E$2:$E$2001&gt;0)*(ROW(Calc!$A$2:$A$2001)&gt;$S765),0),0)+1,""))),IFERROR(MATCH(1,INDEX((Calc!$A$2:$A$2001&lt;&gt;"")*(Calc!$E$2:$E$2001&gt;0)*(ROW(Calc!$A$2:$A$2001)&gt;$S765),0),0)+1,"")))</f>
        <v>0</v>
      </c>
      <c r="T766">
        <f>IF($S766="","",IF(AND($S766=$S765,$U765="paid",$V765=""),"",IF(AND($S766=$S765,$U765="paid",$V765&lt;&gt;""),$V765,IF($S766="","",IFERROR(MATCH(1,INDEX((Calc!$A$2:$A$2001=INDEX(Calc!$A:$A,$S766))*(Calc!$D$2:$D$2001&gt;0)*(Calc!$I$2:$I$2001&gt;INDEX(Calc!$J:$J,$S766))*(Calc!$T$2:$T$2001&lt;INDEX(Calc!$H:$H,$S766)),0),0)+1,"")))))</f>
        <v>0</v>
      </c>
      <c r="U766">
        <f>IF($S766="","",IF($T766&lt;&gt;"","paid","unpaid"))</f>
        <v>0</v>
      </c>
      <c r="V766">
        <f>IF(OR($S766="",$T766=""),"",IFERROR(MATCH(1,INDEX((Calc!$A$2:$A$2001=INDEX(Calc!$A:$A,$S766))*(Calc!$D$2:$D$2001&gt;0)*(Calc!$I$2:$I$2001&gt;INDEX(Calc!$J:$J,$S766))*(Calc!$T$2:$T$2001&lt;INDEX(Calc!$H:$H,$S766))*(ROW(Calc!$A$2:$A$2001)&gt;$T766),0),0)+1,""))</f>
        <v>0</v>
      </c>
      <c r="W766" s="8">
        <f>IF($S766="","",MAX(0,INDEX(Calc!$H:$H,$S766)-MAX(INDEX(Calc!$K:$K,$S766),INDEX(Calc!$J:$J,$S766))))</f>
        <v>0</v>
      </c>
      <c r="X766" s="8">
        <f>IF($S766="","",INDEX(Calc!$E:$E,$S766)-$W766)</f>
        <v>0</v>
      </c>
    </row>
    <row r="767" spans="1:24">
      <c r="A767">
        <f>IF($S767="","",INDEX(Calc!$A:$A,$S767))</f>
        <v>0</v>
      </c>
      <c r="B767">
        <f>IF($S767="","",INDEX(Calc!$U:$U,$S767))</f>
        <v>0</v>
      </c>
      <c r="C767" s="7">
        <f>IF($S767="","",INDEX(Calc!$B:$B,$S767))</f>
        <v>0</v>
      </c>
      <c r="D767">
        <f>IF($S767="","",INDEX(Calc!$C:$C,$S767))</f>
        <v>0</v>
      </c>
      <c r="E767" s="8">
        <f>IF($S767="","",INDEX(Calc!$E:$E,$S767))</f>
        <v>0</v>
      </c>
      <c r="F767" s="9">
        <f>IF($S767="","",INDEX(Calc!$G:$G,$S767))</f>
        <v>0</v>
      </c>
      <c r="G767" s="8">
        <f>IF($S767="","",INDEX(Calc!$L:$L,$S767))</f>
        <v>0</v>
      </c>
      <c r="H767" s="8">
        <f>IF($S767="","",INDEX(Calc!$M:$M,$S767))</f>
        <v>0</v>
      </c>
      <c r="I767" s="7">
        <f>IF($T767="","",INDEX(Calc!$B:$B,$T767))</f>
        <v>0</v>
      </c>
      <c r="J767" s="8">
        <f>IF($S767="","",IF($U767&lt;&gt;"paid",0,MAX(0,MIN(INDEX(Calc!$H:$H,$S767),INDEX(Calc!$I:$I,$T767))-MAX(INDEX(Calc!$J:$J,$S767),INDEX(Calc!$T:$T,$T767)))))</f>
        <v>0</v>
      </c>
      <c r="K767" s="8">
        <f>IF($S767="","",IF($U767&lt;&gt;"paid",0,$J767/(1+$F767)*$F767))</f>
        <v>0</v>
      </c>
      <c r="L767" s="8">
        <f>IF($S767="","",IF($U767="paid",MAX(0,$E767-MAX(0,MIN(INDEX(Calc!$H:$H,$S767),INDEX(Calc!$I:$I,$T767))-INDEX(Calc!$J:$J,$S767))),$W767))</f>
        <v>0</v>
      </c>
      <c r="M767" s="8">
        <f>IF($S767="","",IF($U767="paid",$L767/(1+$F767)*$F767,$Q767))</f>
        <v>0</v>
      </c>
      <c r="N767">
        <f>IF(OR($S767="",$U767&lt;&gt;"paid"),"",$I767-$C767)</f>
        <v>0</v>
      </c>
      <c r="O767" s="8">
        <f>IF($S767="","",IF(AND($U767="paid",$N767&gt;Settings!$B$4),$K767*Settings!$B$3*$N767/365,0))</f>
        <v>0</v>
      </c>
      <c r="P767" s="8">
        <f>IF($S767="","",IF($U767="unpaid",$W767,0))</f>
        <v>0</v>
      </c>
      <c r="Q767" s="8">
        <f>IF($S767="","",IF(AND($U767="unpaid",$C767&lt;=Settings!$B$2),$W767/(1+$F767)*$F767,0))</f>
        <v>0</v>
      </c>
      <c r="R767">
        <f>IF($S767="","","FY "&amp;IF(MONTH($C767)&gt;=4,YEAR($C767),YEAR($C767)-1)&amp;"-"&amp;TEXT(MOD(IF(MONTH($C767)&gt;=4,YEAR($C767)+1,YEAR($C767)),100),"00"))</f>
        <v>0</v>
      </c>
      <c r="S767">
        <f>IF($S766="","",IF($U766="paid",IF($V766&lt;&gt;"",$S766,IF(AND($W766&gt;0,OR(INDEX(Calc!$B:$B,$S766)&lt;=Settings!$B$2,$X766=0)),$S766,IFERROR(MATCH(1,INDEX((Calc!$A$2:$A$2001&lt;&gt;"")*(Calc!$E$2:$E$2001&gt;0)*(ROW(Calc!$A$2:$A$2001)&gt;$S766),0),0)+1,""))),IFERROR(MATCH(1,INDEX((Calc!$A$2:$A$2001&lt;&gt;"")*(Calc!$E$2:$E$2001&gt;0)*(ROW(Calc!$A$2:$A$2001)&gt;$S766),0),0)+1,"")))</f>
        <v>0</v>
      </c>
      <c r="T767">
        <f>IF($S767="","",IF(AND($S767=$S766,$U766="paid",$V766=""),"",IF(AND($S767=$S766,$U766="paid",$V766&lt;&gt;""),$V766,IF($S767="","",IFERROR(MATCH(1,INDEX((Calc!$A$2:$A$2001=INDEX(Calc!$A:$A,$S767))*(Calc!$D$2:$D$2001&gt;0)*(Calc!$I$2:$I$2001&gt;INDEX(Calc!$J:$J,$S767))*(Calc!$T$2:$T$2001&lt;INDEX(Calc!$H:$H,$S767)),0),0)+1,"")))))</f>
        <v>0</v>
      </c>
      <c r="U767">
        <f>IF($S767="","",IF($T767&lt;&gt;"","paid","unpaid"))</f>
        <v>0</v>
      </c>
      <c r="V767">
        <f>IF(OR($S767="",$T767=""),"",IFERROR(MATCH(1,INDEX((Calc!$A$2:$A$2001=INDEX(Calc!$A:$A,$S767))*(Calc!$D$2:$D$2001&gt;0)*(Calc!$I$2:$I$2001&gt;INDEX(Calc!$J:$J,$S767))*(Calc!$T$2:$T$2001&lt;INDEX(Calc!$H:$H,$S767))*(ROW(Calc!$A$2:$A$2001)&gt;$T767),0),0)+1,""))</f>
        <v>0</v>
      </c>
      <c r="W767" s="8">
        <f>IF($S767="","",MAX(0,INDEX(Calc!$H:$H,$S767)-MAX(INDEX(Calc!$K:$K,$S767),INDEX(Calc!$J:$J,$S767))))</f>
        <v>0</v>
      </c>
      <c r="X767" s="8">
        <f>IF($S767="","",INDEX(Calc!$E:$E,$S767)-$W767)</f>
        <v>0</v>
      </c>
    </row>
    <row r="768" spans="1:24">
      <c r="A768">
        <f>IF($S768="","",INDEX(Calc!$A:$A,$S768))</f>
        <v>0</v>
      </c>
      <c r="B768">
        <f>IF($S768="","",INDEX(Calc!$U:$U,$S768))</f>
        <v>0</v>
      </c>
      <c r="C768" s="7">
        <f>IF($S768="","",INDEX(Calc!$B:$B,$S768))</f>
        <v>0</v>
      </c>
      <c r="D768">
        <f>IF($S768="","",INDEX(Calc!$C:$C,$S768))</f>
        <v>0</v>
      </c>
      <c r="E768" s="8">
        <f>IF($S768="","",INDEX(Calc!$E:$E,$S768))</f>
        <v>0</v>
      </c>
      <c r="F768" s="9">
        <f>IF($S768="","",INDEX(Calc!$G:$G,$S768))</f>
        <v>0</v>
      </c>
      <c r="G768" s="8">
        <f>IF($S768="","",INDEX(Calc!$L:$L,$S768))</f>
        <v>0</v>
      </c>
      <c r="H768" s="8">
        <f>IF($S768="","",INDEX(Calc!$M:$M,$S768))</f>
        <v>0</v>
      </c>
      <c r="I768" s="7">
        <f>IF($T768="","",INDEX(Calc!$B:$B,$T768))</f>
        <v>0</v>
      </c>
      <c r="J768" s="8">
        <f>IF($S768="","",IF($U768&lt;&gt;"paid",0,MAX(0,MIN(INDEX(Calc!$H:$H,$S768),INDEX(Calc!$I:$I,$T768))-MAX(INDEX(Calc!$J:$J,$S768),INDEX(Calc!$T:$T,$T768)))))</f>
        <v>0</v>
      </c>
      <c r="K768" s="8">
        <f>IF($S768="","",IF($U768&lt;&gt;"paid",0,$J768/(1+$F768)*$F768))</f>
        <v>0</v>
      </c>
      <c r="L768" s="8">
        <f>IF($S768="","",IF($U768="paid",MAX(0,$E768-MAX(0,MIN(INDEX(Calc!$H:$H,$S768),INDEX(Calc!$I:$I,$T768))-INDEX(Calc!$J:$J,$S768))),$W768))</f>
        <v>0</v>
      </c>
      <c r="M768" s="8">
        <f>IF($S768="","",IF($U768="paid",$L768/(1+$F768)*$F768,$Q768))</f>
        <v>0</v>
      </c>
      <c r="N768">
        <f>IF(OR($S768="",$U768&lt;&gt;"paid"),"",$I768-$C768)</f>
        <v>0</v>
      </c>
      <c r="O768" s="8">
        <f>IF($S768="","",IF(AND($U768="paid",$N768&gt;Settings!$B$4),$K768*Settings!$B$3*$N768/365,0))</f>
        <v>0</v>
      </c>
      <c r="P768" s="8">
        <f>IF($S768="","",IF($U768="unpaid",$W768,0))</f>
        <v>0</v>
      </c>
      <c r="Q768" s="8">
        <f>IF($S768="","",IF(AND($U768="unpaid",$C768&lt;=Settings!$B$2),$W768/(1+$F768)*$F768,0))</f>
        <v>0</v>
      </c>
      <c r="R768">
        <f>IF($S768="","","FY "&amp;IF(MONTH($C768)&gt;=4,YEAR($C768),YEAR($C768)-1)&amp;"-"&amp;TEXT(MOD(IF(MONTH($C768)&gt;=4,YEAR($C768)+1,YEAR($C768)),100),"00"))</f>
        <v>0</v>
      </c>
      <c r="S768">
        <f>IF($S767="","",IF($U767="paid",IF($V767&lt;&gt;"",$S767,IF(AND($W767&gt;0,OR(INDEX(Calc!$B:$B,$S767)&lt;=Settings!$B$2,$X767=0)),$S767,IFERROR(MATCH(1,INDEX((Calc!$A$2:$A$2001&lt;&gt;"")*(Calc!$E$2:$E$2001&gt;0)*(ROW(Calc!$A$2:$A$2001)&gt;$S767),0),0)+1,""))),IFERROR(MATCH(1,INDEX((Calc!$A$2:$A$2001&lt;&gt;"")*(Calc!$E$2:$E$2001&gt;0)*(ROW(Calc!$A$2:$A$2001)&gt;$S767),0),0)+1,"")))</f>
        <v>0</v>
      </c>
      <c r="T768">
        <f>IF($S768="","",IF(AND($S768=$S767,$U767="paid",$V767=""),"",IF(AND($S768=$S767,$U767="paid",$V767&lt;&gt;""),$V767,IF($S768="","",IFERROR(MATCH(1,INDEX((Calc!$A$2:$A$2001=INDEX(Calc!$A:$A,$S768))*(Calc!$D$2:$D$2001&gt;0)*(Calc!$I$2:$I$2001&gt;INDEX(Calc!$J:$J,$S768))*(Calc!$T$2:$T$2001&lt;INDEX(Calc!$H:$H,$S768)),0),0)+1,"")))))</f>
        <v>0</v>
      </c>
      <c r="U768">
        <f>IF($S768="","",IF($T768&lt;&gt;"","paid","unpaid"))</f>
        <v>0</v>
      </c>
      <c r="V768">
        <f>IF(OR($S768="",$T768=""),"",IFERROR(MATCH(1,INDEX((Calc!$A$2:$A$2001=INDEX(Calc!$A:$A,$S768))*(Calc!$D$2:$D$2001&gt;0)*(Calc!$I$2:$I$2001&gt;INDEX(Calc!$J:$J,$S768))*(Calc!$T$2:$T$2001&lt;INDEX(Calc!$H:$H,$S768))*(ROW(Calc!$A$2:$A$2001)&gt;$T768),0),0)+1,""))</f>
        <v>0</v>
      </c>
      <c r="W768" s="8">
        <f>IF($S768="","",MAX(0,INDEX(Calc!$H:$H,$S768)-MAX(INDEX(Calc!$K:$K,$S768),INDEX(Calc!$J:$J,$S768))))</f>
        <v>0</v>
      </c>
      <c r="X768" s="8">
        <f>IF($S768="","",INDEX(Calc!$E:$E,$S768)-$W768)</f>
        <v>0</v>
      </c>
    </row>
    <row r="769" spans="1:24">
      <c r="A769">
        <f>IF($S769="","",INDEX(Calc!$A:$A,$S769))</f>
        <v>0</v>
      </c>
      <c r="B769">
        <f>IF($S769="","",INDEX(Calc!$U:$U,$S769))</f>
        <v>0</v>
      </c>
      <c r="C769" s="7">
        <f>IF($S769="","",INDEX(Calc!$B:$B,$S769))</f>
        <v>0</v>
      </c>
      <c r="D769">
        <f>IF($S769="","",INDEX(Calc!$C:$C,$S769))</f>
        <v>0</v>
      </c>
      <c r="E769" s="8">
        <f>IF($S769="","",INDEX(Calc!$E:$E,$S769))</f>
        <v>0</v>
      </c>
      <c r="F769" s="9">
        <f>IF($S769="","",INDEX(Calc!$G:$G,$S769))</f>
        <v>0</v>
      </c>
      <c r="G769" s="8">
        <f>IF($S769="","",INDEX(Calc!$L:$L,$S769))</f>
        <v>0</v>
      </c>
      <c r="H769" s="8">
        <f>IF($S769="","",INDEX(Calc!$M:$M,$S769))</f>
        <v>0</v>
      </c>
      <c r="I769" s="7">
        <f>IF($T769="","",INDEX(Calc!$B:$B,$T769))</f>
        <v>0</v>
      </c>
      <c r="J769" s="8">
        <f>IF($S769="","",IF($U769&lt;&gt;"paid",0,MAX(0,MIN(INDEX(Calc!$H:$H,$S769),INDEX(Calc!$I:$I,$T769))-MAX(INDEX(Calc!$J:$J,$S769),INDEX(Calc!$T:$T,$T769)))))</f>
        <v>0</v>
      </c>
      <c r="K769" s="8">
        <f>IF($S769="","",IF($U769&lt;&gt;"paid",0,$J769/(1+$F769)*$F769))</f>
        <v>0</v>
      </c>
      <c r="L769" s="8">
        <f>IF($S769="","",IF($U769="paid",MAX(0,$E769-MAX(0,MIN(INDEX(Calc!$H:$H,$S769),INDEX(Calc!$I:$I,$T769))-INDEX(Calc!$J:$J,$S769))),$W769))</f>
        <v>0</v>
      </c>
      <c r="M769" s="8">
        <f>IF($S769="","",IF($U769="paid",$L769/(1+$F769)*$F769,$Q769))</f>
        <v>0</v>
      </c>
      <c r="N769">
        <f>IF(OR($S769="",$U769&lt;&gt;"paid"),"",$I769-$C769)</f>
        <v>0</v>
      </c>
      <c r="O769" s="8">
        <f>IF($S769="","",IF(AND($U769="paid",$N769&gt;Settings!$B$4),$K769*Settings!$B$3*$N769/365,0))</f>
        <v>0</v>
      </c>
      <c r="P769" s="8">
        <f>IF($S769="","",IF($U769="unpaid",$W769,0))</f>
        <v>0</v>
      </c>
      <c r="Q769" s="8">
        <f>IF($S769="","",IF(AND($U769="unpaid",$C769&lt;=Settings!$B$2),$W769/(1+$F769)*$F769,0))</f>
        <v>0</v>
      </c>
      <c r="R769">
        <f>IF($S769="","","FY "&amp;IF(MONTH($C769)&gt;=4,YEAR($C769),YEAR($C769)-1)&amp;"-"&amp;TEXT(MOD(IF(MONTH($C769)&gt;=4,YEAR($C769)+1,YEAR($C769)),100),"00"))</f>
        <v>0</v>
      </c>
      <c r="S769">
        <f>IF($S768="","",IF($U768="paid",IF($V768&lt;&gt;"",$S768,IF(AND($W768&gt;0,OR(INDEX(Calc!$B:$B,$S768)&lt;=Settings!$B$2,$X768=0)),$S768,IFERROR(MATCH(1,INDEX((Calc!$A$2:$A$2001&lt;&gt;"")*(Calc!$E$2:$E$2001&gt;0)*(ROW(Calc!$A$2:$A$2001)&gt;$S768),0),0)+1,""))),IFERROR(MATCH(1,INDEX((Calc!$A$2:$A$2001&lt;&gt;"")*(Calc!$E$2:$E$2001&gt;0)*(ROW(Calc!$A$2:$A$2001)&gt;$S768),0),0)+1,"")))</f>
        <v>0</v>
      </c>
      <c r="T769">
        <f>IF($S769="","",IF(AND($S769=$S768,$U768="paid",$V768=""),"",IF(AND($S769=$S768,$U768="paid",$V768&lt;&gt;""),$V768,IF($S769="","",IFERROR(MATCH(1,INDEX((Calc!$A$2:$A$2001=INDEX(Calc!$A:$A,$S769))*(Calc!$D$2:$D$2001&gt;0)*(Calc!$I$2:$I$2001&gt;INDEX(Calc!$J:$J,$S769))*(Calc!$T$2:$T$2001&lt;INDEX(Calc!$H:$H,$S769)),0),0)+1,"")))))</f>
        <v>0</v>
      </c>
      <c r="U769">
        <f>IF($S769="","",IF($T769&lt;&gt;"","paid","unpaid"))</f>
        <v>0</v>
      </c>
      <c r="V769">
        <f>IF(OR($S769="",$T769=""),"",IFERROR(MATCH(1,INDEX((Calc!$A$2:$A$2001=INDEX(Calc!$A:$A,$S769))*(Calc!$D$2:$D$2001&gt;0)*(Calc!$I$2:$I$2001&gt;INDEX(Calc!$J:$J,$S769))*(Calc!$T$2:$T$2001&lt;INDEX(Calc!$H:$H,$S769))*(ROW(Calc!$A$2:$A$2001)&gt;$T769),0),0)+1,""))</f>
        <v>0</v>
      </c>
      <c r="W769" s="8">
        <f>IF($S769="","",MAX(0,INDEX(Calc!$H:$H,$S769)-MAX(INDEX(Calc!$K:$K,$S769),INDEX(Calc!$J:$J,$S769))))</f>
        <v>0</v>
      </c>
      <c r="X769" s="8">
        <f>IF($S769="","",INDEX(Calc!$E:$E,$S769)-$W769)</f>
        <v>0</v>
      </c>
    </row>
    <row r="770" spans="1:24">
      <c r="A770">
        <f>IF($S770="","",INDEX(Calc!$A:$A,$S770))</f>
        <v>0</v>
      </c>
      <c r="B770">
        <f>IF($S770="","",INDEX(Calc!$U:$U,$S770))</f>
        <v>0</v>
      </c>
      <c r="C770" s="7">
        <f>IF($S770="","",INDEX(Calc!$B:$B,$S770))</f>
        <v>0</v>
      </c>
      <c r="D770">
        <f>IF($S770="","",INDEX(Calc!$C:$C,$S770))</f>
        <v>0</v>
      </c>
      <c r="E770" s="8">
        <f>IF($S770="","",INDEX(Calc!$E:$E,$S770))</f>
        <v>0</v>
      </c>
      <c r="F770" s="9">
        <f>IF($S770="","",INDEX(Calc!$G:$G,$S770))</f>
        <v>0</v>
      </c>
      <c r="G770" s="8">
        <f>IF($S770="","",INDEX(Calc!$L:$L,$S770))</f>
        <v>0</v>
      </c>
      <c r="H770" s="8">
        <f>IF($S770="","",INDEX(Calc!$M:$M,$S770))</f>
        <v>0</v>
      </c>
      <c r="I770" s="7">
        <f>IF($T770="","",INDEX(Calc!$B:$B,$T770))</f>
        <v>0</v>
      </c>
      <c r="J770" s="8">
        <f>IF($S770="","",IF($U770&lt;&gt;"paid",0,MAX(0,MIN(INDEX(Calc!$H:$H,$S770),INDEX(Calc!$I:$I,$T770))-MAX(INDEX(Calc!$J:$J,$S770),INDEX(Calc!$T:$T,$T770)))))</f>
        <v>0</v>
      </c>
      <c r="K770" s="8">
        <f>IF($S770="","",IF($U770&lt;&gt;"paid",0,$J770/(1+$F770)*$F770))</f>
        <v>0</v>
      </c>
      <c r="L770" s="8">
        <f>IF($S770="","",IF($U770="paid",MAX(0,$E770-MAX(0,MIN(INDEX(Calc!$H:$H,$S770),INDEX(Calc!$I:$I,$T770))-INDEX(Calc!$J:$J,$S770))),$W770))</f>
        <v>0</v>
      </c>
      <c r="M770" s="8">
        <f>IF($S770="","",IF($U770="paid",$L770/(1+$F770)*$F770,$Q770))</f>
        <v>0</v>
      </c>
      <c r="N770">
        <f>IF(OR($S770="",$U770&lt;&gt;"paid"),"",$I770-$C770)</f>
        <v>0</v>
      </c>
      <c r="O770" s="8">
        <f>IF($S770="","",IF(AND($U770="paid",$N770&gt;Settings!$B$4),$K770*Settings!$B$3*$N770/365,0))</f>
        <v>0</v>
      </c>
      <c r="P770" s="8">
        <f>IF($S770="","",IF($U770="unpaid",$W770,0))</f>
        <v>0</v>
      </c>
      <c r="Q770" s="8">
        <f>IF($S770="","",IF(AND($U770="unpaid",$C770&lt;=Settings!$B$2),$W770/(1+$F770)*$F770,0))</f>
        <v>0</v>
      </c>
      <c r="R770">
        <f>IF($S770="","","FY "&amp;IF(MONTH($C770)&gt;=4,YEAR($C770),YEAR($C770)-1)&amp;"-"&amp;TEXT(MOD(IF(MONTH($C770)&gt;=4,YEAR($C770)+1,YEAR($C770)),100),"00"))</f>
        <v>0</v>
      </c>
      <c r="S770">
        <f>IF($S769="","",IF($U769="paid",IF($V769&lt;&gt;"",$S769,IF(AND($W769&gt;0,OR(INDEX(Calc!$B:$B,$S769)&lt;=Settings!$B$2,$X769=0)),$S769,IFERROR(MATCH(1,INDEX((Calc!$A$2:$A$2001&lt;&gt;"")*(Calc!$E$2:$E$2001&gt;0)*(ROW(Calc!$A$2:$A$2001)&gt;$S769),0),0)+1,""))),IFERROR(MATCH(1,INDEX((Calc!$A$2:$A$2001&lt;&gt;"")*(Calc!$E$2:$E$2001&gt;0)*(ROW(Calc!$A$2:$A$2001)&gt;$S769),0),0)+1,"")))</f>
        <v>0</v>
      </c>
      <c r="T770">
        <f>IF($S770="","",IF(AND($S770=$S769,$U769="paid",$V769=""),"",IF(AND($S770=$S769,$U769="paid",$V769&lt;&gt;""),$V769,IF($S770="","",IFERROR(MATCH(1,INDEX((Calc!$A$2:$A$2001=INDEX(Calc!$A:$A,$S770))*(Calc!$D$2:$D$2001&gt;0)*(Calc!$I$2:$I$2001&gt;INDEX(Calc!$J:$J,$S770))*(Calc!$T$2:$T$2001&lt;INDEX(Calc!$H:$H,$S770)),0),0)+1,"")))))</f>
        <v>0</v>
      </c>
      <c r="U770">
        <f>IF($S770="","",IF($T770&lt;&gt;"","paid","unpaid"))</f>
        <v>0</v>
      </c>
      <c r="V770">
        <f>IF(OR($S770="",$T770=""),"",IFERROR(MATCH(1,INDEX((Calc!$A$2:$A$2001=INDEX(Calc!$A:$A,$S770))*(Calc!$D$2:$D$2001&gt;0)*(Calc!$I$2:$I$2001&gt;INDEX(Calc!$J:$J,$S770))*(Calc!$T$2:$T$2001&lt;INDEX(Calc!$H:$H,$S770))*(ROW(Calc!$A$2:$A$2001)&gt;$T770),0),0)+1,""))</f>
        <v>0</v>
      </c>
      <c r="W770" s="8">
        <f>IF($S770="","",MAX(0,INDEX(Calc!$H:$H,$S770)-MAX(INDEX(Calc!$K:$K,$S770),INDEX(Calc!$J:$J,$S770))))</f>
        <v>0</v>
      </c>
      <c r="X770" s="8">
        <f>IF($S770="","",INDEX(Calc!$E:$E,$S770)-$W770)</f>
        <v>0</v>
      </c>
    </row>
    <row r="771" spans="1:24">
      <c r="A771">
        <f>IF($S771="","",INDEX(Calc!$A:$A,$S771))</f>
        <v>0</v>
      </c>
      <c r="B771">
        <f>IF($S771="","",INDEX(Calc!$U:$U,$S771))</f>
        <v>0</v>
      </c>
      <c r="C771" s="7">
        <f>IF($S771="","",INDEX(Calc!$B:$B,$S771))</f>
        <v>0</v>
      </c>
      <c r="D771">
        <f>IF($S771="","",INDEX(Calc!$C:$C,$S771))</f>
        <v>0</v>
      </c>
      <c r="E771" s="8">
        <f>IF($S771="","",INDEX(Calc!$E:$E,$S771))</f>
        <v>0</v>
      </c>
      <c r="F771" s="9">
        <f>IF($S771="","",INDEX(Calc!$G:$G,$S771))</f>
        <v>0</v>
      </c>
      <c r="G771" s="8">
        <f>IF($S771="","",INDEX(Calc!$L:$L,$S771))</f>
        <v>0</v>
      </c>
      <c r="H771" s="8">
        <f>IF($S771="","",INDEX(Calc!$M:$M,$S771))</f>
        <v>0</v>
      </c>
      <c r="I771" s="7">
        <f>IF($T771="","",INDEX(Calc!$B:$B,$T771))</f>
        <v>0</v>
      </c>
      <c r="J771" s="8">
        <f>IF($S771="","",IF($U771&lt;&gt;"paid",0,MAX(0,MIN(INDEX(Calc!$H:$H,$S771),INDEX(Calc!$I:$I,$T771))-MAX(INDEX(Calc!$J:$J,$S771),INDEX(Calc!$T:$T,$T771)))))</f>
        <v>0</v>
      </c>
      <c r="K771" s="8">
        <f>IF($S771="","",IF($U771&lt;&gt;"paid",0,$J771/(1+$F771)*$F771))</f>
        <v>0</v>
      </c>
      <c r="L771" s="8">
        <f>IF($S771="","",IF($U771="paid",MAX(0,$E771-MAX(0,MIN(INDEX(Calc!$H:$H,$S771),INDEX(Calc!$I:$I,$T771))-INDEX(Calc!$J:$J,$S771))),$W771))</f>
        <v>0</v>
      </c>
      <c r="M771" s="8">
        <f>IF($S771="","",IF($U771="paid",$L771/(1+$F771)*$F771,$Q771))</f>
        <v>0</v>
      </c>
      <c r="N771">
        <f>IF(OR($S771="",$U771&lt;&gt;"paid"),"",$I771-$C771)</f>
        <v>0</v>
      </c>
      <c r="O771" s="8">
        <f>IF($S771="","",IF(AND($U771="paid",$N771&gt;Settings!$B$4),$K771*Settings!$B$3*$N771/365,0))</f>
        <v>0</v>
      </c>
      <c r="P771" s="8">
        <f>IF($S771="","",IF($U771="unpaid",$W771,0))</f>
        <v>0</v>
      </c>
      <c r="Q771" s="8">
        <f>IF($S771="","",IF(AND($U771="unpaid",$C771&lt;=Settings!$B$2),$W771/(1+$F771)*$F771,0))</f>
        <v>0</v>
      </c>
      <c r="R771">
        <f>IF($S771="","","FY "&amp;IF(MONTH($C771)&gt;=4,YEAR($C771),YEAR($C771)-1)&amp;"-"&amp;TEXT(MOD(IF(MONTH($C771)&gt;=4,YEAR($C771)+1,YEAR($C771)),100),"00"))</f>
        <v>0</v>
      </c>
      <c r="S771">
        <f>IF($S770="","",IF($U770="paid",IF($V770&lt;&gt;"",$S770,IF(AND($W770&gt;0,OR(INDEX(Calc!$B:$B,$S770)&lt;=Settings!$B$2,$X770=0)),$S770,IFERROR(MATCH(1,INDEX((Calc!$A$2:$A$2001&lt;&gt;"")*(Calc!$E$2:$E$2001&gt;0)*(ROW(Calc!$A$2:$A$2001)&gt;$S770),0),0)+1,""))),IFERROR(MATCH(1,INDEX((Calc!$A$2:$A$2001&lt;&gt;"")*(Calc!$E$2:$E$2001&gt;0)*(ROW(Calc!$A$2:$A$2001)&gt;$S770),0),0)+1,"")))</f>
        <v>0</v>
      </c>
      <c r="T771">
        <f>IF($S771="","",IF(AND($S771=$S770,$U770="paid",$V770=""),"",IF(AND($S771=$S770,$U770="paid",$V770&lt;&gt;""),$V770,IF($S771="","",IFERROR(MATCH(1,INDEX((Calc!$A$2:$A$2001=INDEX(Calc!$A:$A,$S771))*(Calc!$D$2:$D$2001&gt;0)*(Calc!$I$2:$I$2001&gt;INDEX(Calc!$J:$J,$S771))*(Calc!$T$2:$T$2001&lt;INDEX(Calc!$H:$H,$S771)),0),0)+1,"")))))</f>
        <v>0</v>
      </c>
      <c r="U771">
        <f>IF($S771="","",IF($T771&lt;&gt;"","paid","unpaid"))</f>
        <v>0</v>
      </c>
      <c r="V771">
        <f>IF(OR($S771="",$T771=""),"",IFERROR(MATCH(1,INDEX((Calc!$A$2:$A$2001=INDEX(Calc!$A:$A,$S771))*(Calc!$D$2:$D$2001&gt;0)*(Calc!$I$2:$I$2001&gt;INDEX(Calc!$J:$J,$S771))*(Calc!$T$2:$T$2001&lt;INDEX(Calc!$H:$H,$S771))*(ROW(Calc!$A$2:$A$2001)&gt;$T771),0),0)+1,""))</f>
        <v>0</v>
      </c>
      <c r="W771" s="8">
        <f>IF($S771="","",MAX(0,INDEX(Calc!$H:$H,$S771)-MAX(INDEX(Calc!$K:$K,$S771),INDEX(Calc!$J:$J,$S771))))</f>
        <v>0</v>
      </c>
      <c r="X771" s="8">
        <f>IF($S771="","",INDEX(Calc!$E:$E,$S771)-$W771)</f>
        <v>0</v>
      </c>
    </row>
    <row r="772" spans="1:24">
      <c r="A772">
        <f>IF($S772="","",INDEX(Calc!$A:$A,$S772))</f>
        <v>0</v>
      </c>
      <c r="B772">
        <f>IF($S772="","",INDEX(Calc!$U:$U,$S772))</f>
        <v>0</v>
      </c>
      <c r="C772" s="7">
        <f>IF($S772="","",INDEX(Calc!$B:$B,$S772))</f>
        <v>0</v>
      </c>
      <c r="D772">
        <f>IF($S772="","",INDEX(Calc!$C:$C,$S772))</f>
        <v>0</v>
      </c>
      <c r="E772" s="8">
        <f>IF($S772="","",INDEX(Calc!$E:$E,$S772))</f>
        <v>0</v>
      </c>
      <c r="F772" s="9">
        <f>IF($S772="","",INDEX(Calc!$G:$G,$S772))</f>
        <v>0</v>
      </c>
      <c r="G772" s="8">
        <f>IF($S772="","",INDEX(Calc!$L:$L,$S772))</f>
        <v>0</v>
      </c>
      <c r="H772" s="8">
        <f>IF($S772="","",INDEX(Calc!$M:$M,$S772))</f>
        <v>0</v>
      </c>
      <c r="I772" s="7">
        <f>IF($T772="","",INDEX(Calc!$B:$B,$T772))</f>
        <v>0</v>
      </c>
      <c r="J772" s="8">
        <f>IF($S772="","",IF($U772&lt;&gt;"paid",0,MAX(0,MIN(INDEX(Calc!$H:$H,$S772),INDEX(Calc!$I:$I,$T772))-MAX(INDEX(Calc!$J:$J,$S772),INDEX(Calc!$T:$T,$T772)))))</f>
        <v>0</v>
      </c>
      <c r="K772" s="8">
        <f>IF($S772="","",IF($U772&lt;&gt;"paid",0,$J772/(1+$F772)*$F772))</f>
        <v>0</v>
      </c>
      <c r="L772" s="8">
        <f>IF($S772="","",IF($U772="paid",MAX(0,$E772-MAX(0,MIN(INDEX(Calc!$H:$H,$S772),INDEX(Calc!$I:$I,$T772))-INDEX(Calc!$J:$J,$S772))),$W772))</f>
        <v>0</v>
      </c>
      <c r="M772" s="8">
        <f>IF($S772="","",IF($U772="paid",$L772/(1+$F772)*$F772,$Q772))</f>
        <v>0</v>
      </c>
      <c r="N772">
        <f>IF(OR($S772="",$U772&lt;&gt;"paid"),"",$I772-$C772)</f>
        <v>0</v>
      </c>
      <c r="O772" s="8">
        <f>IF($S772="","",IF(AND($U772="paid",$N772&gt;Settings!$B$4),$K772*Settings!$B$3*$N772/365,0))</f>
        <v>0</v>
      </c>
      <c r="P772" s="8">
        <f>IF($S772="","",IF($U772="unpaid",$W772,0))</f>
        <v>0</v>
      </c>
      <c r="Q772" s="8">
        <f>IF($S772="","",IF(AND($U772="unpaid",$C772&lt;=Settings!$B$2),$W772/(1+$F772)*$F772,0))</f>
        <v>0</v>
      </c>
      <c r="R772">
        <f>IF($S772="","","FY "&amp;IF(MONTH($C772)&gt;=4,YEAR($C772),YEAR($C772)-1)&amp;"-"&amp;TEXT(MOD(IF(MONTH($C772)&gt;=4,YEAR($C772)+1,YEAR($C772)),100),"00"))</f>
        <v>0</v>
      </c>
      <c r="S772">
        <f>IF($S771="","",IF($U771="paid",IF($V771&lt;&gt;"",$S771,IF(AND($W771&gt;0,OR(INDEX(Calc!$B:$B,$S771)&lt;=Settings!$B$2,$X771=0)),$S771,IFERROR(MATCH(1,INDEX((Calc!$A$2:$A$2001&lt;&gt;"")*(Calc!$E$2:$E$2001&gt;0)*(ROW(Calc!$A$2:$A$2001)&gt;$S771),0),0)+1,""))),IFERROR(MATCH(1,INDEX((Calc!$A$2:$A$2001&lt;&gt;"")*(Calc!$E$2:$E$2001&gt;0)*(ROW(Calc!$A$2:$A$2001)&gt;$S771),0),0)+1,"")))</f>
        <v>0</v>
      </c>
      <c r="T772">
        <f>IF($S772="","",IF(AND($S772=$S771,$U771="paid",$V771=""),"",IF(AND($S772=$S771,$U771="paid",$V771&lt;&gt;""),$V771,IF($S772="","",IFERROR(MATCH(1,INDEX((Calc!$A$2:$A$2001=INDEX(Calc!$A:$A,$S772))*(Calc!$D$2:$D$2001&gt;0)*(Calc!$I$2:$I$2001&gt;INDEX(Calc!$J:$J,$S772))*(Calc!$T$2:$T$2001&lt;INDEX(Calc!$H:$H,$S772)),0),0)+1,"")))))</f>
        <v>0</v>
      </c>
      <c r="U772">
        <f>IF($S772="","",IF($T772&lt;&gt;"","paid","unpaid"))</f>
        <v>0</v>
      </c>
      <c r="V772">
        <f>IF(OR($S772="",$T772=""),"",IFERROR(MATCH(1,INDEX((Calc!$A$2:$A$2001=INDEX(Calc!$A:$A,$S772))*(Calc!$D$2:$D$2001&gt;0)*(Calc!$I$2:$I$2001&gt;INDEX(Calc!$J:$J,$S772))*(Calc!$T$2:$T$2001&lt;INDEX(Calc!$H:$H,$S772))*(ROW(Calc!$A$2:$A$2001)&gt;$T772),0),0)+1,""))</f>
        <v>0</v>
      </c>
      <c r="W772" s="8">
        <f>IF($S772="","",MAX(0,INDEX(Calc!$H:$H,$S772)-MAX(INDEX(Calc!$K:$K,$S772),INDEX(Calc!$J:$J,$S772))))</f>
        <v>0</v>
      </c>
      <c r="X772" s="8">
        <f>IF($S772="","",INDEX(Calc!$E:$E,$S772)-$W772)</f>
        <v>0</v>
      </c>
    </row>
    <row r="773" spans="1:24">
      <c r="A773">
        <f>IF($S773="","",INDEX(Calc!$A:$A,$S773))</f>
        <v>0</v>
      </c>
      <c r="B773">
        <f>IF($S773="","",INDEX(Calc!$U:$U,$S773))</f>
        <v>0</v>
      </c>
      <c r="C773" s="7">
        <f>IF($S773="","",INDEX(Calc!$B:$B,$S773))</f>
        <v>0</v>
      </c>
      <c r="D773">
        <f>IF($S773="","",INDEX(Calc!$C:$C,$S773))</f>
        <v>0</v>
      </c>
      <c r="E773" s="8">
        <f>IF($S773="","",INDEX(Calc!$E:$E,$S773))</f>
        <v>0</v>
      </c>
      <c r="F773" s="9">
        <f>IF($S773="","",INDEX(Calc!$G:$G,$S773))</f>
        <v>0</v>
      </c>
      <c r="G773" s="8">
        <f>IF($S773="","",INDEX(Calc!$L:$L,$S773))</f>
        <v>0</v>
      </c>
      <c r="H773" s="8">
        <f>IF($S773="","",INDEX(Calc!$M:$M,$S773))</f>
        <v>0</v>
      </c>
      <c r="I773" s="7">
        <f>IF($T773="","",INDEX(Calc!$B:$B,$T773))</f>
        <v>0</v>
      </c>
      <c r="J773" s="8">
        <f>IF($S773="","",IF($U773&lt;&gt;"paid",0,MAX(0,MIN(INDEX(Calc!$H:$H,$S773),INDEX(Calc!$I:$I,$T773))-MAX(INDEX(Calc!$J:$J,$S773),INDEX(Calc!$T:$T,$T773)))))</f>
        <v>0</v>
      </c>
      <c r="K773" s="8">
        <f>IF($S773="","",IF($U773&lt;&gt;"paid",0,$J773/(1+$F773)*$F773))</f>
        <v>0</v>
      </c>
      <c r="L773" s="8">
        <f>IF($S773="","",IF($U773="paid",MAX(0,$E773-MAX(0,MIN(INDEX(Calc!$H:$H,$S773),INDEX(Calc!$I:$I,$T773))-INDEX(Calc!$J:$J,$S773))),$W773))</f>
        <v>0</v>
      </c>
      <c r="M773" s="8">
        <f>IF($S773="","",IF($U773="paid",$L773/(1+$F773)*$F773,$Q773))</f>
        <v>0</v>
      </c>
      <c r="N773">
        <f>IF(OR($S773="",$U773&lt;&gt;"paid"),"",$I773-$C773)</f>
        <v>0</v>
      </c>
      <c r="O773" s="8">
        <f>IF($S773="","",IF(AND($U773="paid",$N773&gt;Settings!$B$4),$K773*Settings!$B$3*$N773/365,0))</f>
        <v>0</v>
      </c>
      <c r="P773" s="8">
        <f>IF($S773="","",IF($U773="unpaid",$W773,0))</f>
        <v>0</v>
      </c>
      <c r="Q773" s="8">
        <f>IF($S773="","",IF(AND($U773="unpaid",$C773&lt;=Settings!$B$2),$W773/(1+$F773)*$F773,0))</f>
        <v>0</v>
      </c>
      <c r="R773">
        <f>IF($S773="","","FY "&amp;IF(MONTH($C773)&gt;=4,YEAR($C773),YEAR($C773)-1)&amp;"-"&amp;TEXT(MOD(IF(MONTH($C773)&gt;=4,YEAR($C773)+1,YEAR($C773)),100),"00"))</f>
        <v>0</v>
      </c>
      <c r="S773">
        <f>IF($S772="","",IF($U772="paid",IF($V772&lt;&gt;"",$S772,IF(AND($W772&gt;0,OR(INDEX(Calc!$B:$B,$S772)&lt;=Settings!$B$2,$X772=0)),$S772,IFERROR(MATCH(1,INDEX((Calc!$A$2:$A$2001&lt;&gt;"")*(Calc!$E$2:$E$2001&gt;0)*(ROW(Calc!$A$2:$A$2001)&gt;$S772),0),0)+1,""))),IFERROR(MATCH(1,INDEX((Calc!$A$2:$A$2001&lt;&gt;"")*(Calc!$E$2:$E$2001&gt;0)*(ROW(Calc!$A$2:$A$2001)&gt;$S772),0),0)+1,"")))</f>
        <v>0</v>
      </c>
      <c r="T773">
        <f>IF($S773="","",IF(AND($S773=$S772,$U772="paid",$V772=""),"",IF(AND($S773=$S772,$U772="paid",$V772&lt;&gt;""),$V772,IF($S773="","",IFERROR(MATCH(1,INDEX((Calc!$A$2:$A$2001=INDEX(Calc!$A:$A,$S773))*(Calc!$D$2:$D$2001&gt;0)*(Calc!$I$2:$I$2001&gt;INDEX(Calc!$J:$J,$S773))*(Calc!$T$2:$T$2001&lt;INDEX(Calc!$H:$H,$S773)),0),0)+1,"")))))</f>
        <v>0</v>
      </c>
      <c r="U773">
        <f>IF($S773="","",IF($T773&lt;&gt;"","paid","unpaid"))</f>
        <v>0</v>
      </c>
      <c r="V773">
        <f>IF(OR($S773="",$T773=""),"",IFERROR(MATCH(1,INDEX((Calc!$A$2:$A$2001=INDEX(Calc!$A:$A,$S773))*(Calc!$D$2:$D$2001&gt;0)*(Calc!$I$2:$I$2001&gt;INDEX(Calc!$J:$J,$S773))*(Calc!$T$2:$T$2001&lt;INDEX(Calc!$H:$H,$S773))*(ROW(Calc!$A$2:$A$2001)&gt;$T773),0),0)+1,""))</f>
        <v>0</v>
      </c>
      <c r="W773" s="8">
        <f>IF($S773="","",MAX(0,INDEX(Calc!$H:$H,$S773)-MAX(INDEX(Calc!$K:$K,$S773),INDEX(Calc!$J:$J,$S773))))</f>
        <v>0</v>
      </c>
      <c r="X773" s="8">
        <f>IF($S773="","",INDEX(Calc!$E:$E,$S773)-$W773)</f>
        <v>0</v>
      </c>
    </row>
    <row r="774" spans="1:24">
      <c r="A774">
        <f>IF($S774="","",INDEX(Calc!$A:$A,$S774))</f>
        <v>0</v>
      </c>
      <c r="B774">
        <f>IF($S774="","",INDEX(Calc!$U:$U,$S774))</f>
        <v>0</v>
      </c>
      <c r="C774" s="7">
        <f>IF($S774="","",INDEX(Calc!$B:$B,$S774))</f>
        <v>0</v>
      </c>
      <c r="D774">
        <f>IF($S774="","",INDEX(Calc!$C:$C,$S774))</f>
        <v>0</v>
      </c>
      <c r="E774" s="8">
        <f>IF($S774="","",INDEX(Calc!$E:$E,$S774))</f>
        <v>0</v>
      </c>
      <c r="F774" s="9">
        <f>IF($S774="","",INDEX(Calc!$G:$G,$S774))</f>
        <v>0</v>
      </c>
      <c r="G774" s="8">
        <f>IF($S774="","",INDEX(Calc!$L:$L,$S774))</f>
        <v>0</v>
      </c>
      <c r="H774" s="8">
        <f>IF($S774="","",INDEX(Calc!$M:$M,$S774))</f>
        <v>0</v>
      </c>
      <c r="I774" s="7">
        <f>IF($T774="","",INDEX(Calc!$B:$B,$T774))</f>
        <v>0</v>
      </c>
      <c r="J774" s="8">
        <f>IF($S774="","",IF($U774&lt;&gt;"paid",0,MAX(0,MIN(INDEX(Calc!$H:$H,$S774),INDEX(Calc!$I:$I,$T774))-MAX(INDEX(Calc!$J:$J,$S774),INDEX(Calc!$T:$T,$T774)))))</f>
        <v>0</v>
      </c>
      <c r="K774" s="8">
        <f>IF($S774="","",IF($U774&lt;&gt;"paid",0,$J774/(1+$F774)*$F774))</f>
        <v>0</v>
      </c>
      <c r="L774" s="8">
        <f>IF($S774="","",IF($U774="paid",MAX(0,$E774-MAX(0,MIN(INDEX(Calc!$H:$H,$S774),INDEX(Calc!$I:$I,$T774))-INDEX(Calc!$J:$J,$S774))),$W774))</f>
        <v>0</v>
      </c>
      <c r="M774" s="8">
        <f>IF($S774="","",IF($U774="paid",$L774/(1+$F774)*$F774,$Q774))</f>
        <v>0</v>
      </c>
      <c r="N774">
        <f>IF(OR($S774="",$U774&lt;&gt;"paid"),"",$I774-$C774)</f>
        <v>0</v>
      </c>
      <c r="O774" s="8">
        <f>IF($S774="","",IF(AND($U774="paid",$N774&gt;Settings!$B$4),$K774*Settings!$B$3*$N774/365,0))</f>
        <v>0</v>
      </c>
      <c r="P774" s="8">
        <f>IF($S774="","",IF($U774="unpaid",$W774,0))</f>
        <v>0</v>
      </c>
      <c r="Q774" s="8">
        <f>IF($S774="","",IF(AND($U774="unpaid",$C774&lt;=Settings!$B$2),$W774/(1+$F774)*$F774,0))</f>
        <v>0</v>
      </c>
      <c r="R774">
        <f>IF($S774="","","FY "&amp;IF(MONTH($C774)&gt;=4,YEAR($C774),YEAR($C774)-1)&amp;"-"&amp;TEXT(MOD(IF(MONTH($C774)&gt;=4,YEAR($C774)+1,YEAR($C774)),100),"00"))</f>
        <v>0</v>
      </c>
      <c r="S774">
        <f>IF($S773="","",IF($U773="paid",IF($V773&lt;&gt;"",$S773,IF(AND($W773&gt;0,OR(INDEX(Calc!$B:$B,$S773)&lt;=Settings!$B$2,$X773=0)),$S773,IFERROR(MATCH(1,INDEX((Calc!$A$2:$A$2001&lt;&gt;"")*(Calc!$E$2:$E$2001&gt;0)*(ROW(Calc!$A$2:$A$2001)&gt;$S773),0),0)+1,""))),IFERROR(MATCH(1,INDEX((Calc!$A$2:$A$2001&lt;&gt;"")*(Calc!$E$2:$E$2001&gt;0)*(ROW(Calc!$A$2:$A$2001)&gt;$S773),0),0)+1,"")))</f>
        <v>0</v>
      </c>
      <c r="T774">
        <f>IF($S774="","",IF(AND($S774=$S773,$U773="paid",$V773=""),"",IF(AND($S774=$S773,$U773="paid",$V773&lt;&gt;""),$V773,IF($S774="","",IFERROR(MATCH(1,INDEX((Calc!$A$2:$A$2001=INDEX(Calc!$A:$A,$S774))*(Calc!$D$2:$D$2001&gt;0)*(Calc!$I$2:$I$2001&gt;INDEX(Calc!$J:$J,$S774))*(Calc!$T$2:$T$2001&lt;INDEX(Calc!$H:$H,$S774)),0),0)+1,"")))))</f>
        <v>0</v>
      </c>
      <c r="U774">
        <f>IF($S774="","",IF($T774&lt;&gt;"","paid","unpaid"))</f>
        <v>0</v>
      </c>
      <c r="V774">
        <f>IF(OR($S774="",$T774=""),"",IFERROR(MATCH(1,INDEX((Calc!$A$2:$A$2001=INDEX(Calc!$A:$A,$S774))*(Calc!$D$2:$D$2001&gt;0)*(Calc!$I$2:$I$2001&gt;INDEX(Calc!$J:$J,$S774))*(Calc!$T$2:$T$2001&lt;INDEX(Calc!$H:$H,$S774))*(ROW(Calc!$A$2:$A$2001)&gt;$T774),0),0)+1,""))</f>
        <v>0</v>
      </c>
      <c r="W774" s="8">
        <f>IF($S774="","",MAX(0,INDEX(Calc!$H:$H,$S774)-MAX(INDEX(Calc!$K:$K,$S774),INDEX(Calc!$J:$J,$S774))))</f>
        <v>0</v>
      </c>
      <c r="X774" s="8">
        <f>IF($S774="","",INDEX(Calc!$E:$E,$S774)-$W774)</f>
        <v>0</v>
      </c>
    </row>
    <row r="775" spans="1:24">
      <c r="A775">
        <f>IF($S775="","",INDEX(Calc!$A:$A,$S775))</f>
        <v>0</v>
      </c>
      <c r="B775">
        <f>IF($S775="","",INDEX(Calc!$U:$U,$S775))</f>
        <v>0</v>
      </c>
      <c r="C775" s="7">
        <f>IF($S775="","",INDEX(Calc!$B:$B,$S775))</f>
        <v>0</v>
      </c>
      <c r="D775">
        <f>IF($S775="","",INDEX(Calc!$C:$C,$S775))</f>
        <v>0</v>
      </c>
      <c r="E775" s="8">
        <f>IF($S775="","",INDEX(Calc!$E:$E,$S775))</f>
        <v>0</v>
      </c>
      <c r="F775" s="9">
        <f>IF($S775="","",INDEX(Calc!$G:$G,$S775))</f>
        <v>0</v>
      </c>
      <c r="G775" s="8">
        <f>IF($S775="","",INDEX(Calc!$L:$L,$S775))</f>
        <v>0</v>
      </c>
      <c r="H775" s="8">
        <f>IF($S775="","",INDEX(Calc!$M:$M,$S775))</f>
        <v>0</v>
      </c>
      <c r="I775" s="7">
        <f>IF($T775="","",INDEX(Calc!$B:$B,$T775))</f>
        <v>0</v>
      </c>
      <c r="J775" s="8">
        <f>IF($S775="","",IF($U775&lt;&gt;"paid",0,MAX(0,MIN(INDEX(Calc!$H:$H,$S775),INDEX(Calc!$I:$I,$T775))-MAX(INDEX(Calc!$J:$J,$S775),INDEX(Calc!$T:$T,$T775)))))</f>
        <v>0</v>
      </c>
      <c r="K775" s="8">
        <f>IF($S775="","",IF($U775&lt;&gt;"paid",0,$J775/(1+$F775)*$F775))</f>
        <v>0</v>
      </c>
      <c r="L775" s="8">
        <f>IF($S775="","",IF($U775="paid",MAX(0,$E775-MAX(0,MIN(INDEX(Calc!$H:$H,$S775),INDEX(Calc!$I:$I,$T775))-INDEX(Calc!$J:$J,$S775))),$W775))</f>
        <v>0</v>
      </c>
      <c r="M775" s="8">
        <f>IF($S775="","",IF($U775="paid",$L775/(1+$F775)*$F775,$Q775))</f>
        <v>0</v>
      </c>
      <c r="N775">
        <f>IF(OR($S775="",$U775&lt;&gt;"paid"),"",$I775-$C775)</f>
        <v>0</v>
      </c>
      <c r="O775" s="8">
        <f>IF($S775="","",IF(AND($U775="paid",$N775&gt;Settings!$B$4),$K775*Settings!$B$3*$N775/365,0))</f>
        <v>0</v>
      </c>
      <c r="P775" s="8">
        <f>IF($S775="","",IF($U775="unpaid",$W775,0))</f>
        <v>0</v>
      </c>
      <c r="Q775" s="8">
        <f>IF($S775="","",IF(AND($U775="unpaid",$C775&lt;=Settings!$B$2),$W775/(1+$F775)*$F775,0))</f>
        <v>0</v>
      </c>
      <c r="R775">
        <f>IF($S775="","","FY "&amp;IF(MONTH($C775)&gt;=4,YEAR($C775),YEAR($C775)-1)&amp;"-"&amp;TEXT(MOD(IF(MONTH($C775)&gt;=4,YEAR($C775)+1,YEAR($C775)),100),"00"))</f>
        <v>0</v>
      </c>
      <c r="S775">
        <f>IF($S774="","",IF($U774="paid",IF($V774&lt;&gt;"",$S774,IF(AND($W774&gt;0,OR(INDEX(Calc!$B:$B,$S774)&lt;=Settings!$B$2,$X774=0)),$S774,IFERROR(MATCH(1,INDEX((Calc!$A$2:$A$2001&lt;&gt;"")*(Calc!$E$2:$E$2001&gt;0)*(ROW(Calc!$A$2:$A$2001)&gt;$S774),0),0)+1,""))),IFERROR(MATCH(1,INDEX((Calc!$A$2:$A$2001&lt;&gt;"")*(Calc!$E$2:$E$2001&gt;0)*(ROW(Calc!$A$2:$A$2001)&gt;$S774),0),0)+1,"")))</f>
        <v>0</v>
      </c>
      <c r="T775">
        <f>IF($S775="","",IF(AND($S775=$S774,$U774="paid",$V774=""),"",IF(AND($S775=$S774,$U774="paid",$V774&lt;&gt;""),$V774,IF($S775="","",IFERROR(MATCH(1,INDEX((Calc!$A$2:$A$2001=INDEX(Calc!$A:$A,$S775))*(Calc!$D$2:$D$2001&gt;0)*(Calc!$I$2:$I$2001&gt;INDEX(Calc!$J:$J,$S775))*(Calc!$T$2:$T$2001&lt;INDEX(Calc!$H:$H,$S775)),0),0)+1,"")))))</f>
        <v>0</v>
      </c>
      <c r="U775">
        <f>IF($S775="","",IF($T775&lt;&gt;"","paid","unpaid"))</f>
        <v>0</v>
      </c>
      <c r="V775">
        <f>IF(OR($S775="",$T775=""),"",IFERROR(MATCH(1,INDEX((Calc!$A$2:$A$2001=INDEX(Calc!$A:$A,$S775))*(Calc!$D$2:$D$2001&gt;0)*(Calc!$I$2:$I$2001&gt;INDEX(Calc!$J:$J,$S775))*(Calc!$T$2:$T$2001&lt;INDEX(Calc!$H:$H,$S775))*(ROW(Calc!$A$2:$A$2001)&gt;$T775),0),0)+1,""))</f>
        <v>0</v>
      </c>
      <c r="W775" s="8">
        <f>IF($S775="","",MAX(0,INDEX(Calc!$H:$H,$S775)-MAX(INDEX(Calc!$K:$K,$S775),INDEX(Calc!$J:$J,$S775))))</f>
        <v>0</v>
      </c>
      <c r="X775" s="8">
        <f>IF($S775="","",INDEX(Calc!$E:$E,$S775)-$W775)</f>
        <v>0</v>
      </c>
    </row>
    <row r="776" spans="1:24">
      <c r="A776">
        <f>IF($S776="","",INDEX(Calc!$A:$A,$S776))</f>
        <v>0</v>
      </c>
      <c r="B776">
        <f>IF($S776="","",INDEX(Calc!$U:$U,$S776))</f>
        <v>0</v>
      </c>
      <c r="C776" s="7">
        <f>IF($S776="","",INDEX(Calc!$B:$B,$S776))</f>
        <v>0</v>
      </c>
      <c r="D776">
        <f>IF($S776="","",INDEX(Calc!$C:$C,$S776))</f>
        <v>0</v>
      </c>
      <c r="E776" s="8">
        <f>IF($S776="","",INDEX(Calc!$E:$E,$S776))</f>
        <v>0</v>
      </c>
      <c r="F776" s="9">
        <f>IF($S776="","",INDEX(Calc!$G:$G,$S776))</f>
        <v>0</v>
      </c>
      <c r="G776" s="8">
        <f>IF($S776="","",INDEX(Calc!$L:$L,$S776))</f>
        <v>0</v>
      </c>
      <c r="H776" s="8">
        <f>IF($S776="","",INDEX(Calc!$M:$M,$S776))</f>
        <v>0</v>
      </c>
      <c r="I776" s="7">
        <f>IF($T776="","",INDEX(Calc!$B:$B,$T776))</f>
        <v>0</v>
      </c>
      <c r="J776" s="8">
        <f>IF($S776="","",IF($U776&lt;&gt;"paid",0,MAX(0,MIN(INDEX(Calc!$H:$H,$S776),INDEX(Calc!$I:$I,$T776))-MAX(INDEX(Calc!$J:$J,$S776),INDEX(Calc!$T:$T,$T776)))))</f>
        <v>0</v>
      </c>
      <c r="K776" s="8">
        <f>IF($S776="","",IF($U776&lt;&gt;"paid",0,$J776/(1+$F776)*$F776))</f>
        <v>0</v>
      </c>
      <c r="L776" s="8">
        <f>IF($S776="","",IF($U776="paid",MAX(0,$E776-MAX(0,MIN(INDEX(Calc!$H:$H,$S776),INDEX(Calc!$I:$I,$T776))-INDEX(Calc!$J:$J,$S776))),$W776))</f>
        <v>0</v>
      </c>
      <c r="M776" s="8">
        <f>IF($S776="","",IF($U776="paid",$L776/(1+$F776)*$F776,$Q776))</f>
        <v>0</v>
      </c>
      <c r="N776">
        <f>IF(OR($S776="",$U776&lt;&gt;"paid"),"",$I776-$C776)</f>
        <v>0</v>
      </c>
      <c r="O776" s="8">
        <f>IF($S776="","",IF(AND($U776="paid",$N776&gt;Settings!$B$4),$K776*Settings!$B$3*$N776/365,0))</f>
        <v>0</v>
      </c>
      <c r="P776" s="8">
        <f>IF($S776="","",IF($U776="unpaid",$W776,0))</f>
        <v>0</v>
      </c>
      <c r="Q776" s="8">
        <f>IF($S776="","",IF(AND($U776="unpaid",$C776&lt;=Settings!$B$2),$W776/(1+$F776)*$F776,0))</f>
        <v>0</v>
      </c>
      <c r="R776">
        <f>IF($S776="","","FY "&amp;IF(MONTH($C776)&gt;=4,YEAR($C776),YEAR($C776)-1)&amp;"-"&amp;TEXT(MOD(IF(MONTH($C776)&gt;=4,YEAR($C776)+1,YEAR($C776)),100),"00"))</f>
        <v>0</v>
      </c>
      <c r="S776">
        <f>IF($S775="","",IF($U775="paid",IF($V775&lt;&gt;"",$S775,IF(AND($W775&gt;0,OR(INDEX(Calc!$B:$B,$S775)&lt;=Settings!$B$2,$X775=0)),$S775,IFERROR(MATCH(1,INDEX((Calc!$A$2:$A$2001&lt;&gt;"")*(Calc!$E$2:$E$2001&gt;0)*(ROW(Calc!$A$2:$A$2001)&gt;$S775),0),0)+1,""))),IFERROR(MATCH(1,INDEX((Calc!$A$2:$A$2001&lt;&gt;"")*(Calc!$E$2:$E$2001&gt;0)*(ROW(Calc!$A$2:$A$2001)&gt;$S775),0),0)+1,"")))</f>
        <v>0</v>
      </c>
      <c r="T776">
        <f>IF($S776="","",IF(AND($S776=$S775,$U775="paid",$V775=""),"",IF(AND($S776=$S775,$U775="paid",$V775&lt;&gt;""),$V775,IF($S776="","",IFERROR(MATCH(1,INDEX((Calc!$A$2:$A$2001=INDEX(Calc!$A:$A,$S776))*(Calc!$D$2:$D$2001&gt;0)*(Calc!$I$2:$I$2001&gt;INDEX(Calc!$J:$J,$S776))*(Calc!$T$2:$T$2001&lt;INDEX(Calc!$H:$H,$S776)),0),0)+1,"")))))</f>
        <v>0</v>
      </c>
      <c r="U776">
        <f>IF($S776="","",IF($T776&lt;&gt;"","paid","unpaid"))</f>
        <v>0</v>
      </c>
      <c r="V776">
        <f>IF(OR($S776="",$T776=""),"",IFERROR(MATCH(1,INDEX((Calc!$A$2:$A$2001=INDEX(Calc!$A:$A,$S776))*(Calc!$D$2:$D$2001&gt;0)*(Calc!$I$2:$I$2001&gt;INDEX(Calc!$J:$J,$S776))*(Calc!$T$2:$T$2001&lt;INDEX(Calc!$H:$H,$S776))*(ROW(Calc!$A$2:$A$2001)&gt;$T776),0),0)+1,""))</f>
        <v>0</v>
      </c>
      <c r="W776" s="8">
        <f>IF($S776="","",MAX(0,INDEX(Calc!$H:$H,$S776)-MAX(INDEX(Calc!$K:$K,$S776),INDEX(Calc!$J:$J,$S776))))</f>
        <v>0</v>
      </c>
      <c r="X776" s="8">
        <f>IF($S776="","",INDEX(Calc!$E:$E,$S776)-$W776)</f>
        <v>0</v>
      </c>
    </row>
    <row r="777" spans="1:24">
      <c r="A777">
        <f>IF($S777="","",INDEX(Calc!$A:$A,$S777))</f>
        <v>0</v>
      </c>
      <c r="B777">
        <f>IF($S777="","",INDEX(Calc!$U:$U,$S777))</f>
        <v>0</v>
      </c>
      <c r="C777" s="7">
        <f>IF($S777="","",INDEX(Calc!$B:$B,$S777))</f>
        <v>0</v>
      </c>
      <c r="D777">
        <f>IF($S777="","",INDEX(Calc!$C:$C,$S777))</f>
        <v>0</v>
      </c>
      <c r="E777" s="8">
        <f>IF($S777="","",INDEX(Calc!$E:$E,$S777))</f>
        <v>0</v>
      </c>
      <c r="F777" s="9">
        <f>IF($S777="","",INDEX(Calc!$G:$G,$S777))</f>
        <v>0</v>
      </c>
      <c r="G777" s="8">
        <f>IF($S777="","",INDEX(Calc!$L:$L,$S777))</f>
        <v>0</v>
      </c>
      <c r="H777" s="8">
        <f>IF($S777="","",INDEX(Calc!$M:$M,$S777))</f>
        <v>0</v>
      </c>
      <c r="I777" s="7">
        <f>IF($T777="","",INDEX(Calc!$B:$B,$T777))</f>
        <v>0</v>
      </c>
      <c r="J777" s="8">
        <f>IF($S777="","",IF($U777&lt;&gt;"paid",0,MAX(0,MIN(INDEX(Calc!$H:$H,$S777),INDEX(Calc!$I:$I,$T777))-MAX(INDEX(Calc!$J:$J,$S777),INDEX(Calc!$T:$T,$T777)))))</f>
        <v>0</v>
      </c>
      <c r="K777" s="8">
        <f>IF($S777="","",IF($U777&lt;&gt;"paid",0,$J777/(1+$F777)*$F777))</f>
        <v>0</v>
      </c>
      <c r="L777" s="8">
        <f>IF($S777="","",IF($U777="paid",MAX(0,$E777-MAX(0,MIN(INDEX(Calc!$H:$H,$S777),INDEX(Calc!$I:$I,$T777))-INDEX(Calc!$J:$J,$S777))),$W777))</f>
        <v>0</v>
      </c>
      <c r="M777" s="8">
        <f>IF($S777="","",IF($U777="paid",$L777/(1+$F777)*$F777,$Q777))</f>
        <v>0</v>
      </c>
      <c r="N777">
        <f>IF(OR($S777="",$U777&lt;&gt;"paid"),"",$I777-$C777)</f>
        <v>0</v>
      </c>
      <c r="O777" s="8">
        <f>IF($S777="","",IF(AND($U777="paid",$N777&gt;Settings!$B$4),$K777*Settings!$B$3*$N777/365,0))</f>
        <v>0</v>
      </c>
      <c r="P777" s="8">
        <f>IF($S777="","",IF($U777="unpaid",$W777,0))</f>
        <v>0</v>
      </c>
      <c r="Q777" s="8">
        <f>IF($S777="","",IF(AND($U777="unpaid",$C777&lt;=Settings!$B$2),$W777/(1+$F777)*$F777,0))</f>
        <v>0</v>
      </c>
      <c r="R777">
        <f>IF($S777="","","FY "&amp;IF(MONTH($C777)&gt;=4,YEAR($C777),YEAR($C777)-1)&amp;"-"&amp;TEXT(MOD(IF(MONTH($C777)&gt;=4,YEAR($C777)+1,YEAR($C777)),100),"00"))</f>
        <v>0</v>
      </c>
      <c r="S777">
        <f>IF($S776="","",IF($U776="paid",IF($V776&lt;&gt;"",$S776,IF(AND($W776&gt;0,OR(INDEX(Calc!$B:$B,$S776)&lt;=Settings!$B$2,$X776=0)),$S776,IFERROR(MATCH(1,INDEX((Calc!$A$2:$A$2001&lt;&gt;"")*(Calc!$E$2:$E$2001&gt;0)*(ROW(Calc!$A$2:$A$2001)&gt;$S776),0),0)+1,""))),IFERROR(MATCH(1,INDEX((Calc!$A$2:$A$2001&lt;&gt;"")*(Calc!$E$2:$E$2001&gt;0)*(ROW(Calc!$A$2:$A$2001)&gt;$S776),0),0)+1,"")))</f>
        <v>0</v>
      </c>
      <c r="T777">
        <f>IF($S777="","",IF(AND($S777=$S776,$U776="paid",$V776=""),"",IF(AND($S777=$S776,$U776="paid",$V776&lt;&gt;""),$V776,IF($S777="","",IFERROR(MATCH(1,INDEX((Calc!$A$2:$A$2001=INDEX(Calc!$A:$A,$S777))*(Calc!$D$2:$D$2001&gt;0)*(Calc!$I$2:$I$2001&gt;INDEX(Calc!$J:$J,$S777))*(Calc!$T$2:$T$2001&lt;INDEX(Calc!$H:$H,$S777)),0),0)+1,"")))))</f>
        <v>0</v>
      </c>
      <c r="U777">
        <f>IF($S777="","",IF($T777&lt;&gt;"","paid","unpaid"))</f>
        <v>0</v>
      </c>
      <c r="V777">
        <f>IF(OR($S777="",$T777=""),"",IFERROR(MATCH(1,INDEX((Calc!$A$2:$A$2001=INDEX(Calc!$A:$A,$S777))*(Calc!$D$2:$D$2001&gt;0)*(Calc!$I$2:$I$2001&gt;INDEX(Calc!$J:$J,$S777))*(Calc!$T$2:$T$2001&lt;INDEX(Calc!$H:$H,$S777))*(ROW(Calc!$A$2:$A$2001)&gt;$T777),0),0)+1,""))</f>
        <v>0</v>
      </c>
      <c r="W777" s="8">
        <f>IF($S777="","",MAX(0,INDEX(Calc!$H:$H,$S777)-MAX(INDEX(Calc!$K:$K,$S777),INDEX(Calc!$J:$J,$S777))))</f>
        <v>0</v>
      </c>
      <c r="X777" s="8">
        <f>IF($S777="","",INDEX(Calc!$E:$E,$S777)-$W777)</f>
        <v>0</v>
      </c>
    </row>
    <row r="778" spans="1:24">
      <c r="A778">
        <f>IF($S778="","",INDEX(Calc!$A:$A,$S778))</f>
        <v>0</v>
      </c>
      <c r="B778">
        <f>IF($S778="","",INDEX(Calc!$U:$U,$S778))</f>
        <v>0</v>
      </c>
      <c r="C778" s="7">
        <f>IF($S778="","",INDEX(Calc!$B:$B,$S778))</f>
        <v>0</v>
      </c>
      <c r="D778">
        <f>IF($S778="","",INDEX(Calc!$C:$C,$S778))</f>
        <v>0</v>
      </c>
      <c r="E778" s="8">
        <f>IF($S778="","",INDEX(Calc!$E:$E,$S778))</f>
        <v>0</v>
      </c>
      <c r="F778" s="9">
        <f>IF($S778="","",INDEX(Calc!$G:$G,$S778))</f>
        <v>0</v>
      </c>
      <c r="G778" s="8">
        <f>IF($S778="","",INDEX(Calc!$L:$L,$S778))</f>
        <v>0</v>
      </c>
      <c r="H778" s="8">
        <f>IF($S778="","",INDEX(Calc!$M:$M,$S778))</f>
        <v>0</v>
      </c>
      <c r="I778" s="7">
        <f>IF($T778="","",INDEX(Calc!$B:$B,$T778))</f>
        <v>0</v>
      </c>
      <c r="J778" s="8">
        <f>IF($S778="","",IF($U778&lt;&gt;"paid",0,MAX(0,MIN(INDEX(Calc!$H:$H,$S778),INDEX(Calc!$I:$I,$T778))-MAX(INDEX(Calc!$J:$J,$S778),INDEX(Calc!$T:$T,$T778)))))</f>
        <v>0</v>
      </c>
      <c r="K778" s="8">
        <f>IF($S778="","",IF($U778&lt;&gt;"paid",0,$J778/(1+$F778)*$F778))</f>
        <v>0</v>
      </c>
      <c r="L778" s="8">
        <f>IF($S778="","",IF($U778="paid",MAX(0,$E778-MAX(0,MIN(INDEX(Calc!$H:$H,$S778),INDEX(Calc!$I:$I,$T778))-INDEX(Calc!$J:$J,$S778))),$W778))</f>
        <v>0</v>
      </c>
      <c r="M778" s="8">
        <f>IF($S778="","",IF($U778="paid",$L778/(1+$F778)*$F778,$Q778))</f>
        <v>0</v>
      </c>
      <c r="N778">
        <f>IF(OR($S778="",$U778&lt;&gt;"paid"),"",$I778-$C778)</f>
        <v>0</v>
      </c>
      <c r="O778" s="8">
        <f>IF($S778="","",IF(AND($U778="paid",$N778&gt;Settings!$B$4),$K778*Settings!$B$3*$N778/365,0))</f>
        <v>0</v>
      </c>
      <c r="P778" s="8">
        <f>IF($S778="","",IF($U778="unpaid",$W778,0))</f>
        <v>0</v>
      </c>
      <c r="Q778" s="8">
        <f>IF($S778="","",IF(AND($U778="unpaid",$C778&lt;=Settings!$B$2),$W778/(1+$F778)*$F778,0))</f>
        <v>0</v>
      </c>
      <c r="R778">
        <f>IF($S778="","","FY "&amp;IF(MONTH($C778)&gt;=4,YEAR($C778),YEAR($C778)-1)&amp;"-"&amp;TEXT(MOD(IF(MONTH($C778)&gt;=4,YEAR($C778)+1,YEAR($C778)),100),"00"))</f>
        <v>0</v>
      </c>
      <c r="S778">
        <f>IF($S777="","",IF($U777="paid",IF($V777&lt;&gt;"",$S777,IF(AND($W777&gt;0,OR(INDEX(Calc!$B:$B,$S777)&lt;=Settings!$B$2,$X777=0)),$S777,IFERROR(MATCH(1,INDEX((Calc!$A$2:$A$2001&lt;&gt;"")*(Calc!$E$2:$E$2001&gt;0)*(ROW(Calc!$A$2:$A$2001)&gt;$S777),0),0)+1,""))),IFERROR(MATCH(1,INDEX((Calc!$A$2:$A$2001&lt;&gt;"")*(Calc!$E$2:$E$2001&gt;0)*(ROW(Calc!$A$2:$A$2001)&gt;$S777),0),0)+1,"")))</f>
        <v>0</v>
      </c>
      <c r="T778">
        <f>IF($S778="","",IF(AND($S778=$S777,$U777="paid",$V777=""),"",IF(AND($S778=$S777,$U777="paid",$V777&lt;&gt;""),$V777,IF($S778="","",IFERROR(MATCH(1,INDEX((Calc!$A$2:$A$2001=INDEX(Calc!$A:$A,$S778))*(Calc!$D$2:$D$2001&gt;0)*(Calc!$I$2:$I$2001&gt;INDEX(Calc!$J:$J,$S778))*(Calc!$T$2:$T$2001&lt;INDEX(Calc!$H:$H,$S778)),0),0)+1,"")))))</f>
        <v>0</v>
      </c>
      <c r="U778">
        <f>IF($S778="","",IF($T778&lt;&gt;"","paid","unpaid"))</f>
        <v>0</v>
      </c>
      <c r="V778">
        <f>IF(OR($S778="",$T778=""),"",IFERROR(MATCH(1,INDEX((Calc!$A$2:$A$2001=INDEX(Calc!$A:$A,$S778))*(Calc!$D$2:$D$2001&gt;0)*(Calc!$I$2:$I$2001&gt;INDEX(Calc!$J:$J,$S778))*(Calc!$T$2:$T$2001&lt;INDEX(Calc!$H:$H,$S778))*(ROW(Calc!$A$2:$A$2001)&gt;$T778),0),0)+1,""))</f>
        <v>0</v>
      </c>
      <c r="W778" s="8">
        <f>IF($S778="","",MAX(0,INDEX(Calc!$H:$H,$S778)-MAX(INDEX(Calc!$K:$K,$S778),INDEX(Calc!$J:$J,$S778))))</f>
        <v>0</v>
      </c>
      <c r="X778" s="8">
        <f>IF($S778="","",INDEX(Calc!$E:$E,$S778)-$W778)</f>
        <v>0</v>
      </c>
    </row>
    <row r="779" spans="1:24">
      <c r="A779">
        <f>IF($S779="","",INDEX(Calc!$A:$A,$S779))</f>
        <v>0</v>
      </c>
      <c r="B779">
        <f>IF($S779="","",INDEX(Calc!$U:$U,$S779))</f>
        <v>0</v>
      </c>
      <c r="C779" s="7">
        <f>IF($S779="","",INDEX(Calc!$B:$B,$S779))</f>
        <v>0</v>
      </c>
      <c r="D779">
        <f>IF($S779="","",INDEX(Calc!$C:$C,$S779))</f>
        <v>0</v>
      </c>
      <c r="E779" s="8">
        <f>IF($S779="","",INDEX(Calc!$E:$E,$S779))</f>
        <v>0</v>
      </c>
      <c r="F779" s="9">
        <f>IF($S779="","",INDEX(Calc!$G:$G,$S779))</f>
        <v>0</v>
      </c>
      <c r="G779" s="8">
        <f>IF($S779="","",INDEX(Calc!$L:$L,$S779))</f>
        <v>0</v>
      </c>
      <c r="H779" s="8">
        <f>IF($S779="","",INDEX(Calc!$M:$M,$S779))</f>
        <v>0</v>
      </c>
      <c r="I779" s="7">
        <f>IF($T779="","",INDEX(Calc!$B:$B,$T779))</f>
        <v>0</v>
      </c>
      <c r="J779" s="8">
        <f>IF($S779="","",IF($U779&lt;&gt;"paid",0,MAX(0,MIN(INDEX(Calc!$H:$H,$S779),INDEX(Calc!$I:$I,$T779))-MAX(INDEX(Calc!$J:$J,$S779),INDEX(Calc!$T:$T,$T779)))))</f>
        <v>0</v>
      </c>
      <c r="K779" s="8">
        <f>IF($S779="","",IF($U779&lt;&gt;"paid",0,$J779/(1+$F779)*$F779))</f>
        <v>0</v>
      </c>
      <c r="L779" s="8">
        <f>IF($S779="","",IF($U779="paid",MAX(0,$E779-MAX(0,MIN(INDEX(Calc!$H:$H,$S779),INDEX(Calc!$I:$I,$T779))-INDEX(Calc!$J:$J,$S779))),$W779))</f>
        <v>0</v>
      </c>
      <c r="M779" s="8">
        <f>IF($S779="","",IF($U779="paid",$L779/(1+$F779)*$F779,$Q779))</f>
        <v>0</v>
      </c>
      <c r="N779">
        <f>IF(OR($S779="",$U779&lt;&gt;"paid"),"",$I779-$C779)</f>
        <v>0</v>
      </c>
      <c r="O779" s="8">
        <f>IF($S779="","",IF(AND($U779="paid",$N779&gt;Settings!$B$4),$K779*Settings!$B$3*$N779/365,0))</f>
        <v>0</v>
      </c>
      <c r="P779" s="8">
        <f>IF($S779="","",IF($U779="unpaid",$W779,0))</f>
        <v>0</v>
      </c>
      <c r="Q779" s="8">
        <f>IF($S779="","",IF(AND($U779="unpaid",$C779&lt;=Settings!$B$2),$W779/(1+$F779)*$F779,0))</f>
        <v>0</v>
      </c>
      <c r="R779">
        <f>IF($S779="","","FY "&amp;IF(MONTH($C779)&gt;=4,YEAR($C779),YEAR($C779)-1)&amp;"-"&amp;TEXT(MOD(IF(MONTH($C779)&gt;=4,YEAR($C779)+1,YEAR($C779)),100),"00"))</f>
        <v>0</v>
      </c>
      <c r="S779">
        <f>IF($S778="","",IF($U778="paid",IF($V778&lt;&gt;"",$S778,IF(AND($W778&gt;0,OR(INDEX(Calc!$B:$B,$S778)&lt;=Settings!$B$2,$X778=0)),$S778,IFERROR(MATCH(1,INDEX((Calc!$A$2:$A$2001&lt;&gt;"")*(Calc!$E$2:$E$2001&gt;0)*(ROW(Calc!$A$2:$A$2001)&gt;$S778),0),0)+1,""))),IFERROR(MATCH(1,INDEX((Calc!$A$2:$A$2001&lt;&gt;"")*(Calc!$E$2:$E$2001&gt;0)*(ROW(Calc!$A$2:$A$2001)&gt;$S778),0),0)+1,"")))</f>
        <v>0</v>
      </c>
      <c r="T779">
        <f>IF($S779="","",IF(AND($S779=$S778,$U778="paid",$V778=""),"",IF(AND($S779=$S778,$U778="paid",$V778&lt;&gt;""),$V778,IF($S779="","",IFERROR(MATCH(1,INDEX((Calc!$A$2:$A$2001=INDEX(Calc!$A:$A,$S779))*(Calc!$D$2:$D$2001&gt;0)*(Calc!$I$2:$I$2001&gt;INDEX(Calc!$J:$J,$S779))*(Calc!$T$2:$T$2001&lt;INDEX(Calc!$H:$H,$S779)),0),0)+1,"")))))</f>
        <v>0</v>
      </c>
      <c r="U779">
        <f>IF($S779="","",IF($T779&lt;&gt;"","paid","unpaid"))</f>
        <v>0</v>
      </c>
      <c r="V779">
        <f>IF(OR($S779="",$T779=""),"",IFERROR(MATCH(1,INDEX((Calc!$A$2:$A$2001=INDEX(Calc!$A:$A,$S779))*(Calc!$D$2:$D$2001&gt;0)*(Calc!$I$2:$I$2001&gt;INDEX(Calc!$J:$J,$S779))*(Calc!$T$2:$T$2001&lt;INDEX(Calc!$H:$H,$S779))*(ROW(Calc!$A$2:$A$2001)&gt;$T779),0),0)+1,""))</f>
        <v>0</v>
      </c>
      <c r="W779" s="8">
        <f>IF($S779="","",MAX(0,INDEX(Calc!$H:$H,$S779)-MAX(INDEX(Calc!$K:$K,$S779),INDEX(Calc!$J:$J,$S779))))</f>
        <v>0</v>
      </c>
      <c r="X779" s="8">
        <f>IF($S779="","",INDEX(Calc!$E:$E,$S779)-$W779)</f>
        <v>0</v>
      </c>
    </row>
    <row r="780" spans="1:24">
      <c r="A780">
        <f>IF($S780="","",INDEX(Calc!$A:$A,$S780))</f>
        <v>0</v>
      </c>
      <c r="B780">
        <f>IF($S780="","",INDEX(Calc!$U:$U,$S780))</f>
        <v>0</v>
      </c>
      <c r="C780" s="7">
        <f>IF($S780="","",INDEX(Calc!$B:$B,$S780))</f>
        <v>0</v>
      </c>
      <c r="D780">
        <f>IF($S780="","",INDEX(Calc!$C:$C,$S780))</f>
        <v>0</v>
      </c>
      <c r="E780" s="8">
        <f>IF($S780="","",INDEX(Calc!$E:$E,$S780))</f>
        <v>0</v>
      </c>
      <c r="F780" s="9">
        <f>IF($S780="","",INDEX(Calc!$G:$G,$S780))</f>
        <v>0</v>
      </c>
      <c r="G780" s="8">
        <f>IF($S780="","",INDEX(Calc!$L:$L,$S780))</f>
        <v>0</v>
      </c>
      <c r="H780" s="8">
        <f>IF($S780="","",INDEX(Calc!$M:$M,$S780))</f>
        <v>0</v>
      </c>
      <c r="I780" s="7">
        <f>IF($T780="","",INDEX(Calc!$B:$B,$T780))</f>
        <v>0</v>
      </c>
      <c r="J780" s="8">
        <f>IF($S780="","",IF($U780&lt;&gt;"paid",0,MAX(0,MIN(INDEX(Calc!$H:$H,$S780),INDEX(Calc!$I:$I,$T780))-MAX(INDEX(Calc!$J:$J,$S780),INDEX(Calc!$T:$T,$T780)))))</f>
        <v>0</v>
      </c>
      <c r="K780" s="8">
        <f>IF($S780="","",IF($U780&lt;&gt;"paid",0,$J780/(1+$F780)*$F780))</f>
        <v>0</v>
      </c>
      <c r="L780" s="8">
        <f>IF($S780="","",IF($U780="paid",MAX(0,$E780-MAX(0,MIN(INDEX(Calc!$H:$H,$S780),INDEX(Calc!$I:$I,$T780))-INDEX(Calc!$J:$J,$S780))),$W780))</f>
        <v>0</v>
      </c>
      <c r="M780" s="8">
        <f>IF($S780="","",IF($U780="paid",$L780/(1+$F780)*$F780,$Q780))</f>
        <v>0</v>
      </c>
      <c r="N780">
        <f>IF(OR($S780="",$U780&lt;&gt;"paid"),"",$I780-$C780)</f>
        <v>0</v>
      </c>
      <c r="O780" s="8">
        <f>IF($S780="","",IF(AND($U780="paid",$N780&gt;Settings!$B$4),$K780*Settings!$B$3*$N780/365,0))</f>
        <v>0</v>
      </c>
      <c r="P780" s="8">
        <f>IF($S780="","",IF($U780="unpaid",$W780,0))</f>
        <v>0</v>
      </c>
      <c r="Q780" s="8">
        <f>IF($S780="","",IF(AND($U780="unpaid",$C780&lt;=Settings!$B$2),$W780/(1+$F780)*$F780,0))</f>
        <v>0</v>
      </c>
      <c r="R780">
        <f>IF($S780="","","FY "&amp;IF(MONTH($C780)&gt;=4,YEAR($C780),YEAR($C780)-1)&amp;"-"&amp;TEXT(MOD(IF(MONTH($C780)&gt;=4,YEAR($C780)+1,YEAR($C780)),100),"00"))</f>
        <v>0</v>
      </c>
      <c r="S780">
        <f>IF($S779="","",IF($U779="paid",IF($V779&lt;&gt;"",$S779,IF(AND($W779&gt;0,OR(INDEX(Calc!$B:$B,$S779)&lt;=Settings!$B$2,$X779=0)),$S779,IFERROR(MATCH(1,INDEX((Calc!$A$2:$A$2001&lt;&gt;"")*(Calc!$E$2:$E$2001&gt;0)*(ROW(Calc!$A$2:$A$2001)&gt;$S779),0),0)+1,""))),IFERROR(MATCH(1,INDEX((Calc!$A$2:$A$2001&lt;&gt;"")*(Calc!$E$2:$E$2001&gt;0)*(ROW(Calc!$A$2:$A$2001)&gt;$S779),0),0)+1,"")))</f>
        <v>0</v>
      </c>
      <c r="T780">
        <f>IF($S780="","",IF(AND($S780=$S779,$U779="paid",$V779=""),"",IF(AND($S780=$S779,$U779="paid",$V779&lt;&gt;""),$V779,IF($S780="","",IFERROR(MATCH(1,INDEX((Calc!$A$2:$A$2001=INDEX(Calc!$A:$A,$S780))*(Calc!$D$2:$D$2001&gt;0)*(Calc!$I$2:$I$2001&gt;INDEX(Calc!$J:$J,$S780))*(Calc!$T$2:$T$2001&lt;INDEX(Calc!$H:$H,$S780)),0),0)+1,"")))))</f>
        <v>0</v>
      </c>
      <c r="U780">
        <f>IF($S780="","",IF($T780&lt;&gt;"","paid","unpaid"))</f>
        <v>0</v>
      </c>
      <c r="V780">
        <f>IF(OR($S780="",$T780=""),"",IFERROR(MATCH(1,INDEX((Calc!$A$2:$A$2001=INDEX(Calc!$A:$A,$S780))*(Calc!$D$2:$D$2001&gt;0)*(Calc!$I$2:$I$2001&gt;INDEX(Calc!$J:$J,$S780))*(Calc!$T$2:$T$2001&lt;INDEX(Calc!$H:$H,$S780))*(ROW(Calc!$A$2:$A$2001)&gt;$T780),0),0)+1,""))</f>
        <v>0</v>
      </c>
      <c r="W780" s="8">
        <f>IF($S780="","",MAX(0,INDEX(Calc!$H:$H,$S780)-MAX(INDEX(Calc!$K:$K,$S780),INDEX(Calc!$J:$J,$S780))))</f>
        <v>0</v>
      </c>
      <c r="X780" s="8">
        <f>IF($S780="","",INDEX(Calc!$E:$E,$S780)-$W780)</f>
        <v>0</v>
      </c>
    </row>
    <row r="781" spans="1:24">
      <c r="A781">
        <f>IF($S781="","",INDEX(Calc!$A:$A,$S781))</f>
        <v>0</v>
      </c>
      <c r="B781">
        <f>IF($S781="","",INDEX(Calc!$U:$U,$S781))</f>
        <v>0</v>
      </c>
      <c r="C781" s="7">
        <f>IF($S781="","",INDEX(Calc!$B:$B,$S781))</f>
        <v>0</v>
      </c>
      <c r="D781">
        <f>IF($S781="","",INDEX(Calc!$C:$C,$S781))</f>
        <v>0</v>
      </c>
      <c r="E781" s="8">
        <f>IF($S781="","",INDEX(Calc!$E:$E,$S781))</f>
        <v>0</v>
      </c>
      <c r="F781" s="9">
        <f>IF($S781="","",INDEX(Calc!$G:$G,$S781))</f>
        <v>0</v>
      </c>
      <c r="G781" s="8">
        <f>IF($S781="","",INDEX(Calc!$L:$L,$S781))</f>
        <v>0</v>
      </c>
      <c r="H781" s="8">
        <f>IF($S781="","",INDEX(Calc!$M:$M,$S781))</f>
        <v>0</v>
      </c>
      <c r="I781" s="7">
        <f>IF($T781="","",INDEX(Calc!$B:$B,$T781))</f>
        <v>0</v>
      </c>
      <c r="J781" s="8">
        <f>IF($S781="","",IF($U781&lt;&gt;"paid",0,MAX(0,MIN(INDEX(Calc!$H:$H,$S781),INDEX(Calc!$I:$I,$T781))-MAX(INDEX(Calc!$J:$J,$S781),INDEX(Calc!$T:$T,$T781)))))</f>
        <v>0</v>
      </c>
      <c r="K781" s="8">
        <f>IF($S781="","",IF($U781&lt;&gt;"paid",0,$J781/(1+$F781)*$F781))</f>
        <v>0</v>
      </c>
      <c r="L781" s="8">
        <f>IF($S781="","",IF($U781="paid",MAX(0,$E781-MAX(0,MIN(INDEX(Calc!$H:$H,$S781),INDEX(Calc!$I:$I,$T781))-INDEX(Calc!$J:$J,$S781))),$W781))</f>
        <v>0</v>
      </c>
      <c r="M781" s="8">
        <f>IF($S781="","",IF($U781="paid",$L781/(1+$F781)*$F781,$Q781))</f>
        <v>0</v>
      </c>
      <c r="N781">
        <f>IF(OR($S781="",$U781&lt;&gt;"paid"),"",$I781-$C781)</f>
        <v>0</v>
      </c>
      <c r="O781" s="8">
        <f>IF($S781="","",IF(AND($U781="paid",$N781&gt;Settings!$B$4),$K781*Settings!$B$3*$N781/365,0))</f>
        <v>0</v>
      </c>
      <c r="P781" s="8">
        <f>IF($S781="","",IF($U781="unpaid",$W781,0))</f>
        <v>0</v>
      </c>
      <c r="Q781" s="8">
        <f>IF($S781="","",IF(AND($U781="unpaid",$C781&lt;=Settings!$B$2),$W781/(1+$F781)*$F781,0))</f>
        <v>0</v>
      </c>
      <c r="R781">
        <f>IF($S781="","","FY "&amp;IF(MONTH($C781)&gt;=4,YEAR($C781),YEAR($C781)-1)&amp;"-"&amp;TEXT(MOD(IF(MONTH($C781)&gt;=4,YEAR($C781)+1,YEAR($C781)),100),"00"))</f>
        <v>0</v>
      </c>
      <c r="S781">
        <f>IF($S780="","",IF($U780="paid",IF($V780&lt;&gt;"",$S780,IF(AND($W780&gt;0,OR(INDEX(Calc!$B:$B,$S780)&lt;=Settings!$B$2,$X780=0)),$S780,IFERROR(MATCH(1,INDEX((Calc!$A$2:$A$2001&lt;&gt;"")*(Calc!$E$2:$E$2001&gt;0)*(ROW(Calc!$A$2:$A$2001)&gt;$S780),0),0)+1,""))),IFERROR(MATCH(1,INDEX((Calc!$A$2:$A$2001&lt;&gt;"")*(Calc!$E$2:$E$2001&gt;0)*(ROW(Calc!$A$2:$A$2001)&gt;$S780),0),0)+1,"")))</f>
        <v>0</v>
      </c>
      <c r="T781">
        <f>IF($S781="","",IF(AND($S781=$S780,$U780="paid",$V780=""),"",IF(AND($S781=$S780,$U780="paid",$V780&lt;&gt;""),$V780,IF($S781="","",IFERROR(MATCH(1,INDEX((Calc!$A$2:$A$2001=INDEX(Calc!$A:$A,$S781))*(Calc!$D$2:$D$2001&gt;0)*(Calc!$I$2:$I$2001&gt;INDEX(Calc!$J:$J,$S781))*(Calc!$T$2:$T$2001&lt;INDEX(Calc!$H:$H,$S781)),0),0)+1,"")))))</f>
        <v>0</v>
      </c>
      <c r="U781">
        <f>IF($S781="","",IF($T781&lt;&gt;"","paid","unpaid"))</f>
        <v>0</v>
      </c>
      <c r="V781">
        <f>IF(OR($S781="",$T781=""),"",IFERROR(MATCH(1,INDEX((Calc!$A$2:$A$2001=INDEX(Calc!$A:$A,$S781))*(Calc!$D$2:$D$2001&gt;0)*(Calc!$I$2:$I$2001&gt;INDEX(Calc!$J:$J,$S781))*(Calc!$T$2:$T$2001&lt;INDEX(Calc!$H:$H,$S781))*(ROW(Calc!$A$2:$A$2001)&gt;$T781),0),0)+1,""))</f>
        <v>0</v>
      </c>
      <c r="W781" s="8">
        <f>IF($S781="","",MAX(0,INDEX(Calc!$H:$H,$S781)-MAX(INDEX(Calc!$K:$K,$S781),INDEX(Calc!$J:$J,$S781))))</f>
        <v>0</v>
      </c>
      <c r="X781" s="8">
        <f>IF($S781="","",INDEX(Calc!$E:$E,$S781)-$W781)</f>
        <v>0</v>
      </c>
    </row>
    <row r="782" spans="1:24">
      <c r="A782">
        <f>IF($S782="","",INDEX(Calc!$A:$A,$S782))</f>
        <v>0</v>
      </c>
      <c r="B782">
        <f>IF($S782="","",INDEX(Calc!$U:$U,$S782))</f>
        <v>0</v>
      </c>
      <c r="C782" s="7">
        <f>IF($S782="","",INDEX(Calc!$B:$B,$S782))</f>
        <v>0</v>
      </c>
      <c r="D782">
        <f>IF($S782="","",INDEX(Calc!$C:$C,$S782))</f>
        <v>0</v>
      </c>
      <c r="E782" s="8">
        <f>IF($S782="","",INDEX(Calc!$E:$E,$S782))</f>
        <v>0</v>
      </c>
      <c r="F782" s="9">
        <f>IF($S782="","",INDEX(Calc!$G:$G,$S782))</f>
        <v>0</v>
      </c>
      <c r="G782" s="8">
        <f>IF($S782="","",INDEX(Calc!$L:$L,$S782))</f>
        <v>0</v>
      </c>
      <c r="H782" s="8">
        <f>IF($S782="","",INDEX(Calc!$M:$M,$S782))</f>
        <v>0</v>
      </c>
      <c r="I782" s="7">
        <f>IF($T782="","",INDEX(Calc!$B:$B,$T782))</f>
        <v>0</v>
      </c>
      <c r="J782" s="8">
        <f>IF($S782="","",IF($U782&lt;&gt;"paid",0,MAX(0,MIN(INDEX(Calc!$H:$H,$S782),INDEX(Calc!$I:$I,$T782))-MAX(INDEX(Calc!$J:$J,$S782),INDEX(Calc!$T:$T,$T782)))))</f>
        <v>0</v>
      </c>
      <c r="K782" s="8">
        <f>IF($S782="","",IF($U782&lt;&gt;"paid",0,$J782/(1+$F782)*$F782))</f>
        <v>0</v>
      </c>
      <c r="L782" s="8">
        <f>IF($S782="","",IF($U782="paid",MAX(0,$E782-MAX(0,MIN(INDEX(Calc!$H:$H,$S782),INDEX(Calc!$I:$I,$T782))-INDEX(Calc!$J:$J,$S782))),$W782))</f>
        <v>0</v>
      </c>
      <c r="M782" s="8">
        <f>IF($S782="","",IF($U782="paid",$L782/(1+$F782)*$F782,$Q782))</f>
        <v>0</v>
      </c>
      <c r="N782">
        <f>IF(OR($S782="",$U782&lt;&gt;"paid"),"",$I782-$C782)</f>
        <v>0</v>
      </c>
      <c r="O782" s="8">
        <f>IF($S782="","",IF(AND($U782="paid",$N782&gt;Settings!$B$4),$K782*Settings!$B$3*$N782/365,0))</f>
        <v>0</v>
      </c>
      <c r="P782" s="8">
        <f>IF($S782="","",IF($U782="unpaid",$W782,0))</f>
        <v>0</v>
      </c>
      <c r="Q782" s="8">
        <f>IF($S782="","",IF(AND($U782="unpaid",$C782&lt;=Settings!$B$2),$W782/(1+$F782)*$F782,0))</f>
        <v>0</v>
      </c>
      <c r="R782">
        <f>IF($S782="","","FY "&amp;IF(MONTH($C782)&gt;=4,YEAR($C782),YEAR($C782)-1)&amp;"-"&amp;TEXT(MOD(IF(MONTH($C782)&gt;=4,YEAR($C782)+1,YEAR($C782)),100),"00"))</f>
        <v>0</v>
      </c>
      <c r="S782">
        <f>IF($S781="","",IF($U781="paid",IF($V781&lt;&gt;"",$S781,IF(AND($W781&gt;0,OR(INDEX(Calc!$B:$B,$S781)&lt;=Settings!$B$2,$X781=0)),$S781,IFERROR(MATCH(1,INDEX((Calc!$A$2:$A$2001&lt;&gt;"")*(Calc!$E$2:$E$2001&gt;0)*(ROW(Calc!$A$2:$A$2001)&gt;$S781),0),0)+1,""))),IFERROR(MATCH(1,INDEX((Calc!$A$2:$A$2001&lt;&gt;"")*(Calc!$E$2:$E$2001&gt;0)*(ROW(Calc!$A$2:$A$2001)&gt;$S781),0),0)+1,"")))</f>
        <v>0</v>
      </c>
      <c r="T782">
        <f>IF($S782="","",IF(AND($S782=$S781,$U781="paid",$V781=""),"",IF(AND($S782=$S781,$U781="paid",$V781&lt;&gt;""),$V781,IF($S782="","",IFERROR(MATCH(1,INDEX((Calc!$A$2:$A$2001=INDEX(Calc!$A:$A,$S782))*(Calc!$D$2:$D$2001&gt;0)*(Calc!$I$2:$I$2001&gt;INDEX(Calc!$J:$J,$S782))*(Calc!$T$2:$T$2001&lt;INDEX(Calc!$H:$H,$S782)),0),0)+1,"")))))</f>
        <v>0</v>
      </c>
      <c r="U782">
        <f>IF($S782="","",IF($T782&lt;&gt;"","paid","unpaid"))</f>
        <v>0</v>
      </c>
      <c r="V782">
        <f>IF(OR($S782="",$T782=""),"",IFERROR(MATCH(1,INDEX((Calc!$A$2:$A$2001=INDEX(Calc!$A:$A,$S782))*(Calc!$D$2:$D$2001&gt;0)*(Calc!$I$2:$I$2001&gt;INDEX(Calc!$J:$J,$S782))*(Calc!$T$2:$T$2001&lt;INDEX(Calc!$H:$H,$S782))*(ROW(Calc!$A$2:$A$2001)&gt;$T782),0),0)+1,""))</f>
        <v>0</v>
      </c>
      <c r="W782" s="8">
        <f>IF($S782="","",MAX(0,INDEX(Calc!$H:$H,$S782)-MAX(INDEX(Calc!$K:$K,$S782),INDEX(Calc!$J:$J,$S782))))</f>
        <v>0</v>
      </c>
      <c r="X782" s="8">
        <f>IF($S782="","",INDEX(Calc!$E:$E,$S782)-$W782)</f>
        <v>0</v>
      </c>
    </row>
    <row r="783" spans="1:24">
      <c r="A783">
        <f>IF($S783="","",INDEX(Calc!$A:$A,$S783))</f>
        <v>0</v>
      </c>
      <c r="B783">
        <f>IF($S783="","",INDEX(Calc!$U:$U,$S783))</f>
        <v>0</v>
      </c>
      <c r="C783" s="7">
        <f>IF($S783="","",INDEX(Calc!$B:$B,$S783))</f>
        <v>0</v>
      </c>
      <c r="D783">
        <f>IF($S783="","",INDEX(Calc!$C:$C,$S783))</f>
        <v>0</v>
      </c>
      <c r="E783" s="8">
        <f>IF($S783="","",INDEX(Calc!$E:$E,$S783))</f>
        <v>0</v>
      </c>
      <c r="F783" s="9">
        <f>IF($S783="","",INDEX(Calc!$G:$G,$S783))</f>
        <v>0</v>
      </c>
      <c r="G783" s="8">
        <f>IF($S783="","",INDEX(Calc!$L:$L,$S783))</f>
        <v>0</v>
      </c>
      <c r="H783" s="8">
        <f>IF($S783="","",INDEX(Calc!$M:$M,$S783))</f>
        <v>0</v>
      </c>
      <c r="I783" s="7">
        <f>IF($T783="","",INDEX(Calc!$B:$B,$T783))</f>
        <v>0</v>
      </c>
      <c r="J783" s="8">
        <f>IF($S783="","",IF($U783&lt;&gt;"paid",0,MAX(0,MIN(INDEX(Calc!$H:$H,$S783),INDEX(Calc!$I:$I,$T783))-MAX(INDEX(Calc!$J:$J,$S783),INDEX(Calc!$T:$T,$T783)))))</f>
        <v>0</v>
      </c>
      <c r="K783" s="8">
        <f>IF($S783="","",IF($U783&lt;&gt;"paid",0,$J783/(1+$F783)*$F783))</f>
        <v>0</v>
      </c>
      <c r="L783" s="8">
        <f>IF($S783="","",IF($U783="paid",MAX(0,$E783-MAX(0,MIN(INDEX(Calc!$H:$H,$S783),INDEX(Calc!$I:$I,$T783))-INDEX(Calc!$J:$J,$S783))),$W783))</f>
        <v>0</v>
      </c>
      <c r="M783" s="8">
        <f>IF($S783="","",IF($U783="paid",$L783/(1+$F783)*$F783,$Q783))</f>
        <v>0</v>
      </c>
      <c r="N783">
        <f>IF(OR($S783="",$U783&lt;&gt;"paid"),"",$I783-$C783)</f>
        <v>0</v>
      </c>
      <c r="O783" s="8">
        <f>IF($S783="","",IF(AND($U783="paid",$N783&gt;Settings!$B$4),$K783*Settings!$B$3*$N783/365,0))</f>
        <v>0</v>
      </c>
      <c r="P783" s="8">
        <f>IF($S783="","",IF($U783="unpaid",$W783,0))</f>
        <v>0</v>
      </c>
      <c r="Q783" s="8">
        <f>IF($S783="","",IF(AND($U783="unpaid",$C783&lt;=Settings!$B$2),$W783/(1+$F783)*$F783,0))</f>
        <v>0</v>
      </c>
      <c r="R783">
        <f>IF($S783="","","FY "&amp;IF(MONTH($C783)&gt;=4,YEAR($C783),YEAR($C783)-1)&amp;"-"&amp;TEXT(MOD(IF(MONTH($C783)&gt;=4,YEAR($C783)+1,YEAR($C783)),100),"00"))</f>
        <v>0</v>
      </c>
      <c r="S783">
        <f>IF($S782="","",IF($U782="paid",IF($V782&lt;&gt;"",$S782,IF(AND($W782&gt;0,OR(INDEX(Calc!$B:$B,$S782)&lt;=Settings!$B$2,$X782=0)),$S782,IFERROR(MATCH(1,INDEX((Calc!$A$2:$A$2001&lt;&gt;"")*(Calc!$E$2:$E$2001&gt;0)*(ROW(Calc!$A$2:$A$2001)&gt;$S782),0),0)+1,""))),IFERROR(MATCH(1,INDEX((Calc!$A$2:$A$2001&lt;&gt;"")*(Calc!$E$2:$E$2001&gt;0)*(ROW(Calc!$A$2:$A$2001)&gt;$S782),0),0)+1,"")))</f>
        <v>0</v>
      </c>
      <c r="T783">
        <f>IF($S783="","",IF(AND($S783=$S782,$U782="paid",$V782=""),"",IF(AND($S783=$S782,$U782="paid",$V782&lt;&gt;""),$V782,IF($S783="","",IFERROR(MATCH(1,INDEX((Calc!$A$2:$A$2001=INDEX(Calc!$A:$A,$S783))*(Calc!$D$2:$D$2001&gt;0)*(Calc!$I$2:$I$2001&gt;INDEX(Calc!$J:$J,$S783))*(Calc!$T$2:$T$2001&lt;INDEX(Calc!$H:$H,$S783)),0),0)+1,"")))))</f>
        <v>0</v>
      </c>
      <c r="U783">
        <f>IF($S783="","",IF($T783&lt;&gt;"","paid","unpaid"))</f>
        <v>0</v>
      </c>
      <c r="V783">
        <f>IF(OR($S783="",$T783=""),"",IFERROR(MATCH(1,INDEX((Calc!$A$2:$A$2001=INDEX(Calc!$A:$A,$S783))*(Calc!$D$2:$D$2001&gt;0)*(Calc!$I$2:$I$2001&gt;INDEX(Calc!$J:$J,$S783))*(Calc!$T$2:$T$2001&lt;INDEX(Calc!$H:$H,$S783))*(ROW(Calc!$A$2:$A$2001)&gt;$T783),0),0)+1,""))</f>
        <v>0</v>
      </c>
      <c r="W783" s="8">
        <f>IF($S783="","",MAX(0,INDEX(Calc!$H:$H,$S783)-MAX(INDEX(Calc!$K:$K,$S783),INDEX(Calc!$J:$J,$S783))))</f>
        <v>0</v>
      </c>
      <c r="X783" s="8">
        <f>IF($S783="","",INDEX(Calc!$E:$E,$S783)-$W783)</f>
        <v>0</v>
      </c>
    </row>
    <row r="784" spans="1:24">
      <c r="A784">
        <f>IF($S784="","",INDEX(Calc!$A:$A,$S784))</f>
        <v>0</v>
      </c>
      <c r="B784">
        <f>IF($S784="","",INDEX(Calc!$U:$U,$S784))</f>
        <v>0</v>
      </c>
      <c r="C784" s="7">
        <f>IF($S784="","",INDEX(Calc!$B:$B,$S784))</f>
        <v>0</v>
      </c>
      <c r="D784">
        <f>IF($S784="","",INDEX(Calc!$C:$C,$S784))</f>
        <v>0</v>
      </c>
      <c r="E784" s="8">
        <f>IF($S784="","",INDEX(Calc!$E:$E,$S784))</f>
        <v>0</v>
      </c>
      <c r="F784" s="9">
        <f>IF($S784="","",INDEX(Calc!$G:$G,$S784))</f>
        <v>0</v>
      </c>
      <c r="G784" s="8">
        <f>IF($S784="","",INDEX(Calc!$L:$L,$S784))</f>
        <v>0</v>
      </c>
      <c r="H784" s="8">
        <f>IF($S784="","",INDEX(Calc!$M:$M,$S784))</f>
        <v>0</v>
      </c>
      <c r="I784" s="7">
        <f>IF($T784="","",INDEX(Calc!$B:$B,$T784))</f>
        <v>0</v>
      </c>
      <c r="J784" s="8">
        <f>IF($S784="","",IF($U784&lt;&gt;"paid",0,MAX(0,MIN(INDEX(Calc!$H:$H,$S784),INDEX(Calc!$I:$I,$T784))-MAX(INDEX(Calc!$J:$J,$S784),INDEX(Calc!$T:$T,$T784)))))</f>
        <v>0</v>
      </c>
      <c r="K784" s="8">
        <f>IF($S784="","",IF($U784&lt;&gt;"paid",0,$J784/(1+$F784)*$F784))</f>
        <v>0</v>
      </c>
      <c r="L784" s="8">
        <f>IF($S784="","",IF($U784="paid",MAX(0,$E784-MAX(0,MIN(INDEX(Calc!$H:$H,$S784),INDEX(Calc!$I:$I,$T784))-INDEX(Calc!$J:$J,$S784))),$W784))</f>
        <v>0</v>
      </c>
      <c r="M784" s="8">
        <f>IF($S784="","",IF($U784="paid",$L784/(1+$F784)*$F784,$Q784))</f>
        <v>0</v>
      </c>
      <c r="N784">
        <f>IF(OR($S784="",$U784&lt;&gt;"paid"),"",$I784-$C784)</f>
        <v>0</v>
      </c>
      <c r="O784" s="8">
        <f>IF($S784="","",IF(AND($U784="paid",$N784&gt;Settings!$B$4),$K784*Settings!$B$3*$N784/365,0))</f>
        <v>0</v>
      </c>
      <c r="P784" s="8">
        <f>IF($S784="","",IF($U784="unpaid",$W784,0))</f>
        <v>0</v>
      </c>
      <c r="Q784" s="8">
        <f>IF($S784="","",IF(AND($U784="unpaid",$C784&lt;=Settings!$B$2),$W784/(1+$F784)*$F784,0))</f>
        <v>0</v>
      </c>
      <c r="R784">
        <f>IF($S784="","","FY "&amp;IF(MONTH($C784)&gt;=4,YEAR($C784),YEAR($C784)-1)&amp;"-"&amp;TEXT(MOD(IF(MONTH($C784)&gt;=4,YEAR($C784)+1,YEAR($C784)),100),"00"))</f>
        <v>0</v>
      </c>
      <c r="S784">
        <f>IF($S783="","",IF($U783="paid",IF($V783&lt;&gt;"",$S783,IF(AND($W783&gt;0,OR(INDEX(Calc!$B:$B,$S783)&lt;=Settings!$B$2,$X783=0)),$S783,IFERROR(MATCH(1,INDEX((Calc!$A$2:$A$2001&lt;&gt;"")*(Calc!$E$2:$E$2001&gt;0)*(ROW(Calc!$A$2:$A$2001)&gt;$S783),0),0)+1,""))),IFERROR(MATCH(1,INDEX((Calc!$A$2:$A$2001&lt;&gt;"")*(Calc!$E$2:$E$2001&gt;0)*(ROW(Calc!$A$2:$A$2001)&gt;$S783),0),0)+1,"")))</f>
        <v>0</v>
      </c>
      <c r="T784">
        <f>IF($S784="","",IF(AND($S784=$S783,$U783="paid",$V783=""),"",IF(AND($S784=$S783,$U783="paid",$V783&lt;&gt;""),$V783,IF($S784="","",IFERROR(MATCH(1,INDEX((Calc!$A$2:$A$2001=INDEX(Calc!$A:$A,$S784))*(Calc!$D$2:$D$2001&gt;0)*(Calc!$I$2:$I$2001&gt;INDEX(Calc!$J:$J,$S784))*(Calc!$T$2:$T$2001&lt;INDEX(Calc!$H:$H,$S784)),0),0)+1,"")))))</f>
        <v>0</v>
      </c>
      <c r="U784">
        <f>IF($S784="","",IF($T784&lt;&gt;"","paid","unpaid"))</f>
        <v>0</v>
      </c>
      <c r="V784">
        <f>IF(OR($S784="",$T784=""),"",IFERROR(MATCH(1,INDEX((Calc!$A$2:$A$2001=INDEX(Calc!$A:$A,$S784))*(Calc!$D$2:$D$2001&gt;0)*(Calc!$I$2:$I$2001&gt;INDEX(Calc!$J:$J,$S784))*(Calc!$T$2:$T$2001&lt;INDEX(Calc!$H:$H,$S784))*(ROW(Calc!$A$2:$A$2001)&gt;$T784),0),0)+1,""))</f>
        <v>0</v>
      </c>
      <c r="W784" s="8">
        <f>IF($S784="","",MAX(0,INDEX(Calc!$H:$H,$S784)-MAX(INDEX(Calc!$K:$K,$S784),INDEX(Calc!$J:$J,$S784))))</f>
        <v>0</v>
      </c>
      <c r="X784" s="8">
        <f>IF($S784="","",INDEX(Calc!$E:$E,$S784)-$W784)</f>
        <v>0</v>
      </c>
    </row>
    <row r="785" spans="1:24">
      <c r="A785">
        <f>IF($S785="","",INDEX(Calc!$A:$A,$S785))</f>
        <v>0</v>
      </c>
      <c r="B785">
        <f>IF($S785="","",INDEX(Calc!$U:$U,$S785))</f>
        <v>0</v>
      </c>
      <c r="C785" s="7">
        <f>IF($S785="","",INDEX(Calc!$B:$B,$S785))</f>
        <v>0</v>
      </c>
      <c r="D785">
        <f>IF($S785="","",INDEX(Calc!$C:$C,$S785))</f>
        <v>0</v>
      </c>
      <c r="E785" s="8">
        <f>IF($S785="","",INDEX(Calc!$E:$E,$S785))</f>
        <v>0</v>
      </c>
      <c r="F785" s="9">
        <f>IF($S785="","",INDEX(Calc!$G:$G,$S785))</f>
        <v>0</v>
      </c>
      <c r="G785" s="8">
        <f>IF($S785="","",INDEX(Calc!$L:$L,$S785))</f>
        <v>0</v>
      </c>
      <c r="H785" s="8">
        <f>IF($S785="","",INDEX(Calc!$M:$M,$S785))</f>
        <v>0</v>
      </c>
      <c r="I785" s="7">
        <f>IF($T785="","",INDEX(Calc!$B:$B,$T785))</f>
        <v>0</v>
      </c>
      <c r="J785" s="8">
        <f>IF($S785="","",IF($U785&lt;&gt;"paid",0,MAX(0,MIN(INDEX(Calc!$H:$H,$S785),INDEX(Calc!$I:$I,$T785))-MAX(INDEX(Calc!$J:$J,$S785),INDEX(Calc!$T:$T,$T785)))))</f>
        <v>0</v>
      </c>
      <c r="K785" s="8">
        <f>IF($S785="","",IF($U785&lt;&gt;"paid",0,$J785/(1+$F785)*$F785))</f>
        <v>0</v>
      </c>
      <c r="L785" s="8">
        <f>IF($S785="","",IF($U785="paid",MAX(0,$E785-MAX(0,MIN(INDEX(Calc!$H:$H,$S785),INDEX(Calc!$I:$I,$T785))-INDEX(Calc!$J:$J,$S785))),$W785))</f>
        <v>0</v>
      </c>
      <c r="M785" s="8">
        <f>IF($S785="","",IF($U785="paid",$L785/(1+$F785)*$F785,$Q785))</f>
        <v>0</v>
      </c>
      <c r="N785">
        <f>IF(OR($S785="",$U785&lt;&gt;"paid"),"",$I785-$C785)</f>
        <v>0</v>
      </c>
      <c r="O785" s="8">
        <f>IF($S785="","",IF(AND($U785="paid",$N785&gt;Settings!$B$4),$K785*Settings!$B$3*$N785/365,0))</f>
        <v>0</v>
      </c>
      <c r="P785" s="8">
        <f>IF($S785="","",IF($U785="unpaid",$W785,0))</f>
        <v>0</v>
      </c>
      <c r="Q785" s="8">
        <f>IF($S785="","",IF(AND($U785="unpaid",$C785&lt;=Settings!$B$2),$W785/(1+$F785)*$F785,0))</f>
        <v>0</v>
      </c>
      <c r="R785">
        <f>IF($S785="","","FY "&amp;IF(MONTH($C785)&gt;=4,YEAR($C785),YEAR($C785)-1)&amp;"-"&amp;TEXT(MOD(IF(MONTH($C785)&gt;=4,YEAR($C785)+1,YEAR($C785)),100),"00"))</f>
        <v>0</v>
      </c>
      <c r="S785">
        <f>IF($S784="","",IF($U784="paid",IF($V784&lt;&gt;"",$S784,IF(AND($W784&gt;0,OR(INDEX(Calc!$B:$B,$S784)&lt;=Settings!$B$2,$X784=0)),$S784,IFERROR(MATCH(1,INDEX((Calc!$A$2:$A$2001&lt;&gt;"")*(Calc!$E$2:$E$2001&gt;0)*(ROW(Calc!$A$2:$A$2001)&gt;$S784),0),0)+1,""))),IFERROR(MATCH(1,INDEX((Calc!$A$2:$A$2001&lt;&gt;"")*(Calc!$E$2:$E$2001&gt;0)*(ROW(Calc!$A$2:$A$2001)&gt;$S784),0),0)+1,"")))</f>
        <v>0</v>
      </c>
      <c r="T785">
        <f>IF($S785="","",IF(AND($S785=$S784,$U784="paid",$V784=""),"",IF(AND($S785=$S784,$U784="paid",$V784&lt;&gt;""),$V784,IF($S785="","",IFERROR(MATCH(1,INDEX((Calc!$A$2:$A$2001=INDEX(Calc!$A:$A,$S785))*(Calc!$D$2:$D$2001&gt;0)*(Calc!$I$2:$I$2001&gt;INDEX(Calc!$J:$J,$S785))*(Calc!$T$2:$T$2001&lt;INDEX(Calc!$H:$H,$S785)),0),0)+1,"")))))</f>
        <v>0</v>
      </c>
      <c r="U785">
        <f>IF($S785="","",IF($T785&lt;&gt;"","paid","unpaid"))</f>
        <v>0</v>
      </c>
      <c r="V785">
        <f>IF(OR($S785="",$T785=""),"",IFERROR(MATCH(1,INDEX((Calc!$A$2:$A$2001=INDEX(Calc!$A:$A,$S785))*(Calc!$D$2:$D$2001&gt;0)*(Calc!$I$2:$I$2001&gt;INDEX(Calc!$J:$J,$S785))*(Calc!$T$2:$T$2001&lt;INDEX(Calc!$H:$H,$S785))*(ROW(Calc!$A$2:$A$2001)&gt;$T785),0),0)+1,""))</f>
        <v>0</v>
      </c>
      <c r="W785" s="8">
        <f>IF($S785="","",MAX(0,INDEX(Calc!$H:$H,$S785)-MAX(INDEX(Calc!$K:$K,$S785),INDEX(Calc!$J:$J,$S785))))</f>
        <v>0</v>
      </c>
      <c r="X785" s="8">
        <f>IF($S785="","",INDEX(Calc!$E:$E,$S785)-$W785)</f>
        <v>0</v>
      </c>
    </row>
    <row r="786" spans="1:24">
      <c r="A786">
        <f>IF($S786="","",INDEX(Calc!$A:$A,$S786))</f>
        <v>0</v>
      </c>
      <c r="B786">
        <f>IF($S786="","",INDEX(Calc!$U:$U,$S786))</f>
        <v>0</v>
      </c>
      <c r="C786" s="7">
        <f>IF($S786="","",INDEX(Calc!$B:$B,$S786))</f>
        <v>0</v>
      </c>
      <c r="D786">
        <f>IF($S786="","",INDEX(Calc!$C:$C,$S786))</f>
        <v>0</v>
      </c>
      <c r="E786" s="8">
        <f>IF($S786="","",INDEX(Calc!$E:$E,$S786))</f>
        <v>0</v>
      </c>
      <c r="F786" s="9">
        <f>IF($S786="","",INDEX(Calc!$G:$G,$S786))</f>
        <v>0</v>
      </c>
      <c r="G786" s="8">
        <f>IF($S786="","",INDEX(Calc!$L:$L,$S786))</f>
        <v>0</v>
      </c>
      <c r="H786" s="8">
        <f>IF($S786="","",INDEX(Calc!$M:$M,$S786))</f>
        <v>0</v>
      </c>
      <c r="I786" s="7">
        <f>IF($T786="","",INDEX(Calc!$B:$B,$T786))</f>
        <v>0</v>
      </c>
      <c r="J786" s="8">
        <f>IF($S786="","",IF($U786&lt;&gt;"paid",0,MAX(0,MIN(INDEX(Calc!$H:$H,$S786),INDEX(Calc!$I:$I,$T786))-MAX(INDEX(Calc!$J:$J,$S786),INDEX(Calc!$T:$T,$T786)))))</f>
        <v>0</v>
      </c>
      <c r="K786" s="8">
        <f>IF($S786="","",IF($U786&lt;&gt;"paid",0,$J786/(1+$F786)*$F786))</f>
        <v>0</v>
      </c>
      <c r="L786" s="8">
        <f>IF($S786="","",IF($U786="paid",MAX(0,$E786-MAX(0,MIN(INDEX(Calc!$H:$H,$S786),INDEX(Calc!$I:$I,$T786))-INDEX(Calc!$J:$J,$S786))),$W786))</f>
        <v>0</v>
      </c>
      <c r="M786" s="8">
        <f>IF($S786="","",IF($U786="paid",$L786/(1+$F786)*$F786,$Q786))</f>
        <v>0</v>
      </c>
      <c r="N786">
        <f>IF(OR($S786="",$U786&lt;&gt;"paid"),"",$I786-$C786)</f>
        <v>0</v>
      </c>
      <c r="O786" s="8">
        <f>IF($S786="","",IF(AND($U786="paid",$N786&gt;Settings!$B$4),$K786*Settings!$B$3*$N786/365,0))</f>
        <v>0</v>
      </c>
      <c r="P786" s="8">
        <f>IF($S786="","",IF($U786="unpaid",$W786,0))</f>
        <v>0</v>
      </c>
      <c r="Q786" s="8">
        <f>IF($S786="","",IF(AND($U786="unpaid",$C786&lt;=Settings!$B$2),$W786/(1+$F786)*$F786,0))</f>
        <v>0</v>
      </c>
      <c r="R786">
        <f>IF($S786="","","FY "&amp;IF(MONTH($C786)&gt;=4,YEAR($C786),YEAR($C786)-1)&amp;"-"&amp;TEXT(MOD(IF(MONTH($C786)&gt;=4,YEAR($C786)+1,YEAR($C786)),100),"00"))</f>
        <v>0</v>
      </c>
      <c r="S786">
        <f>IF($S785="","",IF($U785="paid",IF($V785&lt;&gt;"",$S785,IF(AND($W785&gt;0,OR(INDEX(Calc!$B:$B,$S785)&lt;=Settings!$B$2,$X785=0)),$S785,IFERROR(MATCH(1,INDEX((Calc!$A$2:$A$2001&lt;&gt;"")*(Calc!$E$2:$E$2001&gt;0)*(ROW(Calc!$A$2:$A$2001)&gt;$S785),0),0)+1,""))),IFERROR(MATCH(1,INDEX((Calc!$A$2:$A$2001&lt;&gt;"")*(Calc!$E$2:$E$2001&gt;0)*(ROW(Calc!$A$2:$A$2001)&gt;$S785),0),0)+1,"")))</f>
        <v>0</v>
      </c>
      <c r="T786">
        <f>IF($S786="","",IF(AND($S786=$S785,$U785="paid",$V785=""),"",IF(AND($S786=$S785,$U785="paid",$V785&lt;&gt;""),$V785,IF($S786="","",IFERROR(MATCH(1,INDEX((Calc!$A$2:$A$2001=INDEX(Calc!$A:$A,$S786))*(Calc!$D$2:$D$2001&gt;0)*(Calc!$I$2:$I$2001&gt;INDEX(Calc!$J:$J,$S786))*(Calc!$T$2:$T$2001&lt;INDEX(Calc!$H:$H,$S786)),0),0)+1,"")))))</f>
        <v>0</v>
      </c>
      <c r="U786">
        <f>IF($S786="","",IF($T786&lt;&gt;"","paid","unpaid"))</f>
        <v>0</v>
      </c>
      <c r="V786">
        <f>IF(OR($S786="",$T786=""),"",IFERROR(MATCH(1,INDEX((Calc!$A$2:$A$2001=INDEX(Calc!$A:$A,$S786))*(Calc!$D$2:$D$2001&gt;0)*(Calc!$I$2:$I$2001&gt;INDEX(Calc!$J:$J,$S786))*(Calc!$T$2:$T$2001&lt;INDEX(Calc!$H:$H,$S786))*(ROW(Calc!$A$2:$A$2001)&gt;$T786),0),0)+1,""))</f>
        <v>0</v>
      </c>
      <c r="W786" s="8">
        <f>IF($S786="","",MAX(0,INDEX(Calc!$H:$H,$S786)-MAX(INDEX(Calc!$K:$K,$S786),INDEX(Calc!$J:$J,$S786))))</f>
        <v>0</v>
      </c>
      <c r="X786" s="8">
        <f>IF($S786="","",INDEX(Calc!$E:$E,$S786)-$W786)</f>
        <v>0</v>
      </c>
    </row>
    <row r="787" spans="1:24">
      <c r="A787">
        <f>IF($S787="","",INDEX(Calc!$A:$A,$S787))</f>
        <v>0</v>
      </c>
      <c r="B787">
        <f>IF($S787="","",INDEX(Calc!$U:$U,$S787))</f>
        <v>0</v>
      </c>
      <c r="C787" s="7">
        <f>IF($S787="","",INDEX(Calc!$B:$B,$S787))</f>
        <v>0</v>
      </c>
      <c r="D787">
        <f>IF($S787="","",INDEX(Calc!$C:$C,$S787))</f>
        <v>0</v>
      </c>
      <c r="E787" s="8">
        <f>IF($S787="","",INDEX(Calc!$E:$E,$S787))</f>
        <v>0</v>
      </c>
      <c r="F787" s="9">
        <f>IF($S787="","",INDEX(Calc!$G:$G,$S787))</f>
        <v>0</v>
      </c>
      <c r="G787" s="8">
        <f>IF($S787="","",INDEX(Calc!$L:$L,$S787))</f>
        <v>0</v>
      </c>
      <c r="H787" s="8">
        <f>IF($S787="","",INDEX(Calc!$M:$M,$S787))</f>
        <v>0</v>
      </c>
      <c r="I787" s="7">
        <f>IF($T787="","",INDEX(Calc!$B:$B,$T787))</f>
        <v>0</v>
      </c>
      <c r="J787" s="8">
        <f>IF($S787="","",IF($U787&lt;&gt;"paid",0,MAX(0,MIN(INDEX(Calc!$H:$H,$S787),INDEX(Calc!$I:$I,$T787))-MAX(INDEX(Calc!$J:$J,$S787),INDEX(Calc!$T:$T,$T787)))))</f>
        <v>0</v>
      </c>
      <c r="K787" s="8">
        <f>IF($S787="","",IF($U787&lt;&gt;"paid",0,$J787/(1+$F787)*$F787))</f>
        <v>0</v>
      </c>
      <c r="L787" s="8">
        <f>IF($S787="","",IF($U787="paid",MAX(0,$E787-MAX(0,MIN(INDEX(Calc!$H:$H,$S787),INDEX(Calc!$I:$I,$T787))-INDEX(Calc!$J:$J,$S787))),$W787))</f>
        <v>0</v>
      </c>
      <c r="M787" s="8">
        <f>IF($S787="","",IF($U787="paid",$L787/(1+$F787)*$F787,$Q787))</f>
        <v>0</v>
      </c>
      <c r="N787">
        <f>IF(OR($S787="",$U787&lt;&gt;"paid"),"",$I787-$C787)</f>
        <v>0</v>
      </c>
      <c r="O787" s="8">
        <f>IF($S787="","",IF(AND($U787="paid",$N787&gt;Settings!$B$4),$K787*Settings!$B$3*$N787/365,0))</f>
        <v>0</v>
      </c>
      <c r="P787" s="8">
        <f>IF($S787="","",IF($U787="unpaid",$W787,0))</f>
        <v>0</v>
      </c>
      <c r="Q787" s="8">
        <f>IF($S787="","",IF(AND($U787="unpaid",$C787&lt;=Settings!$B$2),$W787/(1+$F787)*$F787,0))</f>
        <v>0</v>
      </c>
      <c r="R787">
        <f>IF($S787="","","FY "&amp;IF(MONTH($C787)&gt;=4,YEAR($C787),YEAR($C787)-1)&amp;"-"&amp;TEXT(MOD(IF(MONTH($C787)&gt;=4,YEAR($C787)+1,YEAR($C787)),100),"00"))</f>
        <v>0</v>
      </c>
      <c r="S787">
        <f>IF($S786="","",IF($U786="paid",IF($V786&lt;&gt;"",$S786,IF(AND($W786&gt;0,OR(INDEX(Calc!$B:$B,$S786)&lt;=Settings!$B$2,$X786=0)),$S786,IFERROR(MATCH(1,INDEX((Calc!$A$2:$A$2001&lt;&gt;"")*(Calc!$E$2:$E$2001&gt;0)*(ROW(Calc!$A$2:$A$2001)&gt;$S786),0),0)+1,""))),IFERROR(MATCH(1,INDEX((Calc!$A$2:$A$2001&lt;&gt;"")*(Calc!$E$2:$E$2001&gt;0)*(ROW(Calc!$A$2:$A$2001)&gt;$S786),0),0)+1,"")))</f>
        <v>0</v>
      </c>
      <c r="T787">
        <f>IF($S787="","",IF(AND($S787=$S786,$U786="paid",$V786=""),"",IF(AND($S787=$S786,$U786="paid",$V786&lt;&gt;""),$V786,IF($S787="","",IFERROR(MATCH(1,INDEX((Calc!$A$2:$A$2001=INDEX(Calc!$A:$A,$S787))*(Calc!$D$2:$D$2001&gt;0)*(Calc!$I$2:$I$2001&gt;INDEX(Calc!$J:$J,$S787))*(Calc!$T$2:$T$2001&lt;INDEX(Calc!$H:$H,$S787)),0),0)+1,"")))))</f>
        <v>0</v>
      </c>
      <c r="U787">
        <f>IF($S787="","",IF($T787&lt;&gt;"","paid","unpaid"))</f>
        <v>0</v>
      </c>
      <c r="V787">
        <f>IF(OR($S787="",$T787=""),"",IFERROR(MATCH(1,INDEX((Calc!$A$2:$A$2001=INDEX(Calc!$A:$A,$S787))*(Calc!$D$2:$D$2001&gt;0)*(Calc!$I$2:$I$2001&gt;INDEX(Calc!$J:$J,$S787))*(Calc!$T$2:$T$2001&lt;INDEX(Calc!$H:$H,$S787))*(ROW(Calc!$A$2:$A$2001)&gt;$T787),0),0)+1,""))</f>
        <v>0</v>
      </c>
      <c r="W787" s="8">
        <f>IF($S787="","",MAX(0,INDEX(Calc!$H:$H,$S787)-MAX(INDEX(Calc!$K:$K,$S787),INDEX(Calc!$J:$J,$S787))))</f>
        <v>0</v>
      </c>
      <c r="X787" s="8">
        <f>IF($S787="","",INDEX(Calc!$E:$E,$S787)-$W787)</f>
        <v>0</v>
      </c>
    </row>
    <row r="788" spans="1:24">
      <c r="A788">
        <f>IF($S788="","",INDEX(Calc!$A:$A,$S788))</f>
        <v>0</v>
      </c>
      <c r="B788">
        <f>IF($S788="","",INDEX(Calc!$U:$U,$S788))</f>
        <v>0</v>
      </c>
      <c r="C788" s="7">
        <f>IF($S788="","",INDEX(Calc!$B:$B,$S788))</f>
        <v>0</v>
      </c>
      <c r="D788">
        <f>IF($S788="","",INDEX(Calc!$C:$C,$S788))</f>
        <v>0</v>
      </c>
      <c r="E788" s="8">
        <f>IF($S788="","",INDEX(Calc!$E:$E,$S788))</f>
        <v>0</v>
      </c>
      <c r="F788" s="9">
        <f>IF($S788="","",INDEX(Calc!$G:$G,$S788))</f>
        <v>0</v>
      </c>
      <c r="G788" s="8">
        <f>IF($S788="","",INDEX(Calc!$L:$L,$S788))</f>
        <v>0</v>
      </c>
      <c r="H788" s="8">
        <f>IF($S788="","",INDEX(Calc!$M:$M,$S788))</f>
        <v>0</v>
      </c>
      <c r="I788" s="7">
        <f>IF($T788="","",INDEX(Calc!$B:$B,$T788))</f>
        <v>0</v>
      </c>
      <c r="J788" s="8">
        <f>IF($S788="","",IF($U788&lt;&gt;"paid",0,MAX(0,MIN(INDEX(Calc!$H:$H,$S788),INDEX(Calc!$I:$I,$T788))-MAX(INDEX(Calc!$J:$J,$S788),INDEX(Calc!$T:$T,$T788)))))</f>
        <v>0</v>
      </c>
      <c r="K788" s="8">
        <f>IF($S788="","",IF($U788&lt;&gt;"paid",0,$J788/(1+$F788)*$F788))</f>
        <v>0</v>
      </c>
      <c r="L788" s="8">
        <f>IF($S788="","",IF($U788="paid",MAX(0,$E788-MAX(0,MIN(INDEX(Calc!$H:$H,$S788),INDEX(Calc!$I:$I,$T788))-INDEX(Calc!$J:$J,$S788))),$W788))</f>
        <v>0</v>
      </c>
      <c r="M788" s="8">
        <f>IF($S788="","",IF($U788="paid",$L788/(1+$F788)*$F788,$Q788))</f>
        <v>0</v>
      </c>
      <c r="N788">
        <f>IF(OR($S788="",$U788&lt;&gt;"paid"),"",$I788-$C788)</f>
        <v>0</v>
      </c>
      <c r="O788" s="8">
        <f>IF($S788="","",IF(AND($U788="paid",$N788&gt;Settings!$B$4),$K788*Settings!$B$3*$N788/365,0))</f>
        <v>0</v>
      </c>
      <c r="P788" s="8">
        <f>IF($S788="","",IF($U788="unpaid",$W788,0))</f>
        <v>0</v>
      </c>
      <c r="Q788" s="8">
        <f>IF($S788="","",IF(AND($U788="unpaid",$C788&lt;=Settings!$B$2),$W788/(1+$F788)*$F788,0))</f>
        <v>0</v>
      </c>
      <c r="R788">
        <f>IF($S788="","","FY "&amp;IF(MONTH($C788)&gt;=4,YEAR($C788),YEAR($C788)-1)&amp;"-"&amp;TEXT(MOD(IF(MONTH($C788)&gt;=4,YEAR($C788)+1,YEAR($C788)),100),"00"))</f>
        <v>0</v>
      </c>
      <c r="S788">
        <f>IF($S787="","",IF($U787="paid",IF($V787&lt;&gt;"",$S787,IF(AND($W787&gt;0,OR(INDEX(Calc!$B:$B,$S787)&lt;=Settings!$B$2,$X787=0)),$S787,IFERROR(MATCH(1,INDEX((Calc!$A$2:$A$2001&lt;&gt;"")*(Calc!$E$2:$E$2001&gt;0)*(ROW(Calc!$A$2:$A$2001)&gt;$S787),0),0)+1,""))),IFERROR(MATCH(1,INDEX((Calc!$A$2:$A$2001&lt;&gt;"")*(Calc!$E$2:$E$2001&gt;0)*(ROW(Calc!$A$2:$A$2001)&gt;$S787),0),0)+1,"")))</f>
        <v>0</v>
      </c>
      <c r="T788">
        <f>IF($S788="","",IF(AND($S788=$S787,$U787="paid",$V787=""),"",IF(AND($S788=$S787,$U787="paid",$V787&lt;&gt;""),$V787,IF($S788="","",IFERROR(MATCH(1,INDEX((Calc!$A$2:$A$2001=INDEX(Calc!$A:$A,$S788))*(Calc!$D$2:$D$2001&gt;0)*(Calc!$I$2:$I$2001&gt;INDEX(Calc!$J:$J,$S788))*(Calc!$T$2:$T$2001&lt;INDEX(Calc!$H:$H,$S788)),0),0)+1,"")))))</f>
        <v>0</v>
      </c>
      <c r="U788">
        <f>IF($S788="","",IF($T788&lt;&gt;"","paid","unpaid"))</f>
        <v>0</v>
      </c>
      <c r="V788">
        <f>IF(OR($S788="",$T788=""),"",IFERROR(MATCH(1,INDEX((Calc!$A$2:$A$2001=INDEX(Calc!$A:$A,$S788))*(Calc!$D$2:$D$2001&gt;0)*(Calc!$I$2:$I$2001&gt;INDEX(Calc!$J:$J,$S788))*(Calc!$T$2:$T$2001&lt;INDEX(Calc!$H:$H,$S788))*(ROW(Calc!$A$2:$A$2001)&gt;$T788),0),0)+1,""))</f>
        <v>0</v>
      </c>
      <c r="W788" s="8">
        <f>IF($S788="","",MAX(0,INDEX(Calc!$H:$H,$S788)-MAX(INDEX(Calc!$K:$K,$S788),INDEX(Calc!$J:$J,$S788))))</f>
        <v>0</v>
      </c>
      <c r="X788" s="8">
        <f>IF($S788="","",INDEX(Calc!$E:$E,$S788)-$W788)</f>
        <v>0</v>
      </c>
    </row>
    <row r="789" spans="1:24">
      <c r="A789">
        <f>IF($S789="","",INDEX(Calc!$A:$A,$S789))</f>
        <v>0</v>
      </c>
      <c r="B789">
        <f>IF($S789="","",INDEX(Calc!$U:$U,$S789))</f>
        <v>0</v>
      </c>
      <c r="C789" s="7">
        <f>IF($S789="","",INDEX(Calc!$B:$B,$S789))</f>
        <v>0</v>
      </c>
      <c r="D789">
        <f>IF($S789="","",INDEX(Calc!$C:$C,$S789))</f>
        <v>0</v>
      </c>
      <c r="E789" s="8">
        <f>IF($S789="","",INDEX(Calc!$E:$E,$S789))</f>
        <v>0</v>
      </c>
      <c r="F789" s="9">
        <f>IF($S789="","",INDEX(Calc!$G:$G,$S789))</f>
        <v>0</v>
      </c>
      <c r="G789" s="8">
        <f>IF($S789="","",INDEX(Calc!$L:$L,$S789))</f>
        <v>0</v>
      </c>
      <c r="H789" s="8">
        <f>IF($S789="","",INDEX(Calc!$M:$M,$S789))</f>
        <v>0</v>
      </c>
      <c r="I789" s="7">
        <f>IF($T789="","",INDEX(Calc!$B:$B,$T789))</f>
        <v>0</v>
      </c>
      <c r="J789" s="8">
        <f>IF($S789="","",IF($U789&lt;&gt;"paid",0,MAX(0,MIN(INDEX(Calc!$H:$H,$S789),INDEX(Calc!$I:$I,$T789))-MAX(INDEX(Calc!$J:$J,$S789),INDEX(Calc!$T:$T,$T789)))))</f>
        <v>0</v>
      </c>
      <c r="K789" s="8">
        <f>IF($S789="","",IF($U789&lt;&gt;"paid",0,$J789/(1+$F789)*$F789))</f>
        <v>0</v>
      </c>
      <c r="L789" s="8">
        <f>IF($S789="","",IF($U789="paid",MAX(0,$E789-MAX(0,MIN(INDEX(Calc!$H:$H,$S789),INDEX(Calc!$I:$I,$T789))-INDEX(Calc!$J:$J,$S789))),$W789))</f>
        <v>0</v>
      </c>
      <c r="M789" s="8">
        <f>IF($S789="","",IF($U789="paid",$L789/(1+$F789)*$F789,$Q789))</f>
        <v>0</v>
      </c>
      <c r="N789">
        <f>IF(OR($S789="",$U789&lt;&gt;"paid"),"",$I789-$C789)</f>
        <v>0</v>
      </c>
      <c r="O789" s="8">
        <f>IF($S789="","",IF(AND($U789="paid",$N789&gt;Settings!$B$4),$K789*Settings!$B$3*$N789/365,0))</f>
        <v>0</v>
      </c>
      <c r="P789" s="8">
        <f>IF($S789="","",IF($U789="unpaid",$W789,0))</f>
        <v>0</v>
      </c>
      <c r="Q789" s="8">
        <f>IF($S789="","",IF(AND($U789="unpaid",$C789&lt;=Settings!$B$2),$W789/(1+$F789)*$F789,0))</f>
        <v>0</v>
      </c>
      <c r="R789">
        <f>IF($S789="","","FY "&amp;IF(MONTH($C789)&gt;=4,YEAR($C789),YEAR($C789)-1)&amp;"-"&amp;TEXT(MOD(IF(MONTH($C789)&gt;=4,YEAR($C789)+1,YEAR($C789)),100),"00"))</f>
        <v>0</v>
      </c>
      <c r="S789">
        <f>IF($S788="","",IF($U788="paid",IF($V788&lt;&gt;"",$S788,IF(AND($W788&gt;0,OR(INDEX(Calc!$B:$B,$S788)&lt;=Settings!$B$2,$X788=0)),$S788,IFERROR(MATCH(1,INDEX((Calc!$A$2:$A$2001&lt;&gt;"")*(Calc!$E$2:$E$2001&gt;0)*(ROW(Calc!$A$2:$A$2001)&gt;$S788),0),0)+1,""))),IFERROR(MATCH(1,INDEX((Calc!$A$2:$A$2001&lt;&gt;"")*(Calc!$E$2:$E$2001&gt;0)*(ROW(Calc!$A$2:$A$2001)&gt;$S788),0),0)+1,"")))</f>
        <v>0</v>
      </c>
      <c r="T789">
        <f>IF($S789="","",IF(AND($S789=$S788,$U788="paid",$V788=""),"",IF(AND($S789=$S788,$U788="paid",$V788&lt;&gt;""),$V788,IF($S789="","",IFERROR(MATCH(1,INDEX((Calc!$A$2:$A$2001=INDEX(Calc!$A:$A,$S789))*(Calc!$D$2:$D$2001&gt;0)*(Calc!$I$2:$I$2001&gt;INDEX(Calc!$J:$J,$S789))*(Calc!$T$2:$T$2001&lt;INDEX(Calc!$H:$H,$S789)),0),0)+1,"")))))</f>
        <v>0</v>
      </c>
      <c r="U789">
        <f>IF($S789="","",IF($T789&lt;&gt;"","paid","unpaid"))</f>
        <v>0</v>
      </c>
      <c r="V789">
        <f>IF(OR($S789="",$T789=""),"",IFERROR(MATCH(1,INDEX((Calc!$A$2:$A$2001=INDEX(Calc!$A:$A,$S789))*(Calc!$D$2:$D$2001&gt;0)*(Calc!$I$2:$I$2001&gt;INDEX(Calc!$J:$J,$S789))*(Calc!$T$2:$T$2001&lt;INDEX(Calc!$H:$H,$S789))*(ROW(Calc!$A$2:$A$2001)&gt;$T789),0),0)+1,""))</f>
        <v>0</v>
      </c>
      <c r="W789" s="8">
        <f>IF($S789="","",MAX(0,INDEX(Calc!$H:$H,$S789)-MAX(INDEX(Calc!$K:$K,$S789),INDEX(Calc!$J:$J,$S789))))</f>
        <v>0</v>
      </c>
      <c r="X789" s="8">
        <f>IF($S789="","",INDEX(Calc!$E:$E,$S789)-$W789)</f>
        <v>0</v>
      </c>
    </row>
    <row r="790" spans="1:24">
      <c r="A790">
        <f>IF($S790="","",INDEX(Calc!$A:$A,$S790))</f>
        <v>0</v>
      </c>
      <c r="B790">
        <f>IF($S790="","",INDEX(Calc!$U:$U,$S790))</f>
        <v>0</v>
      </c>
      <c r="C790" s="7">
        <f>IF($S790="","",INDEX(Calc!$B:$B,$S790))</f>
        <v>0</v>
      </c>
      <c r="D790">
        <f>IF($S790="","",INDEX(Calc!$C:$C,$S790))</f>
        <v>0</v>
      </c>
      <c r="E790" s="8">
        <f>IF($S790="","",INDEX(Calc!$E:$E,$S790))</f>
        <v>0</v>
      </c>
      <c r="F790" s="9">
        <f>IF($S790="","",INDEX(Calc!$G:$G,$S790))</f>
        <v>0</v>
      </c>
      <c r="G790" s="8">
        <f>IF($S790="","",INDEX(Calc!$L:$L,$S790))</f>
        <v>0</v>
      </c>
      <c r="H790" s="8">
        <f>IF($S790="","",INDEX(Calc!$M:$M,$S790))</f>
        <v>0</v>
      </c>
      <c r="I790" s="7">
        <f>IF($T790="","",INDEX(Calc!$B:$B,$T790))</f>
        <v>0</v>
      </c>
      <c r="J790" s="8">
        <f>IF($S790="","",IF($U790&lt;&gt;"paid",0,MAX(0,MIN(INDEX(Calc!$H:$H,$S790),INDEX(Calc!$I:$I,$T790))-MAX(INDEX(Calc!$J:$J,$S790),INDEX(Calc!$T:$T,$T790)))))</f>
        <v>0</v>
      </c>
      <c r="K790" s="8">
        <f>IF($S790="","",IF($U790&lt;&gt;"paid",0,$J790/(1+$F790)*$F790))</f>
        <v>0</v>
      </c>
      <c r="L790" s="8">
        <f>IF($S790="","",IF($U790="paid",MAX(0,$E790-MAX(0,MIN(INDEX(Calc!$H:$H,$S790),INDEX(Calc!$I:$I,$T790))-INDEX(Calc!$J:$J,$S790))),$W790))</f>
        <v>0</v>
      </c>
      <c r="M790" s="8">
        <f>IF($S790="","",IF($U790="paid",$L790/(1+$F790)*$F790,$Q790))</f>
        <v>0</v>
      </c>
      <c r="N790">
        <f>IF(OR($S790="",$U790&lt;&gt;"paid"),"",$I790-$C790)</f>
        <v>0</v>
      </c>
      <c r="O790" s="8">
        <f>IF($S790="","",IF(AND($U790="paid",$N790&gt;Settings!$B$4),$K790*Settings!$B$3*$N790/365,0))</f>
        <v>0</v>
      </c>
      <c r="P790" s="8">
        <f>IF($S790="","",IF($U790="unpaid",$W790,0))</f>
        <v>0</v>
      </c>
      <c r="Q790" s="8">
        <f>IF($S790="","",IF(AND($U790="unpaid",$C790&lt;=Settings!$B$2),$W790/(1+$F790)*$F790,0))</f>
        <v>0</v>
      </c>
      <c r="R790">
        <f>IF($S790="","","FY "&amp;IF(MONTH($C790)&gt;=4,YEAR($C790),YEAR($C790)-1)&amp;"-"&amp;TEXT(MOD(IF(MONTH($C790)&gt;=4,YEAR($C790)+1,YEAR($C790)),100),"00"))</f>
        <v>0</v>
      </c>
      <c r="S790">
        <f>IF($S789="","",IF($U789="paid",IF($V789&lt;&gt;"",$S789,IF(AND($W789&gt;0,OR(INDEX(Calc!$B:$B,$S789)&lt;=Settings!$B$2,$X789=0)),$S789,IFERROR(MATCH(1,INDEX((Calc!$A$2:$A$2001&lt;&gt;"")*(Calc!$E$2:$E$2001&gt;0)*(ROW(Calc!$A$2:$A$2001)&gt;$S789),0),0)+1,""))),IFERROR(MATCH(1,INDEX((Calc!$A$2:$A$2001&lt;&gt;"")*(Calc!$E$2:$E$2001&gt;0)*(ROW(Calc!$A$2:$A$2001)&gt;$S789),0),0)+1,"")))</f>
        <v>0</v>
      </c>
      <c r="T790">
        <f>IF($S790="","",IF(AND($S790=$S789,$U789="paid",$V789=""),"",IF(AND($S790=$S789,$U789="paid",$V789&lt;&gt;""),$V789,IF($S790="","",IFERROR(MATCH(1,INDEX((Calc!$A$2:$A$2001=INDEX(Calc!$A:$A,$S790))*(Calc!$D$2:$D$2001&gt;0)*(Calc!$I$2:$I$2001&gt;INDEX(Calc!$J:$J,$S790))*(Calc!$T$2:$T$2001&lt;INDEX(Calc!$H:$H,$S790)),0),0)+1,"")))))</f>
        <v>0</v>
      </c>
      <c r="U790">
        <f>IF($S790="","",IF($T790&lt;&gt;"","paid","unpaid"))</f>
        <v>0</v>
      </c>
      <c r="V790">
        <f>IF(OR($S790="",$T790=""),"",IFERROR(MATCH(1,INDEX((Calc!$A$2:$A$2001=INDEX(Calc!$A:$A,$S790))*(Calc!$D$2:$D$2001&gt;0)*(Calc!$I$2:$I$2001&gt;INDEX(Calc!$J:$J,$S790))*(Calc!$T$2:$T$2001&lt;INDEX(Calc!$H:$H,$S790))*(ROW(Calc!$A$2:$A$2001)&gt;$T790),0),0)+1,""))</f>
        <v>0</v>
      </c>
      <c r="W790" s="8">
        <f>IF($S790="","",MAX(0,INDEX(Calc!$H:$H,$S790)-MAX(INDEX(Calc!$K:$K,$S790),INDEX(Calc!$J:$J,$S790))))</f>
        <v>0</v>
      </c>
      <c r="X790" s="8">
        <f>IF($S790="","",INDEX(Calc!$E:$E,$S790)-$W790)</f>
        <v>0</v>
      </c>
    </row>
    <row r="791" spans="1:24">
      <c r="A791">
        <f>IF($S791="","",INDEX(Calc!$A:$A,$S791))</f>
        <v>0</v>
      </c>
      <c r="B791">
        <f>IF($S791="","",INDEX(Calc!$U:$U,$S791))</f>
        <v>0</v>
      </c>
      <c r="C791" s="7">
        <f>IF($S791="","",INDEX(Calc!$B:$B,$S791))</f>
        <v>0</v>
      </c>
      <c r="D791">
        <f>IF($S791="","",INDEX(Calc!$C:$C,$S791))</f>
        <v>0</v>
      </c>
      <c r="E791" s="8">
        <f>IF($S791="","",INDEX(Calc!$E:$E,$S791))</f>
        <v>0</v>
      </c>
      <c r="F791" s="9">
        <f>IF($S791="","",INDEX(Calc!$G:$G,$S791))</f>
        <v>0</v>
      </c>
      <c r="G791" s="8">
        <f>IF($S791="","",INDEX(Calc!$L:$L,$S791))</f>
        <v>0</v>
      </c>
      <c r="H791" s="8">
        <f>IF($S791="","",INDEX(Calc!$M:$M,$S791))</f>
        <v>0</v>
      </c>
      <c r="I791" s="7">
        <f>IF($T791="","",INDEX(Calc!$B:$B,$T791))</f>
        <v>0</v>
      </c>
      <c r="J791" s="8">
        <f>IF($S791="","",IF($U791&lt;&gt;"paid",0,MAX(0,MIN(INDEX(Calc!$H:$H,$S791),INDEX(Calc!$I:$I,$T791))-MAX(INDEX(Calc!$J:$J,$S791),INDEX(Calc!$T:$T,$T791)))))</f>
        <v>0</v>
      </c>
      <c r="K791" s="8">
        <f>IF($S791="","",IF($U791&lt;&gt;"paid",0,$J791/(1+$F791)*$F791))</f>
        <v>0</v>
      </c>
      <c r="L791" s="8">
        <f>IF($S791="","",IF($U791="paid",MAX(0,$E791-MAX(0,MIN(INDEX(Calc!$H:$H,$S791),INDEX(Calc!$I:$I,$T791))-INDEX(Calc!$J:$J,$S791))),$W791))</f>
        <v>0</v>
      </c>
      <c r="M791" s="8">
        <f>IF($S791="","",IF($U791="paid",$L791/(1+$F791)*$F791,$Q791))</f>
        <v>0</v>
      </c>
      <c r="N791">
        <f>IF(OR($S791="",$U791&lt;&gt;"paid"),"",$I791-$C791)</f>
        <v>0</v>
      </c>
      <c r="O791" s="8">
        <f>IF($S791="","",IF(AND($U791="paid",$N791&gt;Settings!$B$4),$K791*Settings!$B$3*$N791/365,0))</f>
        <v>0</v>
      </c>
      <c r="P791" s="8">
        <f>IF($S791="","",IF($U791="unpaid",$W791,0))</f>
        <v>0</v>
      </c>
      <c r="Q791" s="8">
        <f>IF($S791="","",IF(AND($U791="unpaid",$C791&lt;=Settings!$B$2),$W791/(1+$F791)*$F791,0))</f>
        <v>0</v>
      </c>
      <c r="R791">
        <f>IF($S791="","","FY "&amp;IF(MONTH($C791)&gt;=4,YEAR($C791),YEAR($C791)-1)&amp;"-"&amp;TEXT(MOD(IF(MONTH($C791)&gt;=4,YEAR($C791)+1,YEAR($C791)),100),"00"))</f>
        <v>0</v>
      </c>
      <c r="S791">
        <f>IF($S790="","",IF($U790="paid",IF($V790&lt;&gt;"",$S790,IF(AND($W790&gt;0,OR(INDEX(Calc!$B:$B,$S790)&lt;=Settings!$B$2,$X790=0)),$S790,IFERROR(MATCH(1,INDEX((Calc!$A$2:$A$2001&lt;&gt;"")*(Calc!$E$2:$E$2001&gt;0)*(ROW(Calc!$A$2:$A$2001)&gt;$S790),0),0)+1,""))),IFERROR(MATCH(1,INDEX((Calc!$A$2:$A$2001&lt;&gt;"")*(Calc!$E$2:$E$2001&gt;0)*(ROW(Calc!$A$2:$A$2001)&gt;$S790),0),0)+1,"")))</f>
        <v>0</v>
      </c>
      <c r="T791">
        <f>IF($S791="","",IF(AND($S791=$S790,$U790="paid",$V790=""),"",IF(AND($S791=$S790,$U790="paid",$V790&lt;&gt;""),$V790,IF($S791="","",IFERROR(MATCH(1,INDEX((Calc!$A$2:$A$2001=INDEX(Calc!$A:$A,$S791))*(Calc!$D$2:$D$2001&gt;0)*(Calc!$I$2:$I$2001&gt;INDEX(Calc!$J:$J,$S791))*(Calc!$T$2:$T$2001&lt;INDEX(Calc!$H:$H,$S791)),0),0)+1,"")))))</f>
        <v>0</v>
      </c>
      <c r="U791">
        <f>IF($S791="","",IF($T791&lt;&gt;"","paid","unpaid"))</f>
        <v>0</v>
      </c>
      <c r="V791">
        <f>IF(OR($S791="",$T791=""),"",IFERROR(MATCH(1,INDEX((Calc!$A$2:$A$2001=INDEX(Calc!$A:$A,$S791))*(Calc!$D$2:$D$2001&gt;0)*(Calc!$I$2:$I$2001&gt;INDEX(Calc!$J:$J,$S791))*(Calc!$T$2:$T$2001&lt;INDEX(Calc!$H:$H,$S791))*(ROW(Calc!$A$2:$A$2001)&gt;$T791),0),0)+1,""))</f>
        <v>0</v>
      </c>
      <c r="W791" s="8">
        <f>IF($S791="","",MAX(0,INDEX(Calc!$H:$H,$S791)-MAX(INDEX(Calc!$K:$K,$S791),INDEX(Calc!$J:$J,$S791))))</f>
        <v>0</v>
      </c>
      <c r="X791" s="8">
        <f>IF($S791="","",INDEX(Calc!$E:$E,$S791)-$W791)</f>
        <v>0</v>
      </c>
    </row>
    <row r="792" spans="1:24">
      <c r="A792">
        <f>IF($S792="","",INDEX(Calc!$A:$A,$S792))</f>
        <v>0</v>
      </c>
      <c r="B792">
        <f>IF($S792="","",INDEX(Calc!$U:$U,$S792))</f>
        <v>0</v>
      </c>
      <c r="C792" s="7">
        <f>IF($S792="","",INDEX(Calc!$B:$B,$S792))</f>
        <v>0</v>
      </c>
      <c r="D792">
        <f>IF($S792="","",INDEX(Calc!$C:$C,$S792))</f>
        <v>0</v>
      </c>
      <c r="E792" s="8">
        <f>IF($S792="","",INDEX(Calc!$E:$E,$S792))</f>
        <v>0</v>
      </c>
      <c r="F792" s="9">
        <f>IF($S792="","",INDEX(Calc!$G:$G,$S792))</f>
        <v>0</v>
      </c>
      <c r="G792" s="8">
        <f>IF($S792="","",INDEX(Calc!$L:$L,$S792))</f>
        <v>0</v>
      </c>
      <c r="H792" s="8">
        <f>IF($S792="","",INDEX(Calc!$M:$M,$S792))</f>
        <v>0</v>
      </c>
      <c r="I792" s="7">
        <f>IF($T792="","",INDEX(Calc!$B:$B,$T792))</f>
        <v>0</v>
      </c>
      <c r="J792" s="8">
        <f>IF($S792="","",IF($U792&lt;&gt;"paid",0,MAX(0,MIN(INDEX(Calc!$H:$H,$S792),INDEX(Calc!$I:$I,$T792))-MAX(INDEX(Calc!$J:$J,$S792),INDEX(Calc!$T:$T,$T792)))))</f>
        <v>0</v>
      </c>
      <c r="K792" s="8">
        <f>IF($S792="","",IF($U792&lt;&gt;"paid",0,$J792/(1+$F792)*$F792))</f>
        <v>0</v>
      </c>
      <c r="L792" s="8">
        <f>IF($S792="","",IF($U792="paid",MAX(0,$E792-MAX(0,MIN(INDEX(Calc!$H:$H,$S792),INDEX(Calc!$I:$I,$T792))-INDEX(Calc!$J:$J,$S792))),$W792))</f>
        <v>0</v>
      </c>
      <c r="M792" s="8">
        <f>IF($S792="","",IF($U792="paid",$L792/(1+$F792)*$F792,$Q792))</f>
        <v>0</v>
      </c>
      <c r="N792">
        <f>IF(OR($S792="",$U792&lt;&gt;"paid"),"",$I792-$C792)</f>
        <v>0</v>
      </c>
      <c r="O792" s="8">
        <f>IF($S792="","",IF(AND($U792="paid",$N792&gt;Settings!$B$4),$K792*Settings!$B$3*$N792/365,0))</f>
        <v>0</v>
      </c>
      <c r="P792" s="8">
        <f>IF($S792="","",IF($U792="unpaid",$W792,0))</f>
        <v>0</v>
      </c>
      <c r="Q792" s="8">
        <f>IF($S792="","",IF(AND($U792="unpaid",$C792&lt;=Settings!$B$2),$W792/(1+$F792)*$F792,0))</f>
        <v>0</v>
      </c>
      <c r="R792">
        <f>IF($S792="","","FY "&amp;IF(MONTH($C792)&gt;=4,YEAR($C792),YEAR($C792)-1)&amp;"-"&amp;TEXT(MOD(IF(MONTH($C792)&gt;=4,YEAR($C792)+1,YEAR($C792)),100),"00"))</f>
        <v>0</v>
      </c>
      <c r="S792">
        <f>IF($S791="","",IF($U791="paid",IF($V791&lt;&gt;"",$S791,IF(AND($W791&gt;0,OR(INDEX(Calc!$B:$B,$S791)&lt;=Settings!$B$2,$X791=0)),$S791,IFERROR(MATCH(1,INDEX((Calc!$A$2:$A$2001&lt;&gt;"")*(Calc!$E$2:$E$2001&gt;0)*(ROW(Calc!$A$2:$A$2001)&gt;$S791),0),0)+1,""))),IFERROR(MATCH(1,INDEX((Calc!$A$2:$A$2001&lt;&gt;"")*(Calc!$E$2:$E$2001&gt;0)*(ROW(Calc!$A$2:$A$2001)&gt;$S791),0),0)+1,"")))</f>
        <v>0</v>
      </c>
      <c r="T792">
        <f>IF($S792="","",IF(AND($S792=$S791,$U791="paid",$V791=""),"",IF(AND($S792=$S791,$U791="paid",$V791&lt;&gt;""),$V791,IF($S792="","",IFERROR(MATCH(1,INDEX((Calc!$A$2:$A$2001=INDEX(Calc!$A:$A,$S792))*(Calc!$D$2:$D$2001&gt;0)*(Calc!$I$2:$I$2001&gt;INDEX(Calc!$J:$J,$S792))*(Calc!$T$2:$T$2001&lt;INDEX(Calc!$H:$H,$S792)),0),0)+1,"")))))</f>
        <v>0</v>
      </c>
      <c r="U792">
        <f>IF($S792="","",IF($T792&lt;&gt;"","paid","unpaid"))</f>
        <v>0</v>
      </c>
      <c r="V792">
        <f>IF(OR($S792="",$T792=""),"",IFERROR(MATCH(1,INDEX((Calc!$A$2:$A$2001=INDEX(Calc!$A:$A,$S792))*(Calc!$D$2:$D$2001&gt;0)*(Calc!$I$2:$I$2001&gt;INDEX(Calc!$J:$J,$S792))*(Calc!$T$2:$T$2001&lt;INDEX(Calc!$H:$H,$S792))*(ROW(Calc!$A$2:$A$2001)&gt;$T792),0),0)+1,""))</f>
        <v>0</v>
      </c>
      <c r="W792" s="8">
        <f>IF($S792="","",MAX(0,INDEX(Calc!$H:$H,$S792)-MAX(INDEX(Calc!$K:$K,$S792),INDEX(Calc!$J:$J,$S792))))</f>
        <v>0</v>
      </c>
      <c r="X792" s="8">
        <f>IF($S792="","",INDEX(Calc!$E:$E,$S792)-$W792)</f>
        <v>0</v>
      </c>
    </row>
    <row r="793" spans="1:24">
      <c r="A793">
        <f>IF($S793="","",INDEX(Calc!$A:$A,$S793))</f>
        <v>0</v>
      </c>
      <c r="B793">
        <f>IF($S793="","",INDEX(Calc!$U:$U,$S793))</f>
        <v>0</v>
      </c>
      <c r="C793" s="7">
        <f>IF($S793="","",INDEX(Calc!$B:$B,$S793))</f>
        <v>0</v>
      </c>
      <c r="D793">
        <f>IF($S793="","",INDEX(Calc!$C:$C,$S793))</f>
        <v>0</v>
      </c>
      <c r="E793" s="8">
        <f>IF($S793="","",INDEX(Calc!$E:$E,$S793))</f>
        <v>0</v>
      </c>
      <c r="F793" s="9">
        <f>IF($S793="","",INDEX(Calc!$G:$G,$S793))</f>
        <v>0</v>
      </c>
      <c r="G793" s="8">
        <f>IF($S793="","",INDEX(Calc!$L:$L,$S793))</f>
        <v>0</v>
      </c>
      <c r="H793" s="8">
        <f>IF($S793="","",INDEX(Calc!$M:$M,$S793))</f>
        <v>0</v>
      </c>
      <c r="I793" s="7">
        <f>IF($T793="","",INDEX(Calc!$B:$B,$T793))</f>
        <v>0</v>
      </c>
      <c r="J793" s="8">
        <f>IF($S793="","",IF($U793&lt;&gt;"paid",0,MAX(0,MIN(INDEX(Calc!$H:$H,$S793),INDEX(Calc!$I:$I,$T793))-MAX(INDEX(Calc!$J:$J,$S793),INDEX(Calc!$T:$T,$T793)))))</f>
        <v>0</v>
      </c>
      <c r="K793" s="8">
        <f>IF($S793="","",IF($U793&lt;&gt;"paid",0,$J793/(1+$F793)*$F793))</f>
        <v>0</v>
      </c>
      <c r="L793" s="8">
        <f>IF($S793="","",IF($U793="paid",MAX(0,$E793-MAX(0,MIN(INDEX(Calc!$H:$H,$S793),INDEX(Calc!$I:$I,$T793))-INDEX(Calc!$J:$J,$S793))),$W793))</f>
        <v>0</v>
      </c>
      <c r="M793" s="8">
        <f>IF($S793="","",IF($U793="paid",$L793/(1+$F793)*$F793,$Q793))</f>
        <v>0</v>
      </c>
      <c r="N793">
        <f>IF(OR($S793="",$U793&lt;&gt;"paid"),"",$I793-$C793)</f>
        <v>0</v>
      </c>
      <c r="O793" s="8">
        <f>IF($S793="","",IF(AND($U793="paid",$N793&gt;Settings!$B$4),$K793*Settings!$B$3*$N793/365,0))</f>
        <v>0</v>
      </c>
      <c r="P793" s="8">
        <f>IF($S793="","",IF($U793="unpaid",$W793,0))</f>
        <v>0</v>
      </c>
      <c r="Q793" s="8">
        <f>IF($S793="","",IF(AND($U793="unpaid",$C793&lt;=Settings!$B$2),$W793/(1+$F793)*$F793,0))</f>
        <v>0</v>
      </c>
      <c r="R793">
        <f>IF($S793="","","FY "&amp;IF(MONTH($C793)&gt;=4,YEAR($C793),YEAR($C793)-1)&amp;"-"&amp;TEXT(MOD(IF(MONTH($C793)&gt;=4,YEAR($C793)+1,YEAR($C793)),100),"00"))</f>
        <v>0</v>
      </c>
      <c r="S793">
        <f>IF($S792="","",IF($U792="paid",IF($V792&lt;&gt;"",$S792,IF(AND($W792&gt;0,OR(INDEX(Calc!$B:$B,$S792)&lt;=Settings!$B$2,$X792=0)),$S792,IFERROR(MATCH(1,INDEX((Calc!$A$2:$A$2001&lt;&gt;"")*(Calc!$E$2:$E$2001&gt;0)*(ROW(Calc!$A$2:$A$2001)&gt;$S792),0),0)+1,""))),IFERROR(MATCH(1,INDEX((Calc!$A$2:$A$2001&lt;&gt;"")*(Calc!$E$2:$E$2001&gt;0)*(ROW(Calc!$A$2:$A$2001)&gt;$S792),0),0)+1,"")))</f>
        <v>0</v>
      </c>
      <c r="T793">
        <f>IF($S793="","",IF(AND($S793=$S792,$U792="paid",$V792=""),"",IF(AND($S793=$S792,$U792="paid",$V792&lt;&gt;""),$V792,IF($S793="","",IFERROR(MATCH(1,INDEX((Calc!$A$2:$A$2001=INDEX(Calc!$A:$A,$S793))*(Calc!$D$2:$D$2001&gt;0)*(Calc!$I$2:$I$2001&gt;INDEX(Calc!$J:$J,$S793))*(Calc!$T$2:$T$2001&lt;INDEX(Calc!$H:$H,$S793)),0),0)+1,"")))))</f>
        <v>0</v>
      </c>
      <c r="U793">
        <f>IF($S793="","",IF($T793&lt;&gt;"","paid","unpaid"))</f>
        <v>0</v>
      </c>
      <c r="V793">
        <f>IF(OR($S793="",$T793=""),"",IFERROR(MATCH(1,INDEX((Calc!$A$2:$A$2001=INDEX(Calc!$A:$A,$S793))*(Calc!$D$2:$D$2001&gt;0)*(Calc!$I$2:$I$2001&gt;INDEX(Calc!$J:$J,$S793))*(Calc!$T$2:$T$2001&lt;INDEX(Calc!$H:$H,$S793))*(ROW(Calc!$A$2:$A$2001)&gt;$T793),0),0)+1,""))</f>
        <v>0</v>
      </c>
      <c r="W793" s="8">
        <f>IF($S793="","",MAX(0,INDEX(Calc!$H:$H,$S793)-MAX(INDEX(Calc!$K:$K,$S793),INDEX(Calc!$J:$J,$S793))))</f>
        <v>0</v>
      </c>
      <c r="X793" s="8">
        <f>IF($S793="","",INDEX(Calc!$E:$E,$S793)-$W793)</f>
        <v>0</v>
      </c>
    </row>
    <row r="794" spans="1:24">
      <c r="A794">
        <f>IF($S794="","",INDEX(Calc!$A:$A,$S794))</f>
        <v>0</v>
      </c>
      <c r="B794">
        <f>IF($S794="","",INDEX(Calc!$U:$U,$S794))</f>
        <v>0</v>
      </c>
      <c r="C794" s="7">
        <f>IF($S794="","",INDEX(Calc!$B:$B,$S794))</f>
        <v>0</v>
      </c>
      <c r="D794">
        <f>IF($S794="","",INDEX(Calc!$C:$C,$S794))</f>
        <v>0</v>
      </c>
      <c r="E794" s="8">
        <f>IF($S794="","",INDEX(Calc!$E:$E,$S794))</f>
        <v>0</v>
      </c>
      <c r="F794" s="9">
        <f>IF($S794="","",INDEX(Calc!$G:$G,$S794))</f>
        <v>0</v>
      </c>
      <c r="G794" s="8">
        <f>IF($S794="","",INDEX(Calc!$L:$L,$S794))</f>
        <v>0</v>
      </c>
      <c r="H794" s="8">
        <f>IF($S794="","",INDEX(Calc!$M:$M,$S794))</f>
        <v>0</v>
      </c>
      <c r="I794" s="7">
        <f>IF($T794="","",INDEX(Calc!$B:$B,$T794))</f>
        <v>0</v>
      </c>
      <c r="J794" s="8">
        <f>IF($S794="","",IF($U794&lt;&gt;"paid",0,MAX(0,MIN(INDEX(Calc!$H:$H,$S794),INDEX(Calc!$I:$I,$T794))-MAX(INDEX(Calc!$J:$J,$S794),INDEX(Calc!$T:$T,$T794)))))</f>
        <v>0</v>
      </c>
      <c r="K794" s="8">
        <f>IF($S794="","",IF($U794&lt;&gt;"paid",0,$J794/(1+$F794)*$F794))</f>
        <v>0</v>
      </c>
      <c r="L794" s="8">
        <f>IF($S794="","",IF($U794="paid",MAX(0,$E794-MAX(0,MIN(INDEX(Calc!$H:$H,$S794),INDEX(Calc!$I:$I,$T794))-INDEX(Calc!$J:$J,$S794))),$W794))</f>
        <v>0</v>
      </c>
      <c r="M794" s="8">
        <f>IF($S794="","",IF($U794="paid",$L794/(1+$F794)*$F794,$Q794))</f>
        <v>0</v>
      </c>
      <c r="N794">
        <f>IF(OR($S794="",$U794&lt;&gt;"paid"),"",$I794-$C794)</f>
        <v>0</v>
      </c>
      <c r="O794" s="8">
        <f>IF($S794="","",IF(AND($U794="paid",$N794&gt;Settings!$B$4),$K794*Settings!$B$3*$N794/365,0))</f>
        <v>0</v>
      </c>
      <c r="P794" s="8">
        <f>IF($S794="","",IF($U794="unpaid",$W794,0))</f>
        <v>0</v>
      </c>
      <c r="Q794" s="8">
        <f>IF($S794="","",IF(AND($U794="unpaid",$C794&lt;=Settings!$B$2),$W794/(1+$F794)*$F794,0))</f>
        <v>0</v>
      </c>
      <c r="R794">
        <f>IF($S794="","","FY "&amp;IF(MONTH($C794)&gt;=4,YEAR($C794),YEAR($C794)-1)&amp;"-"&amp;TEXT(MOD(IF(MONTH($C794)&gt;=4,YEAR($C794)+1,YEAR($C794)),100),"00"))</f>
        <v>0</v>
      </c>
      <c r="S794">
        <f>IF($S793="","",IF($U793="paid",IF($V793&lt;&gt;"",$S793,IF(AND($W793&gt;0,OR(INDEX(Calc!$B:$B,$S793)&lt;=Settings!$B$2,$X793=0)),$S793,IFERROR(MATCH(1,INDEX((Calc!$A$2:$A$2001&lt;&gt;"")*(Calc!$E$2:$E$2001&gt;0)*(ROW(Calc!$A$2:$A$2001)&gt;$S793),0),0)+1,""))),IFERROR(MATCH(1,INDEX((Calc!$A$2:$A$2001&lt;&gt;"")*(Calc!$E$2:$E$2001&gt;0)*(ROW(Calc!$A$2:$A$2001)&gt;$S793),0),0)+1,"")))</f>
        <v>0</v>
      </c>
      <c r="T794">
        <f>IF($S794="","",IF(AND($S794=$S793,$U793="paid",$V793=""),"",IF(AND($S794=$S793,$U793="paid",$V793&lt;&gt;""),$V793,IF($S794="","",IFERROR(MATCH(1,INDEX((Calc!$A$2:$A$2001=INDEX(Calc!$A:$A,$S794))*(Calc!$D$2:$D$2001&gt;0)*(Calc!$I$2:$I$2001&gt;INDEX(Calc!$J:$J,$S794))*(Calc!$T$2:$T$2001&lt;INDEX(Calc!$H:$H,$S794)),0),0)+1,"")))))</f>
        <v>0</v>
      </c>
      <c r="U794">
        <f>IF($S794="","",IF($T794&lt;&gt;"","paid","unpaid"))</f>
        <v>0</v>
      </c>
      <c r="V794">
        <f>IF(OR($S794="",$T794=""),"",IFERROR(MATCH(1,INDEX((Calc!$A$2:$A$2001=INDEX(Calc!$A:$A,$S794))*(Calc!$D$2:$D$2001&gt;0)*(Calc!$I$2:$I$2001&gt;INDEX(Calc!$J:$J,$S794))*(Calc!$T$2:$T$2001&lt;INDEX(Calc!$H:$H,$S794))*(ROW(Calc!$A$2:$A$2001)&gt;$T794),0),0)+1,""))</f>
        <v>0</v>
      </c>
      <c r="W794" s="8">
        <f>IF($S794="","",MAX(0,INDEX(Calc!$H:$H,$S794)-MAX(INDEX(Calc!$K:$K,$S794),INDEX(Calc!$J:$J,$S794))))</f>
        <v>0</v>
      </c>
      <c r="X794" s="8">
        <f>IF($S794="","",INDEX(Calc!$E:$E,$S794)-$W794)</f>
        <v>0</v>
      </c>
    </row>
    <row r="795" spans="1:24">
      <c r="A795">
        <f>IF($S795="","",INDEX(Calc!$A:$A,$S795))</f>
        <v>0</v>
      </c>
      <c r="B795">
        <f>IF($S795="","",INDEX(Calc!$U:$U,$S795))</f>
        <v>0</v>
      </c>
      <c r="C795" s="7">
        <f>IF($S795="","",INDEX(Calc!$B:$B,$S795))</f>
        <v>0</v>
      </c>
      <c r="D795">
        <f>IF($S795="","",INDEX(Calc!$C:$C,$S795))</f>
        <v>0</v>
      </c>
      <c r="E795" s="8">
        <f>IF($S795="","",INDEX(Calc!$E:$E,$S795))</f>
        <v>0</v>
      </c>
      <c r="F795" s="9">
        <f>IF($S795="","",INDEX(Calc!$G:$G,$S795))</f>
        <v>0</v>
      </c>
      <c r="G795" s="8">
        <f>IF($S795="","",INDEX(Calc!$L:$L,$S795))</f>
        <v>0</v>
      </c>
      <c r="H795" s="8">
        <f>IF($S795="","",INDEX(Calc!$M:$M,$S795))</f>
        <v>0</v>
      </c>
      <c r="I795" s="7">
        <f>IF($T795="","",INDEX(Calc!$B:$B,$T795))</f>
        <v>0</v>
      </c>
      <c r="J795" s="8">
        <f>IF($S795="","",IF($U795&lt;&gt;"paid",0,MAX(0,MIN(INDEX(Calc!$H:$H,$S795),INDEX(Calc!$I:$I,$T795))-MAX(INDEX(Calc!$J:$J,$S795),INDEX(Calc!$T:$T,$T795)))))</f>
        <v>0</v>
      </c>
      <c r="K795" s="8">
        <f>IF($S795="","",IF($U795&lt;&gt;"paid",0,$J795/(1+$F795)*$F795))</f>
        <v>0</v>
      </c>
      <c r="L795" s="8">
        <f>IF($S795="","",IF($U795="paid",MAX(0,$E795-MAX(0,MIN(INDEX(Calc!$H:$H,$S795),INDEX(Calc!$I:$I,$T795))-INDEX(Calc!$J:$J,$S795))),$W795))</f>
        <v>0</v>
      </c>
      <c r="M795" s="8">
        <f>IF($S795="","",IF($U795="paid",$L795/(1+$F795)*$F795,$Q795))</f>
        <v>0</v>
      </c>
      <c r="N795">
        <f>IF(OR($S795="",$U795&lt;&gt;"paid"),"",$I795-$C795)</f>
        <v>0</v>
      </c>
      <c r="O795" s="8">
        <f>IF($S795="","",IF(AND($U795="paid",$N795&gt;Settings!$B$4),$K795*Settings!$B$3*$N795/365,0))</f>
        <v>0</v>
      </c>
      <c r="P795" s="8">
        <f>IF($S795="","",IF($U795="unpaid",$W795,0))</f>
        <v>0</v>
      </c>
      <c r="Q795" s="8">
        <f>IF($S795="","",IF(AND($U795="unpaid",$C795&lt;=Settings!$B$2),$W795/(1+$F795)*$F795,0))</f>
        <v>0</v>
      </c>
      <c r="R795">
        <f>IF($S795="","","FY "&amp;IF(MONTH($C795)&gt;=4,YEAR($C795),YEAR($C795)-1)&amp;"-"&amp;TEXT(MOD(IF(MONTH($C795)&gt;=4,YEAR($C795)+1,YEAR($C795)),100),"00"))</f>
        <v>0</v>
      </c>
      <c r="S795">
        <f>IF($S794="","",IF($U794="paid",IF($V794&lt;&gt;"",$S794,IF(AND($W794&gt;0,OR(INDEX(Calc!$B:$B,$S794)&lt;=Settings!$B$2,$X794=0)),$S794,IFERROR(MATCH(1,INDEX((Calc!$A$2:$A$2001&lt;&gt;"")*(Calc!$E$2:$E$2001&gt;0)*(ROW(Calc!$A$2:$A$2001)&gt;$S794),0),0)+1,""))),IFERROR(MATCH(1,INDEX((Calc!$A$2:$A$2001&lt;&gt;"")*(Calc!$E$2:$E$2001&gt;0)*(ROW(Calc!$A$2:$A$2001)&gt;$S794),0),0)+1,"")))</f>
        <v>0</v>
      </c>
      <c r="T795">
        <f>IF($S795="","",IF(AND($S795=$S794,$U794="paid",$V794=""),"",IF(AND($S795=$S794,$U794="paid",$V794&lt;&gt;""),$V794,IF($S795="","",IFERROR(MATCH(1,INDEX((Calc!$A$2:$A$2001=INDEX(Calc!$A:$A,$S795))*(Calc!$D$2:$D$2001&gt;0)*(Calc!$I$2:$I$2001&gt;INDEX(Calc!$J:$J,$S795))*(Calc!$T$2:$T$2001&lt;INDEX(Calc!$H:$H,$S795)),0),0)+1,"")))))</f>
        <v>0</v>
      </c>
      <c r="U795">
        <f>IF($S795="","",IF($T795&lt;&gt;"","paid","unpaid"))</f>
        <v>0</v>
      </c>
      <c r="V795">
        <f>IF(OR($S795="",$T795=""),"",IFERROR(MATCH(1,INDEX((Calc!$A$2:$A$2001=INDEX(Calc!$A:$A,$S795))*(Calc!$D$2:$D$2001&gt;0)*(Calc!$I$2:$I$2001&gt;INDEX(Calc!$J:$J,$S795))*(Calc!$T$2:$T$2001&lt;INDEX(Calc!$H:$H,$S795))*(ROW(Calc!$A$2:$A$2001)&gt;$T795),0),0)+1,""))</f>
        <v>0</v>
      </c>
      <c r="W795" s="8">
        <f>IF($S795="","",MAX(0,INDEX(Calc!$H:$H,$S795)-MAX(INDEX(Calc!$K:$K,$S795),INDEX(Calc!$J:$J,$S795))))</f>
        <v>0</v>
      </c>
      <c r="X795" s="8">
        <f>IF($S795="","",INDEX(Calc!$E:$E,$S795)-$W795)</f>
        <v>0</v>
      </c>
    </row>
    <row r="796" spans="1:24">
      <c r="A796">
        <f>IF($S796="","",INDEX(Calc!$A:$A,$S796))</f>
        <v>0</v>
      </c>
      <c r="B796">
        <f>IF($S796="","",INDEX(Calc!$U:$U,$S796))</f>
        <v>0</v>
      </c>
      <c r="C796" s="7">
        <f>IF($S796="","",INDEX(Calc!$B:$B,$S796))</f>
        <v>0</v>
      </c>
      <c r="D796">
        <f>IF($S796="","",INDEX(Calc!$C:$C,$S796))</f>
        <v>0</v>
      </c>
      <c r="E796" s="8">
        <f>IF($S796="","",INDEX(Calc!$E:$E,$S796))</f>
        <v>0</v>
      </c>
      <c r="F796" s="9">
        <f>IF($S796="","",INDEX(Calc!$G:$G,$S796))</f>
        <v>0</v>
      </c>
      <c r="G796" s="8">
        <f>IF($S796="","",INDEX(Calc!$L:$L,$S796))</f>
        <v>0</v>
      </c>
      <c r="H796" s="8">
        <f>IF($S796="","",INDEX(Calc!$M:$M,$S796))</f>
        <v>0</v>
      </c>
      <c r="I796" s="7">
        <f>IF($T796="","",INDEX(Calc!$B:$B,$T796))</f>
        <v>0</v>
      </c>
      <c r="J796" s="8">
        <f>IF($S796="","",IF($U796&lt;&gt;"paid",0,MAX(0,MIN(INDEX(Calc!$H:$H,$S796),INDEX(Calc!$I:$I,$T796))-MAX(INDEX(Calc!$J:$J,$S796),INDEX(Calc!$T:$T,$T796)))))</f>
        <v>0</v>
      </c>
      <c r="K796" s="8">
        <f>IF($S796="","",IF($U796&lt;&gt;"paid",0,$J796/(1+$F796)*$F796))</f>
        <v>0</v>
      </c>
      <c r="L796" s="8">
        <f>IF($S796="","",IF($U796="paid",MAX(0,$E796-MAX(0,MIN(INDEX(Calc!$H:$H,$S796),INDEX(Calc!$I:$I,$T796))-INDEX(Calc!$J:$J,$S796))),$W796))</f>
        <v>0</v>
      </c>
      <c r="M796" s="8">
        <f>IF($S796="","",IF($U796="paid",$L796/(1+$F796)*$F796,$Q796))</f>
        <v>0</v>
      </c>
      <c r="N796">
        <f>IF(OR($S796="",$U796&lt;&gt;"paid"),"",$I796-$C796)</f>
        <v>0</v>
      </c>
      <c r="O796" s="8">
        <f>IF($S796="","",IF(AND($U796="paid",$N796&gt;Settings!$B$4),$K796*Settings!$B$3*$N796/365,0))</f>
        <v>0</v>
      </c>
      <c r="P796" s="8">
        <f>IF($S796="","",IF($U796="unpaid",$W796,0))</f>
        <v>0</v>
      </c>
      <c r="Q796" s="8">
        <f>IF($S796="","",IF(AND($U796="unpaid",$C796&lt;=Settings!$B$2),$W796/(1+$F796)*$F796,0))</f>
        <v>0</v>
      </c>
      <c r="R796">
        <f>IF($S796="","","FY "&amp;IF(MONTH($C796)&gt;=4,YEAR($C796),YEAR($C796)-1)&amp;"-"&amp;TEXT(MOD(IF(MONTH($C796)&gt;=4,YEAR($C796)+1,YEAR($C796)),100),"00"))</f>
        <v>0</v>
      </c>
      <c r="S796">
        <f>IF($S795="","",IF($U795="paid",IF($V795&lt;&gt;"",$S795,IF(AND($W795&gt;0,OR(INDEX(Calc!$B:$B,$S795)&lt;=Settings!$B$2,$X795=0)),$S795,IFERROR(MATCH(1,INDEX((Calc!$A$2:$A$2001&lt;&gt;"")*(Calc!$E$2:$E$2001&gt;0)*(ROW(Calc!$A$2:$A$2001)&gt;$S795),0),0)+1,""))),IFERROR(MATCH(1,INDEX((Calc!$A$2:$A$2001&lt;&gt;"")*(Calc!$E$2:$E$2001&gt;0)*(ROW(Calc!$A$2:$A$2001)&gt;$S795),0),0)+1,"")))</f>
        <v>0</v>
      </c>
      <c r="T796">
        <f>IF($S796="","",IF(AND($S796=$S795,$U795="paid",$V795=""),"",IF(AND($S796=$S795,$U795="paid",$V795&lt;&gt;""),$V795,IF($S796="","",IFERROR(MATCH(1,INDEX((Calc!$A$2:$A$2001=INDEX(Calc!$A:$A,$S796))*(Calc!$D$2:$D$2001&gt;0)*(Calc!$I$2:$I$2001&gt;INDEX(Calc!$J:$J,$S796))*(Calc!$T$2:$T$2001&lt;INDEX(Calc!$H:$H,$S796)),0),0)+1,"")))))</f>
        <v>0</v>
      </c>
      <c r="U796">
        <f>IF($S796="","",IF($T796&lt;&gt;"","paid","unpaid"))</f>
        <v>0</v>
      </c>
      <c r="V796">
        <f>IF(OR($S796="",$T796=""),"",IFERROR(MATCH(1,INDEX((Calc!$A$2:$A$2001=INDEX(Calc!$A:$A,$S796))*(Calc!$D$2:$D$2001&gt;0)*(Calc!$I$2:$I$2001&gt;INDEX(Calc!$J:$J,$S796))*(Calc!$T$2:$T$2001&lt;INDEX(Calc!$H:$H,$S796))*(ROW(Calc!$A$2:$A$2001)&gt;$T796),0),0)+1,""))</f>
        <v>0</v>
      </c>
      <c r="W796" s="8">
        <f>IF($S796="","",MAX(0,INDEX(Calc!$H:$H,$S796)-MAX(INDEX(Calc!$K:$K,$S796),INDEX(Calc!$J:$J,$S796))))</f>
        <v>0</v>
      </c>
      <c r="X796" s="8">
        <f>IF($S796="","",INDEX(Calc!$E:$E,$S796)-$W796)</f>
        <v>0</v>
      </c>
    </row>
    <row r="797" spans="1:24">
      <c r="A797">
        <f>IF($S797="","",INDEX(Calc!$A:$A,$S797))</f>
        <v>0</v>
      </c>
      <c r="B797">
        <f>IF($S797="","",INDEX(Calc!$U:$U,$S797))</f>
        <v>0</v>
      </c>
      <c r="C797" s="7">
        <f>IF($S797="","",INDEX(Calc!$B:$B,$S797))</f>
        <v>0</v>
      </c>
      <c r="D797">
        <f>IF($S797="","",INDEX(Calc!$C:$C,$S797))</f>
        <v>0</v>
      </c>
      <c r="E797" s="8">
        <f>IF($S797="","",INDEX(Calc!$E:$E,$S797))</f>
        <v>0</v>
      </c>
      <c r="F797" s="9">
        <f>IF($S797="","",INDEX(Calc!$G:$G,$S797))</f>
        <v>0</v>
      </c>
      <c r="G797" s="8">
        <f>IF($S797="","",INDEX(Calc!$L:$L,$S797))</f>
        <v>0</v>
      </c>
      <c r="H797" s="8">
        <f>IF($S797="","",INDEX(Calc!$M:$M,$S797))</f>
        <v>0</v>
      </c>
      <c r="I797" s="7">
        <f>IF($T797="","",INDEX(Calc!$B:$B,$T797))</f>
        <v>0</v>
      </c>
      <c r="J797" s="8">
        <f>IF($S797="","",IF($U797&lt;&gt;"paid",0,MAX(0,MIN(INDEX(Calc!$H:$H,$S797),INDEX(Calc!$I:$I,$T797))-MAX(INDEX(Calc!$J:$J,$S797),INDEX(Calc!$T:$T,$T797)))))</f>
        <v>0</v>
      </c>
      <c r="K797" s="8">
        <f>IF($S797="","",IF($U797&lt;&gt;"paid",0,$J797/(1+$F797)*$F797))</f>
        <v>0</v>
      </c>
      <c r="L797" s="8">
        <f>IF($S797="","",IF($U797="paid",MAX(0,$E797-MAX(0,MIN(INDEX(Calc!$H:$H,$S797),INDEX(Calc!$I:$I,$T797))-INDEX(Calc!$J:$J,$S797))),$W797))</f>
        <v>0</v>
      </c>
      <c r="M797" s="8">
        <f>IF($S797="","",IF($U797="paid",$L797/(1+$F797)*$F797,$Q797))</f>
        <v>0</v>
      </c>
      <c r="N797">
        <f>IF(OR($S797="",$U797&lt;&gt;"paid"),"",$I797-$C797)</f>
        <v>0</v>
      </c>
      <c r="O797" s="8">
        <f>IF($S797="","",IF(AND($U797="paid",$N797&gt;Settings!$B$4),$K797*Settings!$B$3*$N797/365,0))</f>
        <v>0</v>
      </c>
      <c r="P797" s="8">
        <f>IF($S797="","",IF($U797="unpaid",$W797,0))</f>
        <v>0</v>
      </c>
      <c r="Q797" s="8">
        <f>IF($S797="","",IF(AND($U797="unpaid",$C797&lt;=Settings!$B$2),$W797/(1+$F797)*$F797,0))</f>
        <v>0</v>
      </c>
      <c r="R797">
        <f>IF($S797="","","FY "&amp;IF(MONTH($C797)&gt;=4,YEAR($C797),YEAR($C797)-1)&amp;"-"&amp;TEXT(MOD(IF(MONTH($C797)&gt;=4,YEAR($C797)+1,YEAR($C797)),100),"00"))</f>
        <v>0</v>
      </c>
      <c r="S797">
        <f>IF($S796="","",IF($U796="paid",IF($V796&lt;&gt;"",$S796,IF(AND($W796&gt;0,OR(INDEX(Calc!$B:$B,$S796)&lt;=Settings!$B$2,$X796=0)),$S796,IFERROR(MATCH(1,INDEX((Calc!$A$2:$A$2001&lt;&gt;"")*(Calc!$E$2:$E$2001&gt;0)*(ROW(Calc!$A$2:$A$2001)&gt;$S796),0),0)+1,""))),IFERROR(MATCH(1,INDEX((Calc!$A$2:$A$2001&lt;&gt;"")*(Calc!$E$2:$E$2001&gt;0)*(ROW(Calc!$A$2:$A$2001)&gt;$S796),0),0)+1,"")))</f>
        <v>0</v>
      </c>
      <c r="T797">
        <f>IF($S797="","",IF(AND($S797=$S796,$U796="paid",$V796=""),"",IF(AND($S797=$S796,$U796="paid",$V796&lt;&gt;""),$V796,IF($S797="","",IFERROR(MATCH(1,INDEX((Calc!$A$2:$A$2001=INDEX(Calc!$A:$A,$S797))*(Calc!$D$2:$D$2001&gt;0)*(Calc!$I$2:$I$2001&gt;INDEX(Calc!$J:$J,$S797))*(Calc!$T$2:$T$2001&lt;INDEX(Calc!$H:$H,$S797)),0),0)+1,"")))))</f>
        <v>0</v>
      </c>
      <c r="U797">
        <f>IF($S797="","",IF($T797&lt;&gt;"","paid","unpaid"))</f>
        <v>0</v>
      </c>
      <c r="V797">
        <f>IF(OR($S797="",$T797=""),"",IFERROR(MATCH(1,INDEX((Calc!$A$2:$A$2001=INDEX(Calc!$A:$A,$S797))*(Calc!$D$2:$D$2001&gt;0)*(Calc!$I$2:$I$2001&gt;INDEX(Calc!$J:$J,$S797))*(Calc!$T$2:$T$2001&lt;INDEX(Calc!$H:$H,$S797))*(ROW(Calc!$A$2:$A$2001)&gt;$T797),0),0)+1,""))</f>
        <v>0</v>
      </c>
      <c r="W797" s="8">
        <f>IF($S797="","",MAX(0,INDEX(Calc!$H:$H,$S797)-MAX(INDEX(Calc!$K:$K,$S797),INDEX(Calc!$J:$J,$S797))))</f>
        <v>0</v>
      </c>
      <c r="X797" s="8">
        <f>IF($S797="","",INDEX(Calc!$E:$E,$S797)-$W797)</f>
        <v>0</v>
      </c>
    </row>
    <row r="798" spans="1:24">
      <c r="A798">
        <f>IF($S798="","",INDEX(Calc!$A:$A,$S798))</f>
        <v>0</v>
      </c>
      <c r="B798">
        <f>IF($S798="","",INDEX(Calc!$U:$U,$S798))</f>
        <v>0</v>
      </c>
      <c r="C798" s="7">
        <f>IF($S798="","",INDEX(Calc!$B:$B,$S798))</f>
        <v>0</v>
      </c>
      <c r="D798">
        <f>IF($S798="","",INDEX(Calc!$C:$C,$S798))</f>
        <v>0</v>
      </c>
      <c r="E798" s="8">
        <f>IF($S798="","",INDEX(Calc!$E:$E,$S798))</f>
        <v>0</v>
      </c>
      <c r="F798" s="9">
        <f>IF($S798="","",INDEX(Calc!$G:$G,$S798))</f>
        <v>0</v>
      </c>
      <c r="G798" s="8">
        <f>IF($S798="","",INDEX(Calc!$L:$L,$S798))</f>
        <v>0</v>
      </c>
      <c r="H798" s="8">
        <f>IF($S798="","",INDEX(Calc!$M:$M,$S798))</f>
        <v>0</v>
      </c>
      <c r="I798" s="7">
        <f>IF($T798="","",INDEX(Calc!$B:$B,$T798))</f>
        <v>0</v>
      </c>
      <c r="J798" s="8">
        <f>IF($S798="","",IF($U798&lt;&gt;"paid",0,MAX(0,MIN(INDEX(Calc!$H:$H,$S798),INDEX(Calc!$I:$I,$T798))-MAX(INDEX(Calc!$J:$J,$S798),INDEX(Calc!$T:$T,$T798)))))</f>
        <v>0</v>
      </c>
      <c r="K798" s="8">
        <f>IF($S798="","",IF($U798&lt;&gt;"paid",0,$J798/(1+$F798)*$F798))</f>
        <v>0</v>
      </c>
      <c r="L798" s="8">
        <f>IF($S798="","",IF($U798="paid",MAX(0,$E798-MAX(0,MIN(INDEX(Calc!$H:$H,$S798),INDEX(Calc!$I:$I,$T798))-INDEX(Calc!$J:$J,$S798))),$W798))</f>
        <v>0</v>
      </c>
      <c r="M798" s="8">
        <f>IF($S798="","",IF($U798="paid",$L798/(1+$F798)*$F798,$Q798))</f>
        <v>0</v>
      </c>
      <c r="N798">
        <f>IF(OR($S798="",$U798&lt;&gt;"paid"),"",$I798-$C798)</f>
        <v>0</v>
      </c>
      <c r="O798" s="8">
        <f>IF($S798="","",IF(AND($U798="paid",$N798&gt;Settings!$B$4),$K798*Settings!$B$3*$N798/365,0))</f>
        <v>0</v>
      </c>
      <c r="P798" s="8">
        <f>IF($S798="","",IF($U798="unpaid",$W798,0))</f>
        <v>0</v>
      </c>
      <c r="Q798" s="8">
        <f>IF($S798="","",IF(AND($U798="unpaid",$C798&lt;=Settings!$B$2),$W798/(1+$F798)*$F798,0))</f>
        <v>0</v>
      </c>
      <c r="R798">
        <f>IF($S798="","","FY "&amp;IF(MONTH($C798)&gt;=4,YEAR($C798),YEAR($C798)-1)&amp;"-"&amp;TEXT(MOD(IF(MONTH($C798)&gt;=4,YEAR($C798)+1,YEAR($C798)),100),"00"))</f>
        <v>0</v>
      </c>
      <c r="S798">
        <f>IF($S797="","",IF($U797="paid",IF($V797&lt;&gt;"",$S797,IF(AND($W797&gt;0,OR(INDEX(Calc!$B:$B,$S797)&lt;=Settings!$B$2,$X797=0)),$S797,IFERROR(MATCH(1,INDEX((Calc!$A$2:$A$2001&lt;&gt;"")*(Calc!$E$2:$E$2001&gt;0)*(ROW(Calc!$A$2:$A$2001)&gt;$S797),0),0)+1,""))),IFERROR(MATCH(1,INDEX((Calc!$A$2:$A$2001&lt;&gt;"")*(Calc!$E$2:$E$2001&gt;0)*(ROW(Calc!$A$2:$A$2001)&gt;$S797),0),0)+1,"")))</f>
        <v>0</v>
      </c>
      <c r="T798">
        <f>IF($S798="","",IF(AND($S798=$S797,$U797="paid",$V797=""),"",IF(AND($S798=$S797,$U797="paid",$V797&lt;&gt;""),$V797,IF($S798="","",IFERROR(MATCH(1,INDEX((Calc!$A$2:$A$2001=INDEX(Calc!$A:$A,$S798))*(Calc!$D$2:$D$2001&gt;0)*(Calc!$I$2:$I$2001&gt;INDEX(Calc!$J:$J,$S798))*(Calc!$T$2:$T$2001&lt;INDEX(Calc!$H:$H,$S798)),0),0)+1,"")))))</f>
        <v>0</v>
      </c>
      <c r="U798">
        <f>IF($S798="","",IF($T798&lt;&gt;"","paid","unpaid"))</f>
        <v>0</v>
      </c>
      <c r="V798">
        <f>IF(OR($S798="",$T798=""),"",IFERROR(MATCH(1,INDEX((Calc!$A$2:$A$2001=INDEX(Calc!$A:$A,$S798))*(Calc!$D$2:$D$2001&gt;0)*(Calc!$I$2:$I$2001&gt;INDEX(Calc!$J:$J,$S798))*(Calc!$T$2:$T$2001&lt;INDEX(Calc!$H:$H,$S798))*(ROW(Calc!$A$2:$A$2001)&gt;$T798),0),0)+1,""))</f>
        <v>0</v>
      </c>
      <c r="W798" s="8">
        <f>IF($S798="","",MAX(0,INDEX(Calc!$H:$H,$S798)-MAX(INDEX(Calc!$K:$K,$S798),INDEX(Calc!$J:$J,$S798))))</f>
        <v>0</v>
      </c>
      <c r="X798" s="8">
        <f>IF($S798="","",INDEX(Calc!$E:$E,$S798)-$W798)</f>
        <v>0</v>
      </c>
    </row>
    <row r="799" spans="1:24">
      <c r="A799">
        <f>IF($S799="","",INDEX(Calc!$A:$A,$S799))</f>
        <v>0</v>
      </c>
      <c r="B799">
        <f>IF($S799="","",INDEX(Calc!$U:$U,$S799))</f>
        <v>0</v>
      </c>
      <c r="C799" s="7">
        <f>IF($S799="","",INDEX(Calc!$B:$B,$S799))</f>
        <v>0</v>
      </c>
      <c r="D799">
        <f>IF($S799="","",INDEX(Calc!$C:$C,$S799))</f>
        <v>0</v>
      </c>
      <c r="E799" s="8">
        <f>IF($S799="","",INDEX(Calc!$E:$E,$S799))</f>
        <v>0</v>
      </c>
      <c r="F799" s="9">
        <f>IF($S799="","",INDEX(Calc!$G:$G,$S799))</f>
        <v>0</v>
      </c>
      <c r="G799" s="8">
        <f>IF($S799="","",INDEX(Calc!$L:$L,$S799))</f>
        <v>0</v>
      </c>
      <c r="H799" s="8">
        <f>IF($S799="","",INDEX(Calc!$M:$M,$S799))</f>
        <v>0</v>
      </c>
      <c r="I799" s="7">
        <f>IF($T799="","",INDEX(Calc!$B:$B,$T799))</f>
        <v>0</v>
      </c>
      <c r="J799" s="8">
        <f>IF($S799="","",IF($U799&lt;&gt;"paid",0,MAX(0,MIN(INDEX(Calc!$H:$H,$S799),INDEX(Calc!$I:$I,$T799))-MAX(INDEX(Calc!$J:$J,$S799),INDEX(Calc!$T:$T,$T799)))))</f>
        <v>0</v>
      </c>
      <c r="K799" s="8">
        <f>IF($S799="","",IF($U799&lt;&gt;"paid",0,$J799/(1+$F799)*$F799))</f>
        <v>0</v>
      </c>
      <c r="L799" s="8">
        <f>IF($S799="","",IF($U799="paid",MAX(0,$E799-MAX(0,MIN(INDEX(Calc!$H:$H,$S799),INDEX(Calc!$I:$I,$T799))-INDEX(Calc!$J:$J,$S799))),$W799))</f>
        <v>0</v>
      </c>
      <c r="M799" s="8">
        <f>IF($S799="","",IF($U799="paid",$L799/(1+$F799)*$F799,$Q799))</f>
        <v>0</v>
      </c>
      <c r="N799">
        <f>IF(OR($S799="",$U799&lt;&gt;"paid"),"",$I799-$C799)</f>
        <v>0</v>
      </c>
      <c r="O799" s="8">
        <f>IF($S799="","",IF(AND($U799="paid",$N799&gt;Settings!$B$4),$K799*Settings!$B$3*$N799/365,0))</f>
        <v>0</v>
      </c>
      <c r="P799" s="8">
        <f>IF($S799="","",IF($U799="unpaid",$W799,0))</f>
        <v>0</v>
      </c>
      <c r="Q799" s="8">
        <f>IF($S799="","",IF(AND($U799="unpaid",$C799&lt;=Settings!$B$2),$W799/(1+$F799)*$F799,0))</f>
        <v>0</v>
      </c>
      <c r="R799">
        <f>IF($S799="","","FY "&amp;IF(MONTH($C799)&gt;=4,YEAR($C799),YEAR($C799)-1)&amp;"-"&amp;TEXT(MOD(IF(MONTH($C799)&gt;=4,YEAR($C799)+1,YEAR($C799)),100),"00"))</f>
        <v>0</v>
      </c>
      <c r="S799">
        <f>IF($S798="","",IF($U798="paid",IF($V798&lt;&gt;"",$S798,IF(AND($W798&gt;0,OR(INDEX(Calc!$B:$B,$S798)&lt;=Settings!$B$2,$X798=0)),$S798,IFERROR(MATCH(1,INDEX((Calc!$A$2:$A$2001&lt;&gt;"")*(Calc!$E$2:$E$2001&gt;0)*(ROW(Calc!$A$2:$A$2001)&gt;$S798),0),0)+1,""))),IFERROR(MATCH(1,INDEX((Calc!$A$2:$A$2001&lt;&gt;"")*(Calc!$E$2:$E$2001&gt;0)*(ROW(Calc!$A$2:$A$2001)&gt;$S798),0),0)+1,"")))</f>
        <v>0</v>
      </c>
      <c r="T799">
        <f>IF($S799="","",IF(AND($S799=$S798,$U798="paid",$V798=""),"",IF(AND($S799=$S798,$U798="paid",$V798&lt;&gt;""),$V798,IF($S799="","",IFERROR(MATCH(1,INDEX((Calc!$A$2:$A$2001=INDEX(Calc!$A:$A,$S799))*(Calc!$D$2:$D$2001&gt;0)*(Calc!$I$2:$I$2001&gt;INDEX(Calc!$J:$J,$S799))*(Calc!$T$2:$T$2001&lt;INDEX(Calc!$H:$H,$S799)),0),0)+1,"")))))</f>
        <v>0</v>
      </c>
      <c r="U799">
        <f>IF($S799="","",IF($T799&lt;&gt;"","paid","unpaid"))</f>
        <v>0</v>
      </c>
      <c r="V799">
        <f>IF(OR($S799="",$T799=""),"",IFERROR(MATCH(1,INDEX((Calc!$A$2:$A$2001=INDEX(Calc!$A:$A,$S799))*(Calc!$D$2:$D$2001&gt;0)*(Calc!$I$2:$I$2001&gt;INDEX(Calc!$J:$J,$S799))*(Calc!$T$2:$T$2001&lt;INDEX(Calc!$H:$H,$S799))*(ROW(Calc!$A$2:$A$2001)&gt;$T799),0),0)+1,""))</f>
        <v>0</v>
      </c>
      <c r="W799" s="8">
        <f>IF($S799="","",MAX(0,INDEX(Calc!$H:$H,$S799)-MAX(INDEX(Calc!$K:$K,$S799),INDEX(Calc!$J:$J,$S799))))</f>
        <v>0</v>
      </c>
      <c r="X799" s="8">
        <f>IF($S799="","",INDEX(Calc!$E:$E,$S799)-$W799)</f>
        <v>0</v>
      </c>
    </row>
    <row r="800" spans="1:24">
      <c r="A800">
        <f>IF($S800="","",INDEX(Calc!$A:$A,$S800))</f>
        <v>0</v>
      </c>
      <c r="B800">
        <f>IF($S800="","",INDEX(Calc!$U:$U,$S800))</f>
        <v>0</v>
      </c>
      <c r="C800" s="7">
        <f>IF($S800="","",INDEX(Calc!$B:$B,$S800))</f>
        <v>0</v>
      </c>
      <c r="D800">
        <f>IF($S800="","",INDEX(Calc!$C:$C,$S800))</f>
        <v>0</v>
      </c>
      <c r="E800" s="8">
        <f>IF($S800="","",INDEX(Calc!$E:$E,$S800))</f>
        <v>0</v>
      </c>
      <c r="F800" s="9">
        <f>IF($S800="","",INDEX(Calc!$G:$G,$S800))</f>
        <v>0</v>
      </c>
      <c r="G800" s="8">
        <f>IF($S800="","",INDEX(Calc!$L:$L,$S800))</f>
        <v>0</v>
      </c>
      <c r="H800" s="8">
        <f>IF($S800="","",INDEX(Calc!$M:$M,$S800))</f>
        <v>0</v>
      </c>
      <c r="I800" s="7">
        <f>IF($T800="","",INDEX(Calc!$B:$B,$T800))</f>
        <v>0</v>
      </c>
      <c r="J800" s="8">
        <f>IF($S800="","",IF($U800&lt;&gt;"paid",0,MAX(0,MIN(INDEX(Calc!$H:$H,$S800),INDEX(Calc!$I:$I,$T800))-MAX(INDEX(Calc!$J:$J,$S800),INDEX(Calc!$T:$T,$T800)))))</f>
        <v>0</v>
      </c>
      <c r="K800" s="8">
        <f>IF($S800="","",IF($U800&lt;&gt;"paid",0,$J800/(1+$F800)*$F800))</f>
        <v>0</v>
      </c>
      <c r="L800" s="8">
        <f>IF($S800="","",IF($U800="paid",MAX(0,$E800-MAX(0,MIN(INDEX(Calc!$H:$H,$S800),INDEX(Calc!$I:$I,$T800))-INDEX(Calc!$J:$J,$S800))),$W800))</f>
        <v>0</v>
      </c>
      <c r="M800" s="8">
        <f>IF($S800="","",IF($U800="paid",$L800/(1+$F800)*$F800,$Q800))</f>
        <v>0</v>
      </c>
      <c r="N800">
        <f>IF(OR($S800="",$U800&lt;&gt;"paid"),"",$I800-$C800)</f>
        <v>0</v>
      </c>
      <c r="O800" s="8">
        <f>IF($S800="","",IF(AND($U800="paid",$N800&gt;Settings!$B$4),$K800*Settings!$B$3*$N800/365,0))</f>
        <v>0</v>
      </c>
      <c r="P800" s="8">
        <f>IF($S800="","",IF($U800="unpaid",$W800,0))</f>
        <v>0</v>
      </c>
      <c r="Q800" s="8">
        <f>IF($S800="","",IF(AND($U800="unpaid",$C800&lt;=Settings!$B$2),$W800/(1+$F800)*$F800,0))</f>
        <v>0</v>
      </c>
      <c r="R800">
        <f>IF($S800="","","FY "&amp;IF(MONTH($C800)&gt;=4,YEAR($C800),YEAR($C800)-1)&amp;"-"&amp;TEXT(MOD(IF(MONTH($C800)&gt;=4,YEAR($C800)+1,YEAR($C800)),100),"00"))</f>
        <v>0</v>
      </c>
      <c r="S800">
        <f>IF($S799="","",IF($U799="paid",IF($V799&lt;&gt;"",$S799,IF(AND($W799&gt;0,OR(INDEX(Calc!$B:$B,$S799)&lt;=Settings!$B$2,$X799=0)),$S799,IFERROR(MATCH(1,INDEX((Calc!$A$2:$A$2001&lt;&gt;"")*(Calc!$E$2:$E$2001&gt;0)*(ROW(Calc!$A$2:$A$2001)&gt;$S799),0),0)+1,""))),IFERROR(MATCH(1,INDEX((Calc!$A$2:$A$2001&lt;&gt;"")*(Calc!$E$2:$E$2001&gt;0)*(ROW(Calc!$A$2:$A$2001)&gt;$S799),0),0)+1,"")))</f>
        <v>0</v>
      </c>
      <c r="T800">
        <f>IF($S800="","",IF(AND($S800=$S799,$U799="paid",$V799=""),"",IF(AND($S800=$S799,$U799="paid",$V799&lt;&gt;""),$V799,IF($S800="","",IFERROR(MATCH(1,INDEX((Calc!$A$2:$A$2001=INDEX(Calc!$A:$A,$S800))*(Calc!$D$2:$D$2001&gt;0)*(Calc!$I$2:$I$2001&gt;INDEX(Calc!$J:$J,$S800))*(Calc!$T$2:$T$2001&lt;INDEX(Calc!$H:$H,$S800)),0),0)+1,"")))))</f>
        <v>0</v>
      </c>
      <c r="U800">
        <f>IF($S800="","",IF($T800&lt;&gt;"","paid","unpaid"))</f>
        <v>0</v>
      </c>
      <c r="V800">
        <f>IF(OR($S800="",$T800=""),"",IFERROR(MATCH(1,INDEX((Calc!$A$2:$A$2001=INDEX(Calc!$A:$A,$S800))*(Calc!$D$2:$D$2001&gt;0)*(Calc!$I$2:$I$2001&gt;INDEX(Calc!$J:$J,$S800))*(Calc!$T$2:$T$2001&lt;INDEX(Calc!$H:$H,$S800))*(ROW(Calc!$A$2:$A$2001)&gt;$T800),0),0)+1,""))</f>
        <v>0</v>
      </c>
      <c r="W800" s="8">
        <f>IF($S800="","",MAX(0,INDEX(Calc!$H:$H,$S800)-MAX(INDEX(Calc!$K:$K,$S800),INDEX(Calc!$J:$J,$S800))))</f>
        <v>0</v>
      </c>
      <c r="X800" s="8">
        <f>IF($S800="","",INDEX(Calc!$E:$E,$S800)-$W800)</f>
        <v>0</v>
      </c>
    </row>
    <row r="801" spans="1:24">
      <c r="A801">
        <f>IF($S801="","",INDEX(Calc!$A:$A,$S801))</f>
        <v>0</v>
      </c>
      <c r="B801">
        <f>IF($S801="","",INDEX(Calc!$U:$U,$S801))</f>
        <v>0</v>
      </c>
      <c r="C801" s="7">
        <f>IF($S801="","",INDEX(Calc!$B:$B,$S801))</f>
        <v>0</v>
      </c>
      <c r="D801">
        <f>IF($S801="","",INDEX(Calc!$C:$C,$S801))</f>
        <v>0</v>
      </c>
      <c r="E801" s="8">
        <f>IF($S801="","",INDEX(Calc!$E:$E,$S801))</f>
        <v>0</v>
      </c>
      <c r="F801" s="9">
        <f>IF($S801="","",INDEX(Calc!$G:$G,$S801))</f>
        <v>0</v>
      </c>
      <c r="G801" s="8">
        <f>IF($S801="","",INDEX(Calc!$L:$L,$S801))</f>
        <v>0</v>
      </c>
      <c r="H801" s="8">
        <f>IF($S801="","",INDEX(Calc!$M:$M,$S801))</f>
        <v>0</v>
      </c>
      <c r="I801" s="7">
        <f>IF($T801="","",INDEX(Calc!$B:$B,$T801))</f>
        <v>0</v>
      </c>
      <c r="J801" s="8">
        <f>IF($S801="","",IF($U801&lt;&gt;"paid",0,MAX(0,MIN(INDEX(Calc!$H:$H,$S801),INDEX(Calc!$I:$I,$T801))-MAX(INDEX(Calc!$J:$J,$S801),INDEX(Calc!$T:$T,$T801)))))</f>
        <v>0</v>
      </c>
      <c r="K801" s="8">
        <f>IF($S801="","",IF($U801&lt;&gt;"paid",0,$J801/(1+$F801)*$F801))</f>
        <v>0</v>
      </c>
      <c r="L801" s="8">
        <f>IF($S801="","",IF($U801="paid",MAX(0,$E801-MAX(0,MIN(INDEX(Calc!$H:$H,$S801),INDEX(Calc!$I:$I,$T801))-INDEX(Calc!$J:$J,$S801))),$W801))</f>
        <v>0</v>
      </c>
      <c r="M801" s="8">
        <f>IF($S801="","",IF($U801="paid",$L801/(1+$F801)*$F801,$Q801))</f>
        <v>0</v>
      </c>
      <c r="N801">
        <f>IF(OR($S801="",$U801&lt;&gt;"paid"),"",$I801-$C801)</f>
        <v>0</v>
      </c>
      <c r="O801" s="8">
        <f>IF($S801="","",IF(AND($U801="paid",$N801&gt;Settings!$B$4),$K801*Settings!$B$3*$N801/365,0))</f>
        <v>0</v>
      </c>
      <c r="P801" s="8">
        <f>IF($S801="","",IF($U801="unpaid",$W801,0))</f>
        <v>0</v>
      </c>
      <c r="Q801" s="8">
        <f>IF($S801="","",IF(AND($U801="unpaid",$C801&lt;=Settings!$B$2),$W801/(1+$F801)*$F801,0))</f>
        <v>0</v>
      </c>
      <c r="R801">
        <f>IF($S801="","","FY "&amp;IF(MONTH($C801)&gt;=4,YEAR($C801),YEAR($C801)-1)&amp;"-"&amp;TEXT(MOD(IF(MONTH($C801)&gt;=4,YEAR($C801)+1,YEAR($C801)),100),"00"))</f>
        <v>0</v>
      </c>
      <c r="S801">
        <f>IF($S800="","",IF($U800="paid",IF($V800&lt;&gt;"",$S800,IF(AND($W800&gt;0,OR(INDEX(Calc!$B:$B,$S800)&lt;=Settings!$B$2,$X800=0)),$S800,IFERROR(MATCH(1,INDEX((Calc!$A$2:$A$2001&lt;&gt;"")*(Calc!$E$2:$E$2001&gt;0)*(ROW(Calc!$A$2:$A$2001)&gt;$S800),0),0)+1,""))),IFERROR(MATCH(1,INDEX((Calc!$A$2:$A$2001&lt;&gt;"")*(Calc!$E$2:$E$2001&gt;0)*(ROW(Calc!$A$2:$A$2001)&gt;$S800),0),0)+1,"")))</f>
        <v>0</v>
      </c>
      <c r="T801">
        <f>IF($S801="","",IF(AND($S801=$S800,$U800="paid",$V800=""),"",IF(AND($S801=$S800,$U800="paid",$V800&lt;&gt;""),$V800,IF($S801="","",IFERROR(MATCH(1,INDEX((Calc!$A$2:$A$2001=INDEX(Calc!$A:$A,$S801))*(Calc!$D$2:$D$2001&gt;0)*(Calc!$I$2:$I$2001&gt;INDEX(Calc!$J:$J,$S801))*(Calc!$T$2:$T$2001&lt;INDEX(Calc!$H:$H,$S801)),0),0)+1,"")))))</f>
        <v>0</v>
      </c>
      <c r="U801">
        <f>IF($S801="","",IF($T801&lt;&gt;"","paid","unpaid"))</f>
        <v>0</v>
      </c>
      <c r="V801">
        <f>IF(OR($S801="",$T801=""),"",IFERROR(MATCH(1,INDEX((Calc!$A$2:$A$2001=INDEX(Calc!$A:$A,$S801))*(Calc!$D$2:$D$2001&gt;0)*(Calc!$I$2:$I$2001&gt;INDEX(Calc!$J:$J,$S801))*(Calc!$T$2:$T$2001&lt;INDEX(Calc!$H:$H,$S801))*(ROW(Calc!$A$2:$A$2001)&gt;$T801),0),0)+1,""))</f>
        <v>0</v>
      </c>
      <c r="W801" s="8">
        <f>IF($S801="","",MAX(0,INDEX(Calc!$H:$H,$S801)-MAX(INDEX(Calc!$K:$K,$S801),INDEX(Calc!$J:$J,$S801))))</f>
        <v>0</v>
      </c>
      <c r="X801" s="8">
        <f>IF($S801="","",INDEX(Calc!$E:$E,$S801)-$W801)</f>
        <v>0</v>
      </c>
    </row>
    <row r="802" spans="1:24">
      <c r="A802">
        <f>IF($S802="","",INDEX(Calc!$A:$A,$S802))</f>
        <v>0</v>
      </c>
      <c r="B802">
        <f>IF($S802="","",INDEX(Calc!$U:$U,$S802))</f>
        <v>0</v>
      </c>
      <c r="C802" s="7">
        <f>IF($S802="","",INDEX(Calc!$B:$B,$S802))</f>
        <v>0</v>
      </c>
      <c r="D802">
        <f>IF($S802="","",INDEX(Calc!$C:$C,$S802))</f>
        <v>0</v>
      </c>
      <c r="E802" s="8">
        <f>IF($S802="","",INDEX(Calc!$E:$E,$S802))</f>
        <v>0</v>
      </c>
      <c r="F802" s="9">
        <f>IF($S802="","",INDEX(Calc!$G:$G,$S802))</f>
        <v>0</v>
      </c>
      <c r="G802" s="8">
        <f>IF($S802="","",INDEX(Calc!$L:$L,$S802))</f>
        <v>0</v>
      </c>
      <c r="H802" s="8">
        <f>IF($S802="","",INDEX(Calc!$M:$M,$S802))</f>
        <v>0</v>
      </c>
      <c r="I802" s="7">
        <f>IF($T802="","",INDEX(Calc!$B:$B,$T802))</f>
        <v>0</v>
      </c>
      <c r="J802" s="8">
        <f>IF($S802="","",IF($U802&lt;&gt;"paid",0,MAX(0,MIN(INDEX(Calc!$H:$H,$S802),INDEX(Calc!$I:$I,$T802))-MAX(INDEX(Calc!$J:$J,$S802),INDEX(Calc!$T:$T,$T802)))))</f>
        <v>0</v>
      </c>
      <c r="K802" s="8">
        <f>IF($S802="","",IF($U802&lt;&gt;"paid",0,$J802/(1+$F802)*$F802))</f>
        <v>0</v>
      </c>
      <c r="L802" s="8">
        <f>IF($S802="","",IF($U802="paid",MAX(0,$E802-MAX(0,MIN(INDEX(Calc!$H:$H,$S802),INDEX(Calc!$I:$I,$T802))-INDEX(Calc!$J:$J,$S802))),$W802))</f>
        <v>0</v>
      </c>
      <c r="M802" s="8">
        <f>IF($S802="","",IF($U802="paid",$L802/(1+$F802)*$F802,$Q802))</f>
        <v>0</v>
      </c>
      <c r="N802">
        <f>IF(OR($S802="",$U802&lt;&gt;"paid"),"",$I802-$C802)</f>
        <v>0</v>
      </c>
      <c r="O802" s="8">
        <f>IF($S802="","",IF(AND($U802="paid",$N802&gt;Settings!$B$4),$K802*Settings!$B$3*$N802/365,0))</f>
        <v>0</v>
      </c>
      <c r="P802" s="8">
        <f>IF($S802="","",IF($U802="unpaid",$W802,0))</f>
        <v>0</v>
      </c>
      <c r="Q802" s="8">
        <f>IF($S802="","",IF(AND($U802="unpaid",$C802&lt;=Settings!$B$2),$W802/(1+$F802)*$F802,0))</f>
        <v>0</v>
      </c>
      <c r="R802">
        <f>IF($S802="","","FY "&amp;IF(MONTH($C802)&gt;=4,YEAR($C802),YEAR($C802)-1)&amp;"-"&amp;TEXT(MOD(IF(MONTH($C802)&gt;=4,YEAR($C802)+1,YEAR($C802)),100),"00"))</f>
        <v>0</v>
      </c>
      <c r="S802">
        <f>IF($S801="","",IF($U801="paid",IF($V801&lt;&gt;"",$S801,IF(AND($W801&gt;0,OR(INDEX(Calc!$B:$B,$S801)&lt;=Settings!$B$2,$X801=0)),$S801,IFERROR(MATCH(1,INDEX((Calc!$A$2:$A$2001&lt;&gt;"")*(Calc!$E$2:$E$2001&gt;0)*(ROW(Calc!$A$2:$A$2001)&gt;$S801),0),0)+1,""))),IFERROR(MATCH(1,INDEX((Calc!$A$2:$A$2001&lt;&gt;"")*(Calc!$E$2:$E$2001&gt;0)*(ROW(Calc!$A$2:$A$2001)&gt;$S801),0),0)+1,"")))</f>
        <v>0</v>
      </c>
      <c r="T802">
        <f>IF($S802="","",IF(AND($S802=$S801,$U801="paid",$V801=""),"",IF(AND($S802=$S801,$U801="paid",$V801&lt;&gt;""),$V801,IF($S802="","",IFERROR(MATCH(1,INDEX((Calc!$A$2:$A$2001=INDEX(Calc!$A:$A,$S802))*(Calc!$D$2:$D$2001&gt;0)*(Calc!$I$2:$I$2001&gt;INDEX(Calc!$J:$J,$S802))*(Calc!$T$2:$T$2001&lt;INDEX(Calc!$H:$H,$S802)),0),0)+1,"")))))</f>
        <v>0</v>
      </c>
      <c r="U802">
        <f>IF($S802="","",IF($T802&lt;&gt;"","paid","unpaid"))</f>
        <v>0</v>
      </c>
      <c r="V802">
        <f>IF(OR($S802="",$T802=""),"",IFERROR(MATCH(1,INDEX((Calc!$A$2:$A$2001=INDEX(Calc!$A:$A,$S802))*(Calc!$D$2:$D$2001&gt;0)*(Calc!$I$2:$I$2001&gt;INDEX(Calc!$J:$J,$S802))*(Calc!$T$2:$T$2001&lt;INDEX(Calc!$H:$H,$S802))*(ROW(Calc!$A$2:$A$2001)&gt;$T802),0),0)+1,""))</f>
        <v>0</v>
      </c>
      <c r="W802" s="8">
        <f>IF($S802="","",MAX(0,INDEX(Calc!$H:$H,$S802)-MAX(INDEX(Calc!$K:$K,$S802),INDEX(Calc!$J:$J,$S802))))</f>
        <v>0</v>
      </c>
      <c r="X802" s="8">
        <f>IF($S802="","",INDEX(Calc!$E:$E,$S802)-$W802)</f>
        <v>0</v>
      </c>
    </row>
    <row r="803" spans="1:24">
      <c r="A803">
        <f>IF($S803="","",INDEX(Calc!$A:$A,$S803))</f>
        <v>0</v>
      </c>
      <c r="B803">
        <f>IF($S803="","",INDEX(Calc!$U:$U,$S803))</f>
        <v>0</v>
      </c>
      <c r="C803" s="7">
        <f>IF($S803="","",INDEX(Calc!$B:$B,$S803))</f>
        <v>0</v>
      </c>
      <c r="D803">
        <f>IF($S803="","",INDEX(Calc!$C:$C,$S803))</f>
        <v>0</v>
      </c>
      <c r="E803" s="8">
        <f>IF($S803="","",INDEX(Calc!$E:$E,$S803))</f>
        <v>0</v>
      </c>
      <c r="F803" s="9">
        <f>IF($S803="","",INDEX(Calc!$G:$G,$S803))</f>
        <v>0</v>
      </c>
      <c r="G803" s="8">
        <f>IF($S803="","",INDEX(Calc!$L:$L,$S803))</f>
        <v>0</v>
      </c>
      <c r="H803" s="8">
        <f>IF($S803="","",INDEX(Calc!$M:$M,$S803))</f>
        <v>0</v>
      </c>
      <c r="I803" s="7">
        <f>IF($T803="","",INDEX(Calc!$B:$B,$T803))</f>
        <v>0</v>
      </c>
      <c r="J803" s="8">
        <f>IF($S803="","",IF($U803&lt;&gt;"paid",0,MAX(0,MIN(INDEX(Calc!$H:$H,$S803),INDEX(Calc!$I:$I,$T803))-MAX(INDEX(Calc!$J:$J,$S803),INDEX(Calc!$T:$T,$T803)))))</f>
        <v>0</v>
      </c>
      <c r="K803" s="8">
        <f>IF($S803="","",IF($U803&lt;&gt;"paid",0,$J803/(1+$F803)*$F803))</f>
        <v>0</v>
      </c>
      <c r="L803" s="8">
        <f>IF($S803="","",IF($U803="paid",MAX(0,$E803-MAX(0,MIN(INDEX(Calc!$H:$H,$S803),INDEX(Calc!$I:$I,$T803))-INDEX(Calc!$J:$J,$S803))),$W803))</f>
        <v>0</v>
      </c>
      <c r="M803" s="8">
        <f>IF($S803="","",IF($U803="paid",$L803/(1+$F803)*$F803,$Q803))</f>
        <v>0</v>
      </c>
      <c r="N803">
        <f>IF(OR($S803="",$U803&lt;&gt;"paid"),"",$I803-$C803)</f>
        <v>0</v>
      </c>
      <c r="O803" s="8">
        <f>IF($S803="","",IF(AND($U803="paid",$N803&gt;Settings!$B$4),$K803*Settings!$B$3*$N803/365,0))</f>
        <v>0</v>
      </c>
      <c r="P803" s="8">
        <f>IF($S803="","",IF($U803="unpaid",$W803,0))</f>
        <v>0</v>
      </c>
      <c r="Q803" s="8">
        <f>IF($S803="","",IF(AND($U803="unpaid",$C803&lt;=Settings!$B$2),$W803/(1+$F803)*$F803,0))</f>
        <v>0</v>
      </c>
      <c r="R803">
        <f>IF($S803="","","FY "&amp;IF(MONTH($C803)&gt;=4,YEAR($C803),YEAR($C803)-1)&amp;"-"&amp;TEXT(MOD(IF(MONTH($C803)&gt;=4,YEAR($C803)+1,YEAR($C803)),100),"00"))</f>
        <v>0</v>
      </c>
      <c r="S803">
        <f>IF($S802="","",IF($U802="paid",IF($V802&lt;&gt;"",$S802,IF(AND($W802&gt;0,OR(INDEX(Calc!$B:$B,$S802)&lt;=Settings!$B$2,$X802=0)),$S802,IFERROR(MATCH(1,INDEX((Calc!$A$2:$A$2001&lt;&gt;"")*(Calc!$E$2:$E$2001&gt;0)*(ROW(Calc!$A$2:$A$2001)&gt;$S802),0),0)+1,""))),IFERROR(MATCH(1,INDEX((Calc!$A$2:$A$2001&lt;&gt;"")*(Calc!$E$2:$E$2001&gt;0)*(ROW(Calc!$A$2:$A$2001)&gt;$S802),0),0)+1,"")))</f>
        <v>0</v>
      </c>
      <c r="T803">
        <f>IF($S803="","",IF(AND($S803=$S802,$U802="paid",$V802=""),"",IF(AND($S803=$S802,$U802="paid",$V802&lt;&gt;""),$V802,IF($S803="","",IFERROR(MATCH(1,INDEX((Calc!$A$2:$A$2001=INDEX(Calc!$A:$A,$S803))*(Calc!$D$2:$D$2001&gt;0)*(Calc!$I$2:$I$2001&gt;INDEX(Calc!$J:$J,$S803))*(Calc!$T$2:$T$2001&lt;INDEX(Calc!$H:$H,$S803)),0),0)+1,"")))))</f>
        <v>0</v>
      </c>
      <c r="U803">
        <f>IF($S803="","",IF($T803&lt;&gt;"","paid","unpaid"))</f>
        <v>0</v>
      </c>
      <c r="V803">
        <f>IF(OR($S803="",$T803=""),"",IFERROR(MATCH(1,INDEX((Calc!$A$2:$A$2001=INDEX(Calc!$A:$A,$S803))*(Calc!$D$2:$D$2001&gt;0)*(Calc!$I$2:$I$2001&gt;INDEX(Calc!$J:$J,$S803))*(Calc!$T$2:$T$2001&lt;INDEX(Calc!$H:$H,$S803))*(ROW(Calc!$A$2:$A$2001)&gt;$T803),0),0)+1,""))</f>
        <v>0</v>
      </c>
      <c r="W803" s="8">
        <f>IF($S803="","",MAX(0,INDEX(Calc!$H:$H,$S803)-MAX(INDEX(Calc!$K:$K,$S803),INDEX(Calc!$J:$J,$S803))))</f>
        <v>0</v>
      </c>
      <c r="X803" s="8">
        <f>IF($S803="","",INDEX(Calc!$E:$E,$S803)-$W803)</f>
        <v>0</v>
      </c>
    </row>
    <row r="804" spans="1:24">
      <c r="A804">
        <f>IF($S804="","",INDEX(Calc!$A:$A,$S804))</f>
        <v>0</v>
      </c>
      <c r="B804">
        <f>IF($S804="","",INDEX(Calc!$U:$U,$S804))</f>
        <v>0</v>
      </c>
      <c r="C804" s="7">
        <f>IF($S804="","",INDEX(Calc!$B:$B,$S804))</f>
        <v>0</v>
      </c>
      <c r="D804">
        <f>IF($S804="","",INDEX(Calc!$C:$C,$S804))</f>
        <v>0</v>
      </c>
      <c r="E804" s="8">
        <f>IF($S804="","",INDEX(Calc!$E:$E,$S804))</f>
        <v>0</v>
      </c>
      <c r="F804" s="9">
        <f>IF($S804="","",INDEX(Calc!$G:$G,$S804))</f>
        <v>0</v>
      </c>
      <c r="G804" s="8">
        <f>IF($S804="","",INDEX(Calc!$L:$L,$S804))</f>
        <v>0</v>
      </c>
      <c r="H804" s="8">
        <f>IF($S804="","",INDEX(Calc!$M:$M,$S804))</f>
        <v>0</v>
      </c>
      <c r="I804" s="7">
        <f>IF($T804="","",INDEX(Calc!$B:$B,$T804))</f>
        <v>0</v>
      </c>
      <c r="J804" s="8">
        <f>IF($S804="","",IF($U804&lt;&gt;"paid",0,MAX(0,MIN(INDEX(Calc!$H:$H,$S804),INDEX(Calc!$I:$I,$T804))-MAX(INDEX(Calc!$J:$J,$S804),INDEX(Calc!$T:$T,$T804)))))</f>
        <v>0</v>
      </c>
      <c r="K804" s="8">
        <f>IF($S804="","",IF($U804&lt;&gt;"paid",0,$J804/(1+$F804)*$F804))</f>
        <v>0</v>
      </c>
      <c r="L804" s="8">
        <f>IF($S804="","",IF($U804="paid",MAX(0,$E804-MAX(0,MIN(INDEX(Calc!$H:$H,$S804),INDEX(Calc!$I:$I,$T804))-INDEX(Calc!$J:$J,$S804))),$W804))</f>
        <v>0</v>
      </c>
      <c r="M804" s="8">
        <f>IF($S804="","",IF($U804="paid",$L804/(1+$F804)*$F804,$Q804))</f>
        <v>0</v>
      </c>
      <c r="N804">
        <f>IF(OR($S804="",$U804&lt;&gt;"paid"),"",$I804-$C804)</f>
        <v>0</v>
      </c>
      <c r="O804" s="8">
        <f>IF($S804="","",IF(AND($U804="paid",$N804&gt;Settings!$B$4),$K804*Settings!$B$3*$N804/365,0))</f>
        <v>0</v>
      </c>
      <c r="P804" s="8">
        <f>IF($S804="","",IF($U804="unpaid",$W804,0))</f>
        <v>0</v>
      </c>
      <c r="Q804" s="8">
        <f>IF($S804="","",IF(AND($U804="unpaid",$C804&lt;=Settings!$B$2),$W804/(1+$F804)*$F804,0))</f>
        <v>0</v>
      </c>
      <c r="R804">
        <f>IF($S804="","","FY "&amp;IF(MONTH($C804)&gt;=4,YEAR($C804),YEAR($C804)-1)&amp;"-"&amp;TEXT(MOD(IF(MONTH($C804)&gt;=4,YEAR($C804)+1,YEAR($C804)),100),"00"))</f>
        <v>0</v>
      </c>
      <c r="S804">
        <f>IF($S803="","",IF($U803="paid",IF($V803&lt;&gt;"",$S803,IF(AND($W803&gt;0,OR(INDEX(Calc!$B:$B,$S803)&lt;=Settings!$B$2,$X803=0)),$S803,IFERROR(MATCH(1,INDEX((Calc!$A$2:$A$2001&lt;&gt;"")*(Calc!$E$2:$E$2001&gt;0)*(ROW(Calc!$A$2:$A$2001)&gt;$S803),0),0)+1,""))),IFERROR(MATCH(1,INDEX((Calc!$A$2:$A$2001&lt;&gt;"")*(Calc!$E$2:$E$2001&gt;0)*(ROW(Calc!$A$2:$A$2001)&gt;$S803),0),0)+1,"")))</f>
        <v>0</v>
      </c>
      <c r="T804">
        <f>IF($S804="","",IF(AND($S804=$S803,$U803="paid",$V803=""),"",IF(AND($S804=$S803,$U803="paid",$V803&lt;&gt;""),$V803,IF($S804="","",IFERROR(MATCH(1,INDEX((Calc!$A$2:$A$2001=INDEX(Calc!$A:$A,$S804))*(Calc!$D$2:$D$2001&gt;0)*(Calc!$I$2:$I$2001&gt;INDEX(Calc!$J:$J,$S804))*(Calc!$T$2:$T$2001&lt;INDEX(Calc!$H:$H,$S804)),0),0)+1,"")))))</f>
        <v>0</v>
      </c>
      <c r="U804">
        <f>IF($S804="","",IF($T804&lt;&gt;"","paid","unpaid"))</f>
        <v>0</v>
      </c>
      <c r="V804">
        <f>IF(OR($S804="",$T804=""),"",IFERROR(MATCH(1,INDEX((Calc!$A$2:$A$2001=INDEX(Calc!$A:$A,$S804))*(Calc!$D$2:$D$2001&gt;0)*(Calc!$I$2:$I$2001&gt;INDEX(Calc!$J:$J,$S804))*(Calc!$T$2:$T$2001&lt;INDEX(Calc!$H:$H,$S804))*(ROW(Calc!$A$2:$A$2001)&gt;$T804),0),0)+1,""))</f>
        <v>0</v>
      </c>
      <c r="W804" s="8">
        <f>IF($S804="","",MAX(0,INDEX(Calc!$H:$H,$S804)-MAX(INDEX(Calc!$K:$K,$S804),INDEX(Calc!$J:$J,$S804))))</f>
        <v>0</v>
      </c>
      <c r="X804" s="8">
        <f>IF($S804="","",INDEX(Calc!$E:$E,$S804)-$W804)</f>
        <v>0</v>
      </c>
    </row>
    <row r="805" spans="1:24">
      <c r="A805">
        <f>IF($S805="","",INDEX(Calc!$A:$A,$S805))</f>
        <v>0</v>
      </c>
      <c r="B805">
        <f>IF($S805="","",INDEX(Calc!$U:$U,$S805))</f>
        <v>0</v>
      </c>
      <c r="C805" s="7">
        <f>IF($S805="","",INDEX(Calc!$B:$B,$S805))</f>
        <v>0</v>
      </c>
      <c r="D805">
        <f>IF($S805="","",INDEX(Calc!$C:$C,$S805))</f>
        <v>0</v>
      </c>
      <c r="E805" s="8">
        <f>IF($S805="","",INDEX(Calc!$E:$E,$S805))</f>
        <v>0</v>
      </c>
      <c r="F805" s="9">
        <f>IF($S805="","",INDEX(Calc!$G:$G,$S805))</f>
        <v>0</v>
      </c>
      <c r="G805" s="8">
        <f>IF($S805="","",INDEX(Calc!$L:$L,$S805))</f>
        <v>0</v>
      </c>
      <c r="H805" s="8">
        <f>IF($S805="","",INDEX(Calc!$M:$M,$S805))</f>
        <v>0</v>
      </c>
      <c r="I805" s="7">
        <f>IF($T805="","",INDEX(Calc!$B:$B,$T805))</f>
        <v>0</v>
      </c>
      <c r="J805" s="8">
        <f>IF($S805="","",IF($U805&lt;&gt;"paid",0,MAX(0,MIN(INDEX(Calc!$H:$H,$S805),INDEX(Calc!$I:$I,$T805))-MAX(INDEX(Calc!$J:$J,$S805),INDEX(Calc!$T:$T,$T805)))))</f>
        <v>0</v>
      </c>
      <c r="K805" s="8">
        <f>IF($S805="","",IF($U805&lt;&gt;"paid",0,$J805/(1+$F805)*$F805))</f>
        <v>0</v>
      </c>
      <c r="L805" s="8">
        <f>IF($S805="","",IF($U805="paid",MAX(0,$E805-MAX(0,MIN(INDEX(Calc!$H:$H,$S805),INDEX(Calc!$I:$I,$T805))-INDEX(Calc!$J:$J,$S805))),$W805))</f>
        <v>0</v>
      </c>
      <c r="M805" s="8">
        <f>IF($S805="","",IF($U805="paid",$L805/(1+$F805)*$F805,$Q805))</f>
        <v>0</v>
      </c>
      <c r="N805">
        <f>IF(OR($S805="",$U805&lt;&gt;"paid"),"",$I805-$C805)</f>
        <v>0</v>
      </c>
      <c r="O805" s="8">
        <f>IF($S805="","",IF(AND($U805="paid",$N805&gt;Settings!$B$4),$K805*Settings!$B$3*$N805/365,0))</f>
        <v>0</v>
      </c>
      <c r="P805" s="8">
        <f>IF($S805="","",IF($U805="unpaid",$W805,0))</f>
        <v>0</v>
      </c>
      <c r="Q805" s="8">
        <f>IF($S805="","",IF(AND($U805="unpaid",$C805&lt;=Settings!$B$2),$W805/(1+$F805)*$F805,0))</f>
        <v>0</v>
      </c>
      <c r="R805">
        <f>IF($S805="","","FY "&amp;IF(MONTH($C805)&gt;=4,YEAR($C805),YEAR($C805)-1)&amp;"-"&amp;TEXT(MOD(IF(MONTH($C805)&gt;=4,YEAR($C805)+1,YEAR($C805)),100),"00"))</f>
        <v>0</v>
      </c>
      <c r="S805">
        <f>IF($S804="","",IF($U804="paid",IF($V804&lt;&gt;"",$S804,IF(AND($W804&gt;0,OR(INDEX(Calc!$B:$B,$S804)&lt;=Settings!$B$2,$X804=0)),$S804,IFERROR(MATCH(1,INDEX((Calc!$A$2:$A$2001&lt;&gt;"")*(Calc!$E$2:$E$2001&gt;0)*(ROW(Calc!$A$2:$A$2001)&gt;$S804),0),0)+1,""))),IFERROR(MATCH(1,INDEX((Calc!$A$2:$A$2001&lt;&gt;"")*(Calc!$E$2:$E$2001&gt;0)*(ROW(Calc!$A$2:$A$2001)&gt;$S804),0),0)+1,"")))</f>
        <v>0</v>
      </c>
      <c r="T805">
        <f>IF($S805="","",IF(AND($S805=$S804,$U804="paid",$V804=""),"",IF(AND($S805=$S804,$U804="paid",$V804&lt;&gt;""),$V804,IF($S805="","",IFERROR(MATCH(1,INDEX((Calc!$A$2:$A$2001=INDEX(Calc!$A:$A,$S805))*(Calc!$D$2:$D$2001&gt;0)*(Calc!$I$2:$I$2001&gt;INDEX(Calc!$J:$J,$S805))*(Calc!$T$2:$T$2001&lt;INDEX(Calc!$H:$H,$S805)),0),0)+1,"")))))</f>
        <v>0</v>
      </c>
      <c r="U805">
        <f>IF($S805="","",IF($T805&lt;&gt;"","paid","unpaid"))</f>
        <v>0</v>
      </c>
      <c r="V805">
        <f>IF(OR($S805="",$T805=""),"",IFERROR(MATCH(1,INDEX((Calc!$A$2:$A$2001=INDEX(Calc!$A:$A,$S805))*(Calc!$D$2:$D$2001&gt;0)*(Calc!$I$2:$I$2001&gt;INDEX(Calc!$J:$J,$S805))*(Calc!$T$2:$T$2001&lt;INDEX(Calc!$H:$H,$S805))*(ROW(Calc!$A$2:$A$2001)&gt;$T805),0),0)+1,""))</f>
        <v>0</v>
      </c>
      <c r="W805" s="8">
        <f>IF($S805="","",MAX(0,INDEX(Calc!$H:$H,$S805)-MAX(INDEX(Calc!$K:$K,$S805),INDEX(Calc!$J:$J,$S805))))</f>
        <v>0</v>
      </c>
      <c r="X805" s="8">
        <f>IF($S805="","",INDEX(Calc!$E:$E,$S805)-$W805)</f>
        <v>0</v>
      </c>
    </row>
    <row r="806" spans="1:24">
      <c r="A806">
        <f>IF($S806="","",INDEX(Calc!$A:$A,$S806))</f>
        <v>0</v>
      </c>
      <c r="B806">
        <f>IF($S806="","",INDEX(Calc!$U:$U,$S806))</f>
        <v>0</v>
      </c>
      <c r="C806" s="7">
        <f>IF($S806="","",INDEX(Calc!$B:$B,$S806))</f>
        <v>0</v>
      </c>
      <c r="D806">
        <f>IF($S806="","",INDEX(Calc!$C:$C,$S806))</f>
        <v>0</v>
      </c>
      <c r="E806" s="8">
        <f>IF($S806="","",INDEX(Calc!$E:$E,$S806))</f>
        <v>0</v>
      </c>
      <c r="F806" s="9">
        <f>IF($S806="","",INDEX(Calc!$G:$G,$S806))</f>
        <v>0</v>
      </c>
      <c r="G806" s="8">
        <f>IF($S806="","",INDEX(Calc!$L:$L,$S806))</f>
        <v>0</v>
      </c>
      <c r="H806" s="8">
        <f>IF($S806="","",INDEX(Calc!$M:$M,$S806))</f>
        <v>0</v>
      </c>
      <c r="I806" s="7">
        <f>IF($T806="","",INDEX(Calc!$B:$B,$T806))</f>
        <v>0</v>
      </c>
      <c r="J806" s="8">
        <f>IF($S806="","",IF($U806&lt;&gt;"paid",0,MAX(0,MIN(INDEX(Calc!$H:$H,$S806),INDEX(Calc!$I:$I,$T806))-MAX(INDEX(Calc!$J:$J,$S806),INDEX(Calc!$T:$T,$T806)))))</f>
        <v>0</v>
      </c>
      <c r="K806" s="8">
        <f>IF($S806="","",IF($U806&lt;&gt;"paid",0,$J806/(1+$F806)*$F806))</f>
        <v>0</v>
      </c>
      <c r="L806" s="8">
        <f>IF($S806="","",IF($U806="paid",MAX(0,$E806-MAX(0,MIN(INDEX(Calc!$H:$H,$S806),INDEX(Calc!$I:$I,$T806))-INDEX(Calc!$J:$J,$S806))),$W806))</f>
        <v>0</v>
      </c>
      <c r="M806" s="8">
        <f>IF($S806="","",IF($U806="paid",$L806/(1+$F806)*$F806,$Q806))</f>
        <v>0</v>
      </c>
      <c r="N806">
        <f>IF(OR($S806="",$U806&lt;&gt;"paid"),"",$I806-$C806)</f>
        <v>0</v>
      </c>
      <c r="O806" s="8">
        <f>IF($S806="","",IF(AND($U806="paid",$N806&gt;Settings!$B$4),$K806*Settings!$B$3*$N806/365,0))</f>
        <v>0</v>
      </c>
      <c r="P806" s="8">
        <f>IF($S806="","",IF($U806="unpaid",$W806,0))</f>
        <v>0</v>
      </c>
      <c r="Q806" s="8">
        <f>IF($S806="","",IF(AND($U806="unpaid",$C806&lt;=Settings!$B$2),$W806/(1+$F806)*$F806,0))</f>
        <v>0</v>
      </c>
      <c r="R806">
        <f>IF($S806="","","FY "&amp;IF(MONTH($C806)&gt;=4,YEAR($C806),YEAR($C806)-1)&amp;"-"&amp;TEXT(MOD(IF(MONTH($C806)&gt;=4,YEAR($C806)+1,YEAR($C806)),100),"00"))</f>
        <v>0</v>
      </c>
      <c r="S806">
        <f>IF($S805="","",IF($U805="paid",IF($V805&lt;&gt;"",$S805,IF(AND($W805&gt;0,OR(INDEX(Calc!$B:$B,$S805)&lt;=Settings!$B$2,$X805=0)),$S805,IFERROR(MATCH(1,INDEX((Calc!$A$2:$A$2001&lt;&gt;"")*(Calc!$E$2:$E$2001&gt;0)*(ROW(Calc!$A$2:$A$2001)&gt;$S805),0),0)+1,""))),IFERROR(MATCH(1,INDEX((Calc!$A$2:$A$2001&lt;&gt;"")*(Calc!$E$2:$E$2001&gt;0)*(ROW(Calc!$A$2:$A$2001)&gt;$S805),0),0)+1,"")))</f>
        <v>0</v>
      </c>
      <c r="T806">
        <f>IF($S806="","",IF(AND($S806=$S805,$U805="paid",$V805=""),"",IF(AND($S806=$S805,$U805="paid",$V805&lt;&gt;""),$V805,IF($S806="","",IFERROR(MATCH(1,INDEX((Calc!$A$2:$A$2001=INDEX(Calc!$A:$A,$S806))*(Calc!$D$2:$D$2001&gt;0)*(Calc!$I$2:$I$2001&gt;INDEX(Calc!$J:$J,$S806))*(Calc!$T$2:$T$2001&lt;INDEX(Calc!$H:$H,$S806)),0),0)+1,"")))))</f>
        <v>0</v>
      </c>
      <c r="U806">
        <f>IF($S806="","",IF($T806&lt;&gt;"","paid","unpaid"))</f>
        <v>0</v>
      </c>
      <c r="V806">
        <f>IF(OR($S806="",$T806=""),"",IFERROR(MATCH(1,INDEX((Calc!$A$2:$A$2001=INDEX(Calc!$A:$A,$S806))*(Calc!$D$2:$D$2001&gt;0)*(Calc!$I$2:$I$2001&gt;INDEX(Calc!$J:$J,$S806))*(Calc!$T$2:$T$2001&lt;INDEX(Calc!$H:$H,$S806))*(ROW(Calc!$A$2:$A$2001)&gt;$T806),0),0)+1,""))</f>
        <v>0</v>
      </c>
      <c r="W806" s="8">
        <f>IF($S806="","",MAX(0,INDEX(Calc!$H:$H,$S806)-MAX(INDEX(Calc!$K:$K,$S806),INDEX(Calc!$J:$J,$S806))))</f>
        <v>0</v>
      </c>
      <c r="X806" s="8">
        <f>IF($S806="","",INDEX(Calc!$E:$E,$S806)-$W806)</f>
        <v>0</v>
      </c>
    </row>
    <row r="807" spans="1:24">
      <c r="A807">
        <f>IF($S807="","",INDEX(Calc!$A:$A,$S807))</f>
        <v>0</v>
      </c>
      <c r="B807">
        <f>IF($S807="","",INDEX(Calc!$U:$U,$S807))</f>
        <v>0</v>
      </c>
      <c r="C807" s="7">
        <f>IF($S807="","",INDEX(Calc!$B:$B,$S807))</f>
        <v>0</v>
      </c>
      <c r="D807">
        <f>IF($S807="","",INDEX(Calc!$C:$C,$S807))</f>
        <v>0</v>
      </c>
      <c r="E807" s="8">
        <f>IF($S807="","",INDEX(Calc!$E:$E,$S807))</f>
        <v>0</v>
      </c>
      <c r="F807" s="9">
        <f>IF($S807="","",INDEX(Calc!$G:$G,$S807))</f>
        <v>0</v>
      </c>
      <c r="G807" s="8">
        <f>IF($S807="","",INDEX(Calc!$L:$L,$S807))</f>
        <v>0</v>
      </c>
      <c r="H807" s="8">
        <f>IF($S807="","",INDEX(Calc!$M:$M,$S807))</f>
        <v>0</v>
      </c>
      <c r="I807" s="7">
        <f>IF($T807="","",INDEX(Calc!$B:$B,$T807))</f>
        <v>0</v>
      </c>
      <c r="J807" s="8">
        <f>IF($S807="","",IF($U807&lt;&gt;"paid",0,MAX(0,MIN(INDEX(Calc!$H:$H,$S807),INDEX(Calc!$I:$I,$T807))-MAX(INDEX(Calc!$J:$J,$S807),INDEX(Calc!$T:$T,$T807)))))</f>
        <v>0</v>
      </c>
      <c r="K807" s="8">
        <f>IF($S807="","",IF($U807&lt;&gt;"paid",0,$J807/(1+$F807)*$F807))</f>
        <v>0</v>
      </c>
      <c r="L807" s="8">
        <f>IF($S807="","",IF($U807="paid",MAX(0,$E807-MAX(0,MIN(INDEX(Calc!$H:$H,$S807),INDEX(Calc!$I:$I,$T807))-INDEX(Calc!$J:$J,$S807))),$W807))</f>
        <v>0</v>
      </c>
      <c r="M807" s="8">
        <f>IF($S807="","",IF($U807="paid",$L807/(1+$F807)*$F807,$Q807))</f>
        <v>0</v>
      </c>
      <c r="N807">
        <f>IF(OR($S807="",$U807&lt;&gt;"paid"),"",$I807-$C807)</f>
        <v>0</v>
      </c>
      <c r="O807" s="8">
        <f>IF($S807="","",IF(AND($U807="paid",$N807&gt;Settings!$B$4),$K807*Settings!$B$3*$N807/365,0))</f>
        <v>0</v>
      </c>
      <c r="P807" s="8">
        <f>IF($S807="","",IF($U807="unpaid",$W807,0))</f>
        <v>0</v>
      </c>
      <c r="Q807" s="8">
        <f>IF($S807="","",IF(AND($U807="unpaid",$C807&lt;=Settings!$B$2),$W807/(1+$F807)*$F807,0))</f>
        <v>0</v>
      </c>
      <c r="R807">
        <f>IF($S807="","","FY "&amp;IF(MONTH($C807)&gt;=4,YEAR($C807),YEAR($C807)-1)&amp;"-"&amp;TEXT(MOD(IF(MONTH($C807)&gt;=4,YEAR($C807)+1,YEAR($C807)),100),"00"))</f>
        <v>0</v>
      </c>
      <c r="S807">
        <f>IF($S806="","",IF($U806="paid",IF($V806&lt;&gt;"",$S806,IF(AND($W806&gt;0,OR(INDEX(Calc!$B:$B,$S806)&lt;=Settings!$B$2,$X806=0)),$S806,IFERROR(MATCH(1,INDEX((Calc!$A$2:$A$2001&lt;&gt;"")*(Calc!$E$2:$E$2001&gt;0)*(ROW(Calc!$A$2:$A$2001)&gt;$S806),0),0)+1,""))),IFERROR(MATCH(1,INDEX((Calc!$A$2:$A$2001&lt;&gt;"")*(Calc!$E$2:$E$2001&gt;0)*(ROW(Calc!$A$2:$A$2001)&gt;$S806),0),0)+1,"")))</f>
        <v>0</v>
      </c>
      <c r="T807">
        <f>IF($S807="","",IF(AND($S807=$S806,$U806="paid",$V806=""),"",IF(AND($S807=$S806,$U806="paid",$V806&lt;&gt;""),$V806,IF($S807="","",IFERROR(MATCH(1,INDEX((Calc!$A$2:$A$2001=INDEX(Calc!$A:$A,$S807))*(Calc!$D$2:$D$2001&gt;0)*(Calc!$I$2:$I$2001&gt;INDEX(Calc!$J:$J,$S807))*(Calc!$T$2:$T$2001&lt;INDEX(Calc!$H:$H,$S807)),0),0)+1,"")))))</f>
        <v>0</v>
      </c>
      <c r="U807">
        <f>IF($S807="","",IF($T807&lt;&gt;"","paid","unpaid"))</f>
        <v>0</v>
      </c>
      <c r="V807">
        <f>IF(OR($S807="",$T807=""),"",IFERROR(MATCH(1,INDEX((Calc!$A$2:$A$2001=INDEX(Calc!$A:$A,$S807))*(Calc!$D$2:$D$2001&gt;0)*(Calc!$I$2:$I$2001&gt;INDEX(Calc!$J:$J,$S807))*(Calc!$T$2:$T$2001&lt;INDEX(Calc!$H:$H,$S807))*(ROW(Calc!$A$2:$A$2001)&gt;$T807),0),0)+1,""))</f>
        <v>0</v>
      </c>
      <c r="W807" s="8">
        <f>IF($S807="","",MAX(0,INDEX(Calc!$H:$H,$S807)-MAX(INDEX(Calc!$K:$K,$S807),INDEX(Calc!$J:$J,$S807))))</f>
        <v>0</v>
      </c>
      <c r="X807" s="8">
        <f>IF($S807="","",INDEX(Calc!$E:$E,$S807)-$W807)</f>
        <v>0</v>
      </c>
    </row>
    <row r="808" spans="1:24">
      <c r="A808">
        <f>IF($S808="","",INDEX(Calc!$A:$A,$S808))</f>
        <v>0</v>
      </c>
      <c r="B808">
        <f>IF($S808="","",INDEX(Calc!$U:$U,$S808))</f>
        <v>0</v>
      </c>
      <c r="C808" s="7">
        <f>IF($S808="","",INDEX(Calc!$B:$B,$S808))</f>
        <v>0</v>
      </c>
      <c r="D808">
        <f>IF($S808="","",INDEX(Calc!$C:$C,$S808))</f>
        <v>0</v>
      </c>
      <c r="E808" s="8">
        <f>IF($S808="","",INDEX(Calc!$E:$E,$S808))</f>
        <v>0</v>
      </c>
      <c r="F808" s="9">
        <f>IF($S808="","",INDEX(Calc!$G:$G,$S808))</f>
        <v>0</v>
      </c>
      <c r="G808" s="8">
        <f>IF($S808="","",INDEX(Calc!$L:$L,$S808))</f>
        <v>0</v>
      </c>
      <c r="H808" s="8">
        <f>IF($S808="","",INDEX(Calc!$M:$M,$S808))</f>
        <v>0</v>
      </c>
      <c r="I808" s="7">
        <f>IF($T808="","",INDEX(Calc!$B:$B,$T808))</f>
        <v>0</v>
      </c>
      <c r="J808" s="8">
        <f>IF($S808="","",IF($U808&lt;&gt;"paid",0,MAX(0,MIN(INDEX(Calc!$H:$H,$S808),INDEX(Calc!$I:$I,$T808))-MAX(INDEX(Calc!$J:$J,$S808),INDEX(Calc!$T:$T,$T808)))))</f>
        <v>0</v>
      </c>
      <c r="K808" s="8">
        <f>IF($S808="","",IF($U808&lt;&gt;"paid",0,$J808/(1+$F808)*$F808))</f>
        <v>0</v>
      </c>
      <c r="L808" s="8">
        <f>IF($S808="","",IF($U808="paid",MAX(0,$E808-MAX(0,MIN(INDEX(Calc!$H:$H,$S808),INDEX(Calc!$I:$I,$T808))-INDEX(Calc!$J:$J,$S808))),$W808))</f>
        <v>0</v>
      </c>
      <c r="M808" s="8">
        <f>IF($S808="","",IF($U808="paid",$L808/(1+$F808)*$F808,$Q808))</f>
        <v>0</v>
      </c>
      <c r="N808">
        <f>IF(OR($S808="",$U808&lt;&gt;"paid"),"",$I808-$C808)</f>
        <v>0</v>
      </c>
      <c r="O808" s="8">
        <f>IF($S808="","",IF(AND($U808="paid",$N808&gt;Settings!$B$4),$K808*Settings!$B$3*$N808/365,0))</f>
        <v>0</v>
      </c>
      <c r="P808" s="8">
        <f>IF($S808="","",IF($U808="unpaid",$W808,0))</f>
        <v>0</v>
      </c>
      <c r="Q808" s="8">
        <f>IF($S808="","",IF(AND($U808="unpaid",$C808&lt;=Settings!$B$2),$W808/(1+$F808)*$F808,0))</f>
        <v>0</v>
      </c>
      <c r="R808">
        <f>IF($S808="","","FY "&amp;IF(MONTH($C808)&gt;=4,YEAR($C808),YEAR($C808)-1)&amp;"-"&amp;TEXT(MOD(IF(MONTH($C808)&gt;=4,YEAR($C808)+1,YEAR($C808)),100),"00"))</f>
        <v>0</v>
      </c>
      <c r="S808">
        <f>IF($S807="","",IF($U807="paid",IF($V807&lt;&gt;"",$S807,IF(AND($W807&gt;0,OR(INDEX(Calc!$B:$B,$S807)&lt;=Settings!$B$2,$X807=0)),$S807,IFERROR(MATCH(1,INDEX((Calc!$A$2:$A$2001&lt;&gt;"")*(Calc!$E$2:$E$2001&gt;0)*(ROW(Calc!$A$2:$A$2001)&gt;$S807),0),0)+1,""))),IFERROR(MATCH(1,INDEX((Calc!$A$2:$A$2001&lt;&gt;"")*(Calc!$E$2:$E$2001&gt;0)*(ROW(Calc!$A$2:$A$2001)&gt;$S807),0),0)+1,"")))</f>
        <v>0</v>
      </c>
      <c r="T808">
        <f>IF($S808="","",IF(AND($S808=$S807,$U807="paid",$V807=""),"",IF(AND($S808=$S807,$U807="paid",$V807&lt;&gt;""),$V807,IF($S808="","",IFERROR(MATCH(1,INDEX((Calc!$A$2:$A$2001=INDEX(Calc!$A:$A,$S808))*(Calc!$D$2:$D$2001&gt;0)*(Calc!$I$2:$I$2001&gt;INDEX(Calc!$J:$J,$S808))*(Calc!$T$2:$T$2001&lt;INDEX(Calc!$H:$H,$S808)),0),0)+1,"")))))</f>
        <v>0</v>
      </c>
      <c r="U808">
        <f>IF($S808="","",IF($T808&lt;&gt;"","paid","unpaid"))</f>
        <v>0</v>
      </c>
      <c r="V808">
        <f>IF(OR($S808="",$T808=""),"",IFERROR(MATCH(1,INDEX((Calc!$A$2:$A$2001=INDEX(Calc!$A:$A,$S808))*(Calc!$D$2:$D$2001&gt;0)*(Calc!$I$2:$I$2001&gt;INDEX(Calc!$J:$J,$S808))*(Calc!$T$2:$T$2001&lt;INDEX(Calc!$H:$H,$S808))*(ROW(Calc!$A$2:$A$2001)&gt;$T808),0),0)+1,""))</f>
        <v>0</v>
      </c>
      <c r="W808" s="8">
        <f>IF($S808="","",MAX(0,INDEX(Calc!$H:$H,$S808)-MAX(INDEX(Calc!$K:$K,$S808),INDEX(Calc!$J:$J,$S808))))</f>
        <v>0</v>
      </c>
      <c r="X808" s="8">
        <f>IF($S808="","",INDEX(Calc!$E:$E,$S808)-$W808)</f>
        <v>0</v>
      </c>
    </row>
    <row r="809" spans="1:24">
      <c r="A809">
        <f>IF($S809="","",INDEX(Calc!$A:$A,$S809))</f>
        <v>0</v>
      </c>
      <c r="B809">
        <f>IF($S809="","",INDEX(Calc!$U:$U,$S809))</f>
        <v>0</v>
      </c>
      <c r="C809" s="7">
        <f>IF($S809="","",INDEX(Calc!$B:$B,$S809))</f>
        <v>0</v>
      </c>
      <c r="D809">
        <f>IF($S809="","",INDEX(Calc!$C:$C,$S809))</f>
        <v>0</v>
      </c>
      <c r="E809" s="8">
        <f>IF($S809="","",INDEX(Calc!$E:$E,$S809))</f>
        <v>0</v>
      </c>
      <c r="F809" s="9">
        <f>IF($S809="","",INDEX(Calc!$G:$G,$S809))</f>
        <v>0</v>
      </c>
      <c r="G809" s="8">
        <f>IF($S809="","",INDEX(Calc!$L:$L,$S809))</f>
        <v>0</v>
      </c>
      <c r="H809" s="8">
        <f>IF($S809="","",INDEX(Calc!$M:$M,$S809))</f>
        <v>0</v>
      </c>
      <c r="I809" s="7">
        <f>IF($T809="","",INDEX(Calc!$B:$B,$T809))</f>
        <v>0</v>
      </c>
      <c r="J809" s="8">
        <f>IF($S809="","",IF($U809&lt;&gt;"paid",0,MAX(0,MIN(INDEX(Calc!$H:$H,$S809),INDEX(Calc!$I:$I,$T809))-MAX(INDEX(Calc!$J:$J,$S809),INDEX(Calc!$T:$T,$T809)))))</f>
        <v>0</v>
      </c>
      <c r="K809" s="8">
        <f>IF($S809="","",IF($U809&lt;&gt;"paid",0,$J809/(1+$F809)*$F809))</f>
        <v>0</v>
      </c>
      <c r="L809" s="8">
        <f>IF($S809="","",IF($U809="paid",MAX(0,$E809-MAX(0,MIN(INDEX(Calc!$H:$H,$S809),INDEX(Calc!$I:$I,$T809))-INDEX(Calc!$J:$J,$S809))),$W809))</f>
        <v>0</v>
      </c>
      <c r="M809" s="8">
        <f>IF($S809="","",IF($U809="paid",$L809/(1+$F809)*$F809,$Q809))</f>
        <v>0</v>
      </c>
      <c r="N809">
        <f>IF(OR($S809="",$U809&lt;&gt;"paid"),"",$I809-$C809)</f>
        <v>0</v>
      </c>
      <c r="O809" s="8">
        <f>IF($S809="","",IF(AND($U809="paid",$N809&gt;Settings!$B$4),$K809*Settings!$B$3*$N809/365,0))</f>
        <v>0</v>
      </c>
      <c r="P809" s="8">
        <f>IF($S809="","",IF($U809="unpaid",$W809,0))</f>
        <v>0</v>
      </c>
      <c r="Q809" s="8">
        <f>IF($S809="","",IF(AND($U809="unpaid",$C809&lt;=Settings!$B$2),$W809/(1+$F809)*$F809,0))</f>
        <v>0</v>
      </c>
      <c r="R809">
        <f>IF($S809="","","FY "&amp;IF(MONTH($C809)&gt;=4,YEAR($C809),YEAR($C809)-1)&amp;"-"&amp;TEXT(MOD(IF(MONTH($C809)&gt;=4,YEAR($C809)+1,YEAR($C809)),100),"00"))</f>
        <v>0</v>
      </c>
      <c r="S809">
        <f>IF($S808="","",IF($U808="paid",IF($V808&lt;&gt;"",$S808,IF(AND($W808&gt;0,OR(INDEX(Calc!$B:$B,$S808)&lt;=Settings!$B$2,$X808=0)),$S808,IFERROR(MATCH(1,INDEX((Calc!$A$2:$A$2001&lt;&gt;"")*(Calc!$E$2:$E$2001&gt;0)*(ROW(Calc!$A$2:$A$2001)&gt;$S808),0),0)+1,""))),IFERROR(MATCH(1,INDEX((Calc!$A$2:$A$2001&lt;&gt;"")*(Calc!$E$2:$E$2001&gt;0)*(ROW(Calc!$A$2:$A$2001)&gt;$S808),0),0)+1,"")))</f>
        <v>0</v>
      </c>
      <c r="T809">
        <f>IF($S809="","",IF(AND($S809=$S808,$U808="paid",$V808=""),"",IF(AND($S809=$S808,$U808="paid",$V808&lt;&gt;""),$V808,IF($S809="","",IFERROR(MATCH(1,INDEX((Calc!$A$2:$A$2001=INDEX(Calc!$A:$A,$S809))*(Calc!$D$2:$D$2001&gt;0)*(Calc!$I$2:$I$2001&gt;INDEX(Calc!$J:$J,$S809))*(Calc!$T$2:$T$2001&lt;INDEX(Calc!$H:$H,$S809)),0),0)+1,"")))))</f>
        <v>0</v>
      </c>
      <c r="U809">
        <f>IF($S809="","",IF($T809&lt;&gt;"","paid","unpaid"))</f>
        <v>0</v>
      </c>
      <c r="V809">
        <f>IF(OR($S809="",$T809=""),"",IFERROR(MATCH(1,INDEX((Calc!$A$2:$A$2001=INDEX(Calc!$A:$A,$S809))*(Calc!$D$2:$D$2001&gt;0)*(Calc!$I$2:$I$2001&gt;INDEX(Calc!$J:$J,$S809))*(Calc!$T$2:$T$2001&lt;INDEX(Calc!$H:$H,$S809))*(ROW(Calc!$A$2:$A$2001)&gt;$T809),0),0)+1,""))</f>
        <v>0</v>
      </c>
      <c r="W809" s="8">
        <f>IF($S809="","",MAX(0,INDEX(Calc!$H:$H,$S809)-MAX(INDEX(Calc!$K:$K,$S809),INDEX(Calc!$J:$J,$S809))))</f>
        <v>0</v>
      </c>
      <c r="X809" s="8">
        <f>IF($S809="","",INDEX(Calc!$E:$E,$S809)-$W809)</f>
        <v>0</v>
      </c>
    </row>
    <row r="810" spans="1:24">
      <c r="A810">
        <f>IF($S810="","",INDEX(Calc!$A:$A,$S810))</f>
        <v>0</v>
      </c>
      <c r="B810">
        <f>IF($S810="","",INDEX(Calc!$U:$U,$S810))</f>
        <v>0</v>
      </c>
      <c r="C810" s="7">
        <f>IF($S810="","",INDEX(Calc!$B:$B,$S810))</f>
        <v>0</v>
      </c>
      <c r="D810">
        <f>IF($S810="","",INDEX(Calc!$C:$C,$S810))</f>
        <v>0</v>
      </c>
      <c r="E810" s="8">
        <f>IF($S810="","",INDEX(Calc!$E:$E,$S810))</f>
        <v>0</v>
      </c>
      <c r="F810" s="9">
        <f>IF($S810="","",INDEX(Calc!$G:$G,$S810))</f>
        <v>0</v>
      </c>
      <c r="G810" s="8">
        <f>IF($S810="","",INDEX(Calc!$L:$L,$S810))</f>
        <v>0</v>
      </c>
      <c r="H810" s="8">
        <f>IF($S810="","",INDEX(Calc!$M:$M,$S810))</f>
        <v>0</v>
      </c>
      <c r="I810" s="7">
        <f>IF($T810="","",INDEX(Calc!$B:$B,$T810))</f>
        <v>0</v>
      </c>
      <c r="J810" s="8">
        <f>IF($S810="","",IF($U810&lt;&gt;"paid",0,MAX(0,MIN(INDEX(Calc!$H:$H,$S810),INDEX(Calc!$I:$I,$T810))-MAX(INDEX(Calc!$J:$J,$S810),INDEX(Calc!$T:$T,$T810)))))</f>
        <v>0</v>
      </c>
      <c r="K810" s="8">
        <f>IF($S810="","",IF($U810&lt;&gt;"paid",0,$J810/(1+$F810)*$F810))</f>
        <v>0</v>
      </c>
      <c r="L810" s="8">
        <f>IF($S810="","",IF($U810="paid",MAX(0,$E810-MAX(0,MIN(INDEX(Calc!$H:$H,$S810),INDEX(Calc!$I:$I,$T810))-INDEX(Calc!$J:$J,$S810))),$W810))</f>
        <v>0</v>
      </c>
      <c r="M810" s="8">
        <f>IF($S810="","",IF($U810="paid",$L810/(1+$F810)*$F810,$Q810))</f>
        <v>0</v>
      </c>
      <c r="N810">
        <f>IF(OR($S810="",$U810&lt;&gt;"paid"),"",$I810-$C810)</f>
        <v>0</v>
      </c>
      <c r="O810" s="8">
        <f>IF($S810="","",IF(AND($U810="paid",$N810&gt;Settings!$B$4),$K810*Settings!$B$3*$N810/365,0))</f>
        <v>0</v>
      </c>
      <c r="P810" s="8">
        <f>IF($S810="","",IF($U810="unpaid",$W810,0))</f>
        <v>0</v>
      </c>
      <c r="Q810" s="8">
        <f>IF($S810="","",IF(AND($U810="unpaid",$C810&lt;=Settings!$B$2),$W810/(1+$F810)*$F810,0))</f>
        <v>0</v>
      </c>
      <c r="R810">
        <f>IF($S810="","","FY "&amp;IF(MONTH($C810)&gt;=4,YEAR($C810),YEAR($C810)-1)&amp;"-"&amp;TEXT(MOD(IF(MONTH($C810)&gt;=4,YEAR($C810)+1,YEAR($C810)),100),"00"))</f>
        <v>0</v>
      </c>
      <c r="S810">
        <f>IF($S809="","",IF($U809="paid",IF($V809&lt;&gt;"",$S809,IF(AND($W809&gt;0,OR(INDEX(Calc!$B:$B,$S809)&lt;=Settings!$B$2,$X809=0)),$S809,IFERROR(MATCH(1,INDEX((Calc!$A$2:$A$2001&lt;&gt;"")*(Calc!$E$2:$E$2001&gt;0)*(ROW(Calc!$A$2:$A$2001)&gt;$S809),0),0)+1,""))),IFERROR(MATCH(1,INDEX((Calc!$A$2:$A$2001&lt;&gt;"")*(Calc!$E$2:$E$2001&gt;0)*(ROW(Calc!$A$2:$A$2001)&gt;$S809),0),0)+1,"")))</f>
        <v>0</v>
      </c>
      <c r="T810">
        <f>IF($S810="","",IF(AND($S810=$S809,$U809="paid",$V809=""),"",IF(AND($S810=$S809,$U809="paid",$V809&lt;&gt;""),$V809,IF($S810="","",IFERROR(MATCH(1,INDEX((Calc!$A$2:$A$2001=INDEX(Calc!$A:$A,$S810))*(Calc!$D$2:$D$2001&gt;0)*(Calc!$I$2:$I$2001&gt;INDEX(Calc!$J:$J,$S810))*(Calc!$T$2:$T$2001&lt;INDEX(Calc!$H:$H,$S810)),0),0)+1,"")))))</f>
        <v>0</v>
      </c>
      <c r="U810">
        <f>IF($S810="","",IF($T810&lt;&gt;"","paid","unpaid"))</f>
        <v>0</v>
      </c>
      <c r="V810">
        <f>IF(OR($S810="",$T810=""),"",IFERROR(MATCH(1,INDEX((Calc!$A$2:$A$2001=INDEX(Calc!$A:$A,$S810))*(Calc!$D$2:$D$2001&gt;0)*(Calc!$I$2:$I$2001&gt;INDEX(Calc!$J:$J,$S810))*(Calc!$T$2:$T$2001&lt;INDEX(Calc!$H:$H,$S810))*(ROW(Calc!$A$2:$A$2001)&gt;$T810),0),0)+1,""))</f>
        <v>0</v>
      </c>
      <c r="W810" s="8">
        <f>IF($S810="","",MAX(0,INDEX(Calc!$H:$H,$S810)-MAX(INDEX(Calc!$K:$K,$S810),INDEX(Calc!$J:$J,$S810))))</f>
        <v>0</v>
      </c>
      <c r="X810" s="8">
        <f>IF($S810="","",INDEX(Calc!$E:$E,$S810)-$W810)</f>
        <v>0</v>
      </c>
    </row>
    <row r="811" spans="1:24">
      <c r="A811">
        <f>IF($S811="","",INDEX(Calc!$A:$A,$S811))</f>
        <v>0</v>
      </c>
      <c r="B811">
        <f>IF($S811="","",INDEX(Calc!$U:$U,$S811))</f>
        <v>0</v>
      </c>
      <c r="C811" s="7">
        <f>IF($S811="","",INDEX(Calc!$B:$B,$S811))</f>
        <v>0</v>
      </c>
      <c r="D811">
        <f>IF($S811="","",INDEX(Calc!$C:$C,$S811))</f>
        <v>0</v>
      </c>
      <c r="E811" s="8">
        <f>IF($S811="","",INDEX(Calc!$E:$E,$S811))</f>
        <v>0</v>
      </c>
      <c r="F811" s="9">
        <f>IF($S811="","",INDEX(Calc!$G:$G,$S811))</f>
        <v>0</v>
      </c>
      <c r="G811" s="8">
        <f>IF($S811="","",INDEX(Calc!$L:$L,$S811))</f>
        <v>0</v>
      </c>
      <c r="H811" s="8">
        <f>IF($S811="","",INDEX(Calc!$M:$M,$S811))</f>
        <v>0</v>
      </c>
      <c r="I811" s="7">
        <f>IF($T811="","",INDEX(Calc!$B:$B,$T811))</f>
        <v>0</v>
      </c>
      <c r="J811" s="8">
        <f>IF($S811="","",IF($U811&lt;&gt;"paid",0,MAX(0,MIN(INDEX(Calc!$H:$H,$S811),INDEX(Calc!$I:$I,$T811))-MAX(INDEX(Calc!$J:$J,$S811),INDEX(Calc!$T:$T,$T811)))))</f>
        <v>0</v>
      </c>
      <c r="K811" s="8">
        <f>IF($S811="","",IF($U811&lt;&gt;"paid",0,$J811/(1+$F811)*$F811))</f>
        <v>0</v>
      </c>
      <c r="L811" s="8">
        <f>IF($S811="","",IF($U811="paid",MAX(0,$E811-MAX(0,MIN(INDEX(Calc!$H:$H,$S811),INDEX(Calc!$I:$I,$T811))-INDEX(Calc!$J:$J,$S811))),$W811))</f>
        <v>0</v>
      </c>
      <c r="M811" s="8">
        <f>IF($S811="","",IF($U811="paid",$L811/(1+$F811)*$F811,$Q811))</f>
        <v>0</v>
      </c>
      <c r="N811">
        <f>IF(OR($S811="",$U811&lt;&gt;"paid"),"",$I811-$C811)</f>
        <v>0</v>
      </c>
      <c r="O811" s="8">
        <f>IF($S811="","",IF(AND($U811="paid",$N811&gt;Settings!$B$4),$K811*Settings!$B$3*$N811/365,0))</f>
        <v>0</v>
      </c>
      <c r="P811" s="8">
        <f>IF($S811="","",IF($U811="unpaid",$W811,0))</f>
        <v>0</v>
      </c>
      <c r="Q811" s="8">
        <f>IF($S811="","",IF(AND($U811="unpaid",$C811&lt;=Settings!$B$2),$W811/(1+$F811)*$F811,0))</f>
        <v>0</v>
      </c>
      <c r="R811">
        <f>IF($S811="","","FY "&amp;IF(MONTH($C811)&gt;=4,YEAR($C811),YEAR($C811)-1)&amp;"-"&amp;TEXT(MOD(IF(MONTH($C811)&gt;=4,YEAR($C811)+1,YEAR($C811)),100),"00"))</f>
        <v>0</v>
      </c>
      <c r="S811">
        <f>IF($S810="","",IF($U810="paid",IF($V810&lt;&gt;"",$S810,IF(AND($W810&gt;0,OR(INDEX(Calc!$B:$B,$S810)&lt;=Settings!$B$2,$X810=0)),$S810,IFERROR(MATCH(1,INDEX((Calc!$A$2:$A$2001&lt;&gt;"")*(Calc!$E$2:$E$2001&gt;0)*(ROW(Calc!$A$2:$A$2001)&gt;$S810),0),0)+1,""))),IFERROR(MATCH(1,INDEX((Calc!$A$2:$A$2001&lt;&gt;"")*(Calc!$E$2:$E$2001&gt;0)*(ROW(Calc!$A$2:$A$2001)&gt;$S810),0),0)+1,"")))</f>
        <v>0</v>
      </c>
      <c r="T811">
        <f>IF($S811="","",IF(AND($S811=$S810,$U810="paid",$V810=""),"",IF(AND($S811=$S810,$U810="paid",$V810&lt;&gt;""),$V810,IF($S811="","",IFERROR(MATCH(1,INDEX((Calc!$A$2:$A$2001=INDEX(Calc!$A:$A,$S811))*(Calc!$D$2:$D$2001&gt;0)*(Calc!$I$2:$I$2001&gt;INDEX(Calc!$J:$J,$S811))*(Calc!$T$2:$T$2001&lt;INDEX(Calc!$H:$H,$S811)),0),0)+1,"")))))</f>
        <v>0</v>
      </c>
      <c r="U811">
        <f>IF($S811="","",IF($T811&lt;&gt;"","paid","unpaid"))</f>
        <v>0</v>
      </c>
      <c r="V811">
        <f>IF(OR($S811="",$T811=""),"",IFERROR(MATCH(1,INDEX((Calc!$A$2:$A$2001=INDEX(Calc!$A:$A,$S811))*(Calc!$D$2:$D$2001&gt;0)*(Calc!$I$2:$I$2001&gt;INDEX(Calc!$J:$J,$S811))*(Calc!$T$2:$T$2001&lt;INDEX(Calc!$H:$H,$S811))*(ROW(Calc!$A$2:$A$2001)&gt;$T811),0),0)+1,""))</f>
        <v>0</v>
      </c>
      <c r="W811" s="8">
        <f>IF($S811="","",MAX(0,INDEX(Calc!$H:$H,$S811)-MAX(INDEX(Calc!$K:$K,$S811),INDEX(Calc!$J:$J,$S811))))</f>
        <v>0</v>
      </c>
      <c r="X811" s="8">
        <f>IF($S811="","",INDEX(Calc!$E:$E,$S811)-$W811)</f>
        <v>0</v>
      </c>
    </row>
    <row r="812" spans="1:24">
      <c r="A812">
        <f>IF($S812="","",INDEX(Calc!$A:$A,$S812))</f>
        <v>0</v>
      </c>
      <c r="B812">
        <f>IF($S812="","",INDEX(Calc!$U:$U,$S812))</f>
        <v>0</v>
      </c>
      <c r="C812" s="7">
        <f>IF($S812="","",INDEX(Calc!$B:$B,$S812))</f>
        <v>0</v>
      </c>
      <c r="D812">
        <f>IF($S812="","",INDEX(Calc!$C:$C,$S812))</f>
        <v>0</v>
      </c>
      <c r="E812" s="8">
        <f>IF($S812="","",INDEX(Calc!$E:$E,$S812))</f>
        <v>0</v>
      </c>
      <c r="F812" s="9">
        <f>IF($S812="","",INDEX(Calc!$G:$G,$S812))</f>
        <v>0</v>
      </c>
      <c r="G812" s="8">
        <f>IF($S812="","",INDEX(Calc!$L:$L,$S812))</f>
        <v>0</v>
      </c>
      <c r="H812" s="8">
        <f>IF($S812="","",INDEX(Calc!$M:$M,$S812))</f>
        <v>0</v>
      </c>
      <c r="I812" s="7">
        <f>IF($T812="","",INDEX(Calc!$B:$B,$T812))</f>
        <v>0</v>
      </c>
      <c r="J812" s="8">
        <f>IF($S812="","",IF($U812&lt;&gt;"paid",0,MAX(0,MIN(INDEX(Calc!$H:$H,$S812),INDEX(Calc!$I:$I,$T812))-MAX(INDEX(Calc!$J:$J,$S812),INDEX(Calc!$T:$T,$T812)))))</f>
        <v>0</v>
      </c>
      <c r="K812" s="8">
        <f>IF($S812="","",IF($U812&lt;&gt;"paid",0,$J812/(1+$F812)*$F812))</f>
        <v>0</v>
      </c>
      <c r="L812" s="8">
        <f>IF($S812="","",IF($U812="paid",MAX(0,$E812-MAX(0,MIN(INDEX(Calc!$H:$H,$S812),INDEX(Calc!$I:$I,$T812))-INDEX(Calc!$J:$J,$S812))),$W812))</f>
        <v>0</v>
      </c>
      <c r="M812" s="8">
        <f>IF($S812="","",IF($U812="paid",$L812/(1+$F812)*$F812,$Q812))</f>
        <v>0</v>
      </c>
      <c r="N812">
        <f>IF(OR($S812="",$U812&lt;&gt;"paid"),"",$I812-$C812)</f>
        <v>0</v>
      </c>
      <c r="O812" s="8">
        <f>IF($S812="","",IF(AND($U812="paid",$N812&gt;Settings!$B$4),$K812*Settings!$B$3*$N812/365,0))</f>
        <v>0</v>
      </c>
      <c r="P812" s="8">
        <f>IF($S812="","",IF($U812="unpaid",$W812,0))</f>
        <v>0</v>
      </c>
      <c r="Q812" s="8">
        <f>IF($S812="","",IF(AND($U812="unpaid",$C812&lt;=Settings!$B$2),$W812/(1+$F812)*$F812,0))</f>
        <v>0</v>
      </c>
      <c r="R812">
        <f>IF($S812="","","FY "&amp;IF(MONTH($C812)&gt;=4,YEAR($C812),YEAR($C812)-1)&amp;"-"&amp;TEXT(MOD(IF(MONTH($C812)&gt;=4,YEAR($C812)+1,YEAR($C812)),100),"00"))</f>
        <v>0</v>
      </c>
      <c r="S812">
        <f>IF($S811="","",IF($U811="paid",IF($V811&lt;&gt;"",$S811,IF(AND($W811&gt;0,OR(INDEX(Calc!$B:$B,$S811)&lt;=Settings!$B$2,$X811=0)),$S811,IFERROR(MATCH(1,INDEX((Calc!$A$2:$A$2001&lt;&gt;"")*(Calc!$E$2:$E$2001&gt;0)*(ROW(Calc!$A$2:$A$2001)&gt;$S811),0),0)+1,""))),IFERROR(MATCH(1,INDEX((Calc!$A$2:$A$2001&lt;&gt;"")*(Calc!$E$2:$E$2001&gt;0)*(ROW(Calc!$A$2:$A$2001)&gt;$S811),0),0)+1,"")))</f>
        <v>0</v>
      </c>
      <c r="T812">
        <f>IF($S812="","",IF(AND($S812=$S811,$U811="paid",$V811=""),"",IF(AND($S812=$S811,$U811="paid",$V811&lt;&gt;""),$V811,IF($S812="","",IFERROR(MATCH(1,INDEX((Calc!$A$2:$A$2001=INDEX(Calc!$A:$A,$S812))*(Calc!$D$2:$D$2001&gt;0)*(Calc!$I$2:$I$2001&gt;INDEX(Calc!$J:$J,$S812))*(Calc!$T$2:$T$2001&lt;INDEX(Calc!$H:$H,$S812)),0),0)+1,"")))))</f>
        <v>0</v>
      </c>
      <c r="U812">
        <f>IF($S812="","",IF($T812&lt;&gt;"","paid","unpaid"))</f>
        <v>0</v>
      </c>
      <c r="V812">
        <f>IF(OR($S812="",$T812=""),"",IFERROR(MATCH(1,INDEX((Calc!$A$2:$A$2001=INDEX(Calc!$A:$A,$S812))*(Calc!$D$2:$D$2001&gt;0)*(Calc!$I$2:$I$2001&gt;INDEX(Calc!$J:$J,$S812))*(Calc!$T$2:$T$2001&lt;INDEX(Calc!$H:$H,$S812))*(ROW(Calc!$A$2:$A$2001)&gt;$T812),0),0)+1,""))</f>
        <v>0</v>
      </c>
      <c r="W812" s="8">
        <f>IF($S812="","",MAX(0,INDEX(Calc!$H:$H,$S812)-MAX(INDEX(Calc!$K:$K,$S812),INDEX(Calc!$J:$J,$S812))))</f>
        <v>0</v>
      </c>
      <c r="X812" s="8">
        <f>IF($S812="","",INDEX(Calc!$E:$E,$S812)-$W812)</f>
        <v>0</v>
      </c>
    </row>
    <row r="813" spans="1:24">
      <c r="A813">
        <f>IF($S813="","",INDEX(Calc!$A:$A,$S813))</f>
        <v>0</v>
      </c>
      <c r="B813">
        <f>IF($S813="","",INDEX(Calc!$U:$U,$S813))</f>
        <v>0</v>
      </c>
      <c r="C813" s="7">
        <f>IF($S813="","",INDEX(Calc!$B:$B,$S813))</f>
        <v>0</v>
      </c>
      <c r="D813">
        <f>IF($S813="","",INDEX(Calc!$C:$C,$S813))</f>
        <v>0</v>
      </c>
      <c r="E813" s="8">
        <f>IF($S813="","",INDEX(Calc!$E:$E,$S813))</f>
        <v>0</v>
      </c>
      <c r="F813" s="9">
        <f>IF($S813="","",INDEX(Calc!$G:$G,$S813))</f>
        <v>0</v>
      </c>
      <c r="G813" s="8">
        <f>IF($S813="","",INDEX(Calc!$L:$L,$S813))</f>
        <v>0</v>
      </c>
      <c r="H813" s="8">
        <f>IF($S813="","",INDEX(Calc!$M:$M,$S813))</f>
        <v>0</v>
      </c>
      <c r="I813" s="7">
        <f>IF($T813="","",INDEX(Calc!$B:$B,$T813))</f>
        <v>0</v>
      </c>
      <c r="J813" s="8">
        <f>IF($S813="","",IF($U813&lt;&gt;"paid",0,MAX(0,MIN(INDEX(Calc!$H:$H,$S813),INDEX(Calc!$I:$I,$T813))-MAX(INDEX(Calc!$J:$J,$S813),INDEX(Calc!$T:$T,$T813)))))</f>
        <v>0</v>
      </c>
      <c r="K813" s="8">
        <f>IF($S813="","",IF($U813&lt;&gt;"paid",0,$J813/(1+$F813)*$F813))</f>
        <v>0</v>
      </c>
      <c r="L813" s="8">
        <f>IF($S813="","",IF($U813="paid",MAX(0,$E813-MAX(0,MIN(INDEX(Calc!$H:$H,$S813),INDEX(Calc!$I:$I,$T813))-INDEX(Calc!$J:$J,$S813))),$W813))</f>
        <v>0</v>
      </c>
      <c r="M813" s="8">
        <f>IF($S813="","",IF($U813="paid",$L813/(1+$F813)*$F813,$Q813))</f>
        <v>0</v>
      </c>
      <c r="N813">
        <f>IF(OR($S813="",$U813&lt;&gt;"paid"),"",$I813-$C813)</f>
        <v>0</v>
      </c>
      <c r="O813" s="8">
        <f>IF($S813="","",IF(AND($U813="paid",$N813&gt;Settings!$B$4),$K813*Settings!$B$3*$N813/365,0))</f>
        <v>0</v>
      </c>
      <c r="P813" s="8">
        <f>IF($S813="","",IF($U813="unpaid",$W813,0))</f>
        <v>0</v>
      </c>
      <c r="Q813" s="8">
        <f>IF($S813="","",IF(AND($U813="unpaid",$C813&lt;=Settings!$B$2),$W813/(1+$F813)*$F813,0))</f>
        <v>0</v>
      </c>
      <c r="R813">
        <f>IF($S813="","","FY "&amp;IF(MONTH($C813)&gt;=4,YEAR($C813),YEAR($C813)-1)&amp;"-"&amp;TEXT(MOD(IF(MONTH($C813)&gt;=4,YEAR($C813)+1,YEAR($C813)),100),"00"))</f>
        <v>0</v>
      </c>
      <c r="S813">
        <f>IF($S812="","",IF($U812="paid",IF($V812&lt;&gt;"",$S812,IF(AND($W812&gt;0,OR(INDEX(Calc!$B:$B,$S812)&lt;=Settings!$B$2,$X812=0)),$S812,IFERROR(MATCH(1,INDEX((Calc!$A$2:$A$2001&lt;&gt;"")*(Calc!$E$2:$E$2001&gt;0)*(ROW(Calc!$A$2:$A$2001)&gt;$S812),0),0)+1,""))),IFERROR(MATCH(1,INDEX((Calc!$A$2:$A$2001&lt;&gt;"")*(Calc!$E$2:$E$2001&gt;0)*(ROW(Calc!$A$2:$A$2001)&gt;$S812),0),0)+1,"")))</f>
        <v>0</v>
      </c>
      <c r="T813">
        <f>IF($S813="","",IF(AND($S813=$S812,$U812="paid",$V812=""),"",IF(AND($S813=$S812,$U812="paid",$V812&lt;&gt;""),$V812,IF($S813="","",IFERROR(MATCH(1,INDEX((Calc!$A$2:$A$2001=INDEX(Calc!$A:$A,$S813))*(Calc!$D$2:$D$2001&gt;0)*(Calc!$I$2:$I$2001&gt;INDEX(Calc!$J:$J,$S813))*(Calc!$T$2:$T$2001&lt;INDEX(Calc!$H:$H,$S813)),0),0)+1,"")))))</f>
        <v>0</v>
      </c>
      <c r="U813">
        <f>IF($S813="","",IF($T813&lt;&gt;"","paid","unpaid"))</f>
        <v>0</v>
      </c>
      <c r="V813">
        <f>IF(OR($S813="",$T813=""),"",IFERROR(MATCH(1,INDEX((Calc!$A$2:$A$2001=INDEX(Calc!$A:$A,$S813))*(Calc!$D$2:$D$2001&gt;0)*(Calc!$I$2:$I$2001&gt;INDEX(Calc!$J:$J,$S813))*(Calc!$T$2:$T$2001&lt;INDEX(Calc!$H:$H,$S813))*(ROW(Calc!$A$2:$A$2001)&gt;$T813),0),0)+1,""))</f>
        <v>0</v>
      </c>
      <c r="W813" s="8">
        <f>IF($S813="","",MAX(0,INDEX(Calc!$H:$H,$S813)-MAX(INDEX(Calc!$K:$K,$S813),INDEX(Calc!$J:$J,$S813))))</f>
        <v>0</v>
      </c>
      <c r="X813" s="8">
        <f>IF($S813="","",INDEX(Calc!$E:$E,$S813)-$W813)</f>
        <v>0</v>
      </c>
    </row>
    <row r="814" spans="1:24">
      <c r="A814">
        <f>IF($S814="","",INDEX(Calc!$A:$A,$S814))</f>
        <v>0</v>
      </c>
      <c r="B814">
        <f>IF($S814="","",INDEX(Calc!$U:$U,$S814))</f>
        <v>0</v>
      </c>
      <c r="C814" s="7">
        <f>IF($S814="","",INDEX(Calc!$B:$B,$S814))</f>
        <v>0</v>
      </c>
      <c r="D814">
        <f>IF($S814="","",INDEX(Calc!$C:$C,$S814))</f>
        <v>0</v>
      </c>
      <c r="E814" s="8">
        <f>IF($S814="","",INDEX(Calc!$E:$E,$S814))</f>
        <v>0</v>
      </c>
      <c r="F814" s="9">
        <f>IF($S814="","",INDEX(Calc!$G:$G,$S814))</f>
        <v>0</v>
      </c>
      <c r="G814" s="8">
        <f>IF($S814="","",INDEX(Calc!$L:$L,$S814))</f>
        <v>0</v>
      </c>
      <c r="H814" s="8">
        <f>IF($S814="","",INDEX(Calc!$M:$M,$S814))</f>
        <v>0</v>
      </c>
      <c r="I814" s="7">
        <f>IF($T814="","",INDEX(Calc!$B:$B,$T814))</f>
        <v>0</v>
      </c>
      <c r="J814" s="8">
        <f>IF($S814="","",IF($U814&lt;&gt;"paid",0,MAX(0,MIN(INDEX(Calc!$H:$H,$S814),INDEX(Calc!$I:$I,$T814))-MAX(INDEX(Calc!$J:$J,$S814),INDEX(Calc!$T:$T,$T814)))))</f>
        <v>0</v>
      </c>
      <c r="K814" s="8">
        <f>IF($S814="","",IF($U814&lt;&gt;"paid",0,$J814/(1+$F814)*$F814))</f>
        <v>0</v>
      </c>
      <c r="L814" s="8">
        <f>IF($S814="","",IF($U814="paid",MAX(0,$E814-MAX(0,MIN(INDEX(Calc!$H:$H,$S814),INDEX(Calc!$I:$I,$T814))-INDEX(Calc!$J:$J,$S814))),$W814))</f>
        <v>0</v>
      </c>
      <c r="M814" s="8">
        <f>IF($S814="","",IF($U814="paid",$L814/(1+$F814)*$F814,$Q814))</f>
        <v>0</v>
      </c>
      <c r="N814">
        <f>IF(OR($S814="",$U814&lt;&gt;"paid"),"",$I814-$C814)</f>
        <v>0</v>
      </c>
      <c r="O814" s="8">
        <f>IF($S814="","",IF(AND($U814="paid",$N814&gt;Settings!$B$4),$K814*Settings!$B$3*$N814/365,0))</f>
        <v>0</v>
      </c>
      <c r="P814" s="8">
        <f>IF($S814="","",IF($U814="unpaid",$W814,0))</f>
        <v>0</v>
      </c>
      <c r="Q814" s="8">
        <f>IF($S814="","",IF(AND($U814="unpaid",$C814&lt;=Settings!$B$2),$W814/(1+$F814)*$F814,0))</f>
        <v>0</v>
      </c>
      <c r="R814">
        <f>IF($S814="","","FY "&amp;IF(MONTH($C814)&gt;=4,YEAR($C814),YEAR($C814)-1)&amp;"-"&amp;TEXT(MOD(IF(MONTH($C814)&gt;=4,YEAR($C814)+1,YEAR($C814)),100),"00"))</f>
        <v>0</v>
      </c>
      <c r="S814">
        <f>IF($S813="","",IF($U813="paid",IF($V813&lt;&gt;"",$S813,IF(AND($W813&gt;0,OR(INDEX(Calc!$B:$B,$S813)&lt;=Settings!$B$2,$X813=0)),$S813,IFERROR(MATCH(1,INDEX((Calc!$A$2:$A$2001&lt;&gt;"")*(Calc!$E$2:$E$2001&gt;0)*(ROW(Calc!$A$2:$A$2001)&gt;$S813),0),0)+1,""))),IFERROR(MATCH(1,INDEX((Calc!$A$2:$A$2001&lt;&gt;"")*(Calc!$E$2:$E$2001&gt;0)*(ROW(Calc!$A$2:$A$2001)&gt;$S813),0),0)+1,"")))</f>
        <v>0</v>
      </c>
      <c r="T814">
        <f>IF($S814="","",IF(AND($S814=$S813,$U813="paid",$V813=""),"",IF(AND($S814=$S813,$U813="paid",$V813&lt;&gt;""),$V813,IF($S814="","",IFERROR(MATCH(1,INDEX((Calc!$A$2:$A$2001=INDEX(Calc!$A:$A,$S814))*(Calc!$D$2:$D$2001&gt;0)*(Calc!$I$2:$I$2001&gt;INDEX(Calc!$J:$J,$S814))*(Calc!$T$2:$T$2001&lt;INDEX(Calc!$H:$H,$S814)),0),0)+1,"")))))</f>
        <v>0</v>
      </c>
      <c r="U814">
        <f>IF($S814="","",IF($T814&lt;&gt;"","paid","unpaid"))</f>
        <v>0</v>
      </c>
      <c r="V814">
        <f>IF(OR($S814="",$T814=""),"",IFERROR(MATCH(1,INDEX((Calc!$A$2:$A$2001=INDEX(Calc!$A:$A,$S814))*(Calc!$D$2:$D$2001&gt;0)*(Calc!$I$2:$I$2001&gt;INDEX(Calc!$J:$J,$S814))*(Calc!$T$2:$T$2001&lt;INDEX(Calc!$H:$H,$S814))*(ROW(Calc!$A$2:$A$2001)&gt;$T814),0),0)+1,""))</f>
        <v>0</v>
      </c>
      <c r="W814" s="8">
        <f>IF($S814="","",MAX(0,INDEX(Calc!$H:$H,$S814)-MAX(INDEX(Calc!$K:$K,$S814),INDEX(Calc!$J:$J,$S814))))</f>
        <v>0</v>
      </c>
      <c r="X814" s="8">
        <f>IF($S814="","",INDEX(Calc!$E:$E,$S814)-$W814)</f>
        <v>0</v>
      </c>
    </row>
    <row r="815" spans="1:24">
      <c r="A815">
        <f>IF($S815="","",INDEX(Calc!$A:$A,$S815))</f>
        <v>0</v>
      </c>
      <c r="B815">
        <f>IF($S815="","",INDEX(Calc!$U:$U,$S815))</f>
        <v>0</v>
      </c>
      <c r="C815" s="7">
        <f>IF($S815="","",INDEX(Calc!$B:$B,$S815))</f>
        <v>0</v>
      </c>
      <c r="D815">
        <f>IF($S815="","",INDEX(Calc!$C:$C,$S815))</f>
        <v>0</v>
      </c>
      <c r="E815" s="8">
        <f>IF($S815="","",INDEX(Calc!$E:$E,$S815))</f>
        <v>0</v>
      </c>
      <c r="F815" s="9">
        <f>IF($S815="","",INDEX(Calc!$G:$G,$S815))</f>
        <v>0</v>
      </c>
      <c r="G815" s="8">
        <f>IF($S815="","",INDEX(Calc!$L:$L,$S815))</f>
        <v>0</v>
      </c>
      <c r="H815" s="8">
        <f>IF($S815="","",INDEX(Calc!$M:$M,$S815))</f>
        <v>0</v>
      </c>
      <c r="I815" s="7">
        <f>IF($T815="","",INDEX(Calc!$B:$B,$T815))</f>
        <v>0</v>
      </c>
      <c r="J815" s="8">
        <f>IF($S815="","",IF($U815&lt;&gt;"paid",0,MAX(0,MIN(INDEX(Calc!$H:$H,$S815),INDEX(Calc!$I:$I,$T815))-MAX(INDEX(Calc!$J:$J,$S815),INDEX(Calc!$T:$T,$T815)))))</f>
        <v>0</v>
      </c>
      <c r="K815" s="8">
        <f>IF($S815="","",IF($U815&lt;&gt;"paid",0,$J815/(1+$F815)*$F815))</f>
        <v>0</v>
      </c>
      <c r="L815" s="8">
        <f>IF($S815="","",IF($U815="paid",MAX(0,$E815-MAX(0,MIN(INDEX(Calc!$H:$H,$S815),INDEX(Calc!$I:$I,$T815))-INDEX(Calc!$J:$J,$S815))),$W815))</f>
        <v>0</v>
      </c>
      <c r="M815" s="8">
        <f>IF($S815="","",IF($U815="paid",$L815/(1+$F815)*$F815,$Q815))</f>
        <v>0</v>
      </c>
      <c r="N815">
        <f>IF(OR($S815="",$U815&lt;&gt;"paid"),"",$I815-$C815)</f>
        <v>0</v>
      </c>
      <c r="O815" s="8">
        <f>IF($S815="","",IF(AND($U815="paid",$N815&gt;Settings!$B$4),$K815*Settings!$B$3*$N815/365,0))</f>
        <v>0</v>
      </c>
      <c r="P815" s="8">
        <f>IF($S815="","",IF($U815="unpaid",$W815,0))</f>
        <v>0</v>
      </c>
      <c r="Q815" s="8">
        <f>IF($S815="","",IF(AND($U815="unpaid",$C815&lt;=Settings!$B$2),$W815/(1+$F815)*$F815,0))</f>
        <v>0</v>
      </c>
      <c r="R815">
        <f>IF($S815="","","FY "&amp;IF(MONTH($C815)&gt;=4,YEAR($C815),YEAR($C815)-1)&amp;"-"&amp;TEXT(MOD(IF(MONTH($C815)&gt;=4,YEAR($C815)+1,YEAR($C815)),100),"00"))</f>
        <v>0</v>
      </c>
      <c r="S815">
        <f>IF($S814="","",IF($U814="paid",IF($V814&lt;&gt;"",$S814,IF(AND($W814&gt;0,OR(INDEX(Calc!$B:$B,$S814)&lt;=Settings!$B$2,$X814=0)),$S814,IFERROR(MATCH(1,INDEX((Calc!$A$2:$A$2001&lt;&gt;"")*(Calc!$E$2:$E$2001&gt;0)*(ROW(Calc!$A$2:$A$2001)&gt;$S814),0),0)+1,""))),IFERROR(MATCH(1,INDEX((Calc!$A$2:$A$2001&lt;&gt;"")*(Calc!$E$2:$E$2001&gt;0)*(ROW(Calc!$A$2:$A$2001)&gt;$S814),0),0)+1,"")))</f>
        <v>0</v>
      </c>
      <c r="T815">
        <f>IF($S815="","",IF(AND($S815=$S814,$U814="paid",$V814=""),"",IF(AND($S815=$S814,$U814="paid",$V814&lt;&gt;""),$V814,IF($S815="","",IFERROR(MATCH(1,INDEX((Calc!$A$2:$A$2001=INDEX(Calc!$A:$A,$S815))*(Calc!$D$2:$D$2001&gt;0)*(Calc!$I$2:$I$2001&gt;INDEX(Calc!$J:$J,$S815))*(Calc!$T$2:$T$2001&lt;INDEX(Calc!$H:$H,$S815)),0),0)+1,"")))))</f>
        <v>0</v>
      </c>
      <c r="U815">
        <f>IF($S815="","",IF($T815&lt;&gt;"","paid","unpaid"))</f>
        <v>0</v>
      </c>
      <c r="V815">
        <f>IF(OR($S815="",$T815=""),"",IFERROR(MATCH(1,INDEX((Calc!$A$2:$A$2001=INDEX(Calc!$A:$A,$S815))*(Calc!$D$2:$D$2001&gt;0)*(Calc!$I$2:$I$2001&gt;INDEX(Calc!$J:$J,$S815))*(Calc!$T$2:$T$2001&lt;INDEX(Calc!$H:$H,$S815))*(ROW(Calc!$A$2:$A$2001)&gt;$T815),0),0)+1,""))</f>
        <v>0</v>
      </c>
      <c r="W815" s="8">
        <f>IF($S815="","",MAX(0,INDEX(Calc!$H:$H,$S815)-MAX(INDEX(Calc!$K:$K,$S815),INDEX(Calc!$J:$J,$S815))))</f>
        <v>0</v>
      </c>
      <c r="X815" s="8">
        <f>IF($S815="","",INDEX(Calc!$E:$E,$S815)-$W815)</f>
        <v>0</v>
      </c>
    </row>
    <row r="816" spans="1:24">
      <c r="A816">
        <f>IF($S816="","",INDEX(Calc!$A:$A,$S816))</f>
        <v>0</v>
      </c>
      <c r="B816">
        <f>IF($S816="","",INDEX(Calc!$U:$U,$S816))</f>
        <v>0</v>
      </c>
      <c r="C816" s="7">
        <f>IF($S816="","",INDEX(Calc!$B:$B,$S816))</f>
        <v>0</v>
      </c>
      <c r="D816">
        <f>IF($S816="","",INDEX(Calc!$C:$C,$S816))</f>
        <v>0</v>
      </c>
      <c r="E816" s="8">
        <f>IF($S816="","",INDEX(Calc!$E:$E,$S816))</f>
        <v>0</v>
      </c>
      <c r="F816" s="9">
        <f>IF($S816="","",INDEX(Calc!$G:$G,$S816))</f>
        <v>0</v>
      </c>
      <c r="G816" s="8">
        <f>IF($S816="","",INDEX(Calc!$L:$L,$S816))</f>
        <v>0</v>
      </c>
      <c r="H816" s="8">
        <f>IF($S816="","",INDEX(Calc!$M:$M,$S816))</f>
        <v>0</v>
      </c>
      <c r="I816" s="7">
        <f>IF($T816="","",INDEX(Calc!$B:$B,$T816))</f>
        <v>0</v>
      </c>
      <c r="J816" s="8">
        <f>IF($S816="","",IF($U816&lt;&gt;"paid",0,MAX(0,MIN(INDEX(Calc!$H:$H,$S816),INDEX(Calc!$I:$I,$T816))-MAX(INDEX(Calc!$J:$J,$S816),INDEX(Calc!$T:$T,$T816)))))</f>
        <v>0</v>
      </c>
      <c r="K816" s="8">
        <f>IF($S816="","",IF($U816&lt;&gt;"paid",0,$J816/(1+$F816)*$F816))</f>
        <v>0</v>
      </c>
      <c r="L816" s="8">
        <f>IF($S816="","",IF($U816="paid",MAX(0,$E816-MAX(0,MIN(INDEX(Calc!$H:$H,$S816),INDEX(Calc!$I:$I,$T816))-INDEX(Calc!$J:$J,$S816))),$W816))</f>
        <v>0</v>
      </c>
      <c r="M816" s="8">
        <f>IF($S816="","",IF($U816="paid",$L816/(1+$F816)*$F816,$Q816))</f>
        <v>0</v>
      </c>
      <c r="N816">
        <f>IF(OR($S816="",$U816&lt;&gt;"paid"),"",$I816-$C816)</f>
        <v>0</v>
      </c>
      <c r="O816" s="8">
        <f>IF($S816="","",IF(AND($U816="paid",$N816&gt;Settings!$B$4),$K816*Settings!$B$3*$N816/365,0))</f>
        <v>0</v>
      </c>
      <c r="P816" s="8">
        <f>IF($S816="","",IF($U816="unpaid",$W816,0))</f>
        <v>0</v>
      </c>
      <c r="Q816" s="8">
        <f>IF($S816="","",IF(AND($U816="unpaid",$C816&lt;=Settings!$B$2),$W816/(1+$F816)*$F816,0))</f>
        <v>0</v>
      </c>
      <c r="R816">
        <f>IF($S816="","","FY "&amp;IF(MONTH($C816)&gt;=4,YEAR($C816),YEAR($C816)-1)&amp;"-"&amp;TEXT(MOD(IF(MONTH($C816)&gt;=4,YEAR($C816)+1,YEAR($C816)),100),"00"))</f>
        <v>0</v>
      </c>
      <c r="S816">
        <f>IF($S815="","",IF($U815="paid",IF($V815&lt;&gt;"",$S815,IF(AND($W815&gt;0,OR(INDEX(Calc!$B:$B,$S815)&lt;=Settings!$B$2,$X815=0)),$S815,IFERROR(MATCH(1,INDEX((Calc!$A$2:$A$2001&lt;&gt;"")*(Calc!$E$2:$E$2001&gt;0)*(ROW(Calc!$A$2:$A$2001)&gt;$S815),0),0)+1,""))),IFERROR(MATCH(1,INDEX((Calc!$A$2:$A$2001&lt;&gt;"")*(Calc!$E$2:$E$2001&gt;0)*(ROW(Calc!$A$2:$A$2001)&gt;$S815),0),0)+1,"")))</f>
        <v>0</v>
      </c>
      <c r="T816">
        <f>IF($S816="","",IF(AND($S816=$S815,$U815="paid",$V815=""),"",IF(AND($S816=$S815,$U815="paid",$V815&lt;&gt;""),$V815,IF($S816="","",IFERROR(MATCH(1,INDEX((Calc!$A$2:$A$2001=INDEX(Calc!$A:$A,$S816))*(Calc!$D$2:$D$2001&gt;0)*(Calc!$I$2:$I$2001&gt;INDEX(Calc!$J:$J,$S816))*(Calc!$T$2:$T$2001&lt;INDEX(Calc!$H:$H,$S816)),0),0)+1,"")))))</f>
        <v>0</v>
      </c>
      <c r="U816">
        <f>IF($S816="","",IF($T816&lt;&gt;"","paid","unpaid"))</f>
        <v>0</v>
      </c>
      <c r="V816">
        <f>IF(OR($S816="",$T816=""),"",IFERROR(MATCH(1,INDEX((Calc!$A$2:$A$2001=INDEX(Calc!$A:$A,$S816))*(Calc!$D$2:$D$2001&gt;0)*(Calc!$I$2:$I$2001&gt;INDEX(Calc!$J:$J,$S816))*(Calc!$T$2:$T$2001&lt;INDEX(Calc!$H:$H,$S816))*(ROW(Calc!$A$2:$A$2001)&gt;$T816),0),0)+1,""))</f>
        <v>0</v>
      </c>
      <c r="W816" s="8">
        <f>IF($S816="","",MAX(0,INDEX(Calc!$H:$H,$S816)-MAX(INDEX(Calc!$K:$K,$S816),INDEX(Calc!$J:$J,$S816))))</f>
        <v>0</v>
      </c>
      <c r="X816" s="8">
        <f>IF($S816="","",INDEX(Calc!$E:$E,$S816)-$W816)</f>
        <v>0</v>
      </c>
    </row>
    <row r="817" spans="1:24">
      <c r="A817">
        <f>IF($S817="","",INDEX(Calc!$A:$A,$S817))</f>
        <v>0</v>
      </c>
      <c r="B817">
        <f>IF($S817="","",INDEX(Calc!$U:$U,$S817))</f>
        <v>0</v>
      </c>
      <c r="C817" s="7">
        <f>IF($S817="","",INDEX(Calc!$B:$B,$S817))</f>
        <v>0</v>
      </c>
      <c r="D817">
        <f>IF($S817="","",INDEX(Calc!$C:$C,$S817))</f>
        <v>0</v>
      </c>
      <c r="E817" s="8">
        <f>IF($S817="","",INDEX(Calc!$E:$E,$S817))</f>
        <v>0</v>
      </c>
      <c r="F817" s="9">
        <f>IF($S817="","",INDEX(Calc!$G:$G,$S817))</f>
        <v>0</v>
      </c>
      <c r="G817" s="8">
        <f>IF($S817="","",INDEX(Calc!$L:$L,$S817))</f>
        <v>0</v>
      </c>
      <c r="H817" s="8">
        <f>IF($S817="","",INDEX(Calc!$M:$M,$S817))</f>
        <v>0</v>
      </c>
      <c r="I817" s="7">
        <f>IF($T817="","",INDEX(Calc!$B:$B,$T817))</f>
        <v>0</v>
      </c>
      <c r="J817" s="8">
        <f>IF($S817="","",IF($U817&lt;&gt;"paid",0,MAX(0,MIN(INDEX(Calc!$H:$H,$S817),INDEX(Calc!$I:$I,$T817))-MAX(INDEX(Calc!$J:$J,$S817),INDEX(Calc!$T:$T,$T817)))))</f>
        <v>0</v>
      </c>
      <c r="K817" s="8">
        <f>IF($S817="","",IF($U817&lt;&gt;"paid",0,$J817/(1+$F817)*$F817))</f>
        <v>0</v>
      </c>
      <c r="L817" s="8">
        <f>IF($S817="","",IF($U817="paid",MAX(0,$E817-MAX(0,MIN(INDEX(Calc!$H:$H,$S817),INDEX(Calc!$I:$I,$T817))-INDEX(Calc!$J:$J,$S817))),$W817))</f>
        <v>0</v>
      </c>
      <c r="M817" s="8">
        <f>IF($S817="","",IF($U817="paid",$L817/(1+$F817)*$F817,$Q817))</f>
        <v>0</v>
      </c>
      <c r="N817">
        <f>IF(OR($S817="",$U817&lt;&gt;"paid"),"",$I817-$C817)</f>
        <v>0</v>
      </c>
      <c r="O817" s="8">
        <f>IF($S817="","",IF(AND($U817="paid",$N817&gt;Settings!$B$4),$K817*Settings!$B$3*$N817/365,0))</f>
        <v>0</v>
      </c>
      <c r="P817" s="8">
        <f>IF($S817="","",IF($U817="unpaid",$W817,0))</f>
        <v>0</v>
      </c>
      <c r="Q817" s="8">
        <f>IF($S817="","",IF(AND($U817="unpaid",$C817&lt;=Settings!$B$2),$W817/(1+$F817)*$F817,0))</f>
        <v>0</v>
      </c>
      <c r="R817">
        <f>IF($S817="","","FY "&amp;IF(MONTH($C817)&gt;=4,YEAR($C817),YEAR($C817)-1)&amp;"-"&amp;TEXT(MOD(IF(MONTH($C817)&gt;=4,YEAR($C817)+1,YEAR($C817)),100),"00"))</f>
        <v>0</v>
      </c>
      <c r="S817">
        <f>IF($S816="","",IF($U816="paid",IF($V816&lt;&gt;"",$S816,IF(AND($W816&gt;0,OR(INDEX(Calc!$B:$B,$S816)&lt;=Settings!$B$2,$X816=0)),$S816,IFERROR(MATCH(1,INDEX((Calc!$A$2:$A$2001&lt;&gt;"")*(Calc!$E$2:$E$2001&gt;0)*(ROW(Calc!$A$2:$A$2001)&gt;$S816),0),0)+1,""))),IFERROR(MATCH(1,INDEX((Calc!$A$2:$A$2001&lt;&gt;"")*(Calc!$E$2:$E$2001&gt;0)*(ROW(Calc!$A$2:$A$2001)&gt;$S816),0),0)+1,"")))</f>
        <v>0</v>
      </c>
      <c r="T817">
        <f>IF($S817="","",IF(AND($S817=$S816,$U816="paid",$V816=""),"",IF(AND($S817=$S816,$U816="paid",$V816&lt;&gt;""),$V816,IF($S817="","",IFERROR(MATCH(1,INDEX((Calc!$A$2:$A$2001=INDEX(Calc!$A:$A,$S817))*(Calc!$D$2:$D$2001&gt;0)*(Calc!$I$2:$I$2001&gt;INDEX(Calc!$J:$J,$S817))*(Calc!$T$2:$T$2001&lt;INDEX(Calc!$H:$H,$S817)),0),0)+1,"")))))</f>
        <v>0</v>
      </c>
      <c r="U817">
        <f>IF($S817="","",IF($T817&lt;&gt;"","paid","unpaid"))</f>
        <v>0</v>
      </c>
      <c r="V817">
        <f>IF(OR($S817="",$T817=""),"",IFERROR(MATCH(1,INDEX((Calc!$A$2:$A$2001=INDEX(Calc!$A:$A,$S817))*(Calc!$D$2:$D$2001&gt;0)*(Calc!$I$2:$I$2001&gt;INDEX(Calc!$J:$J,$S817))*(Calc!$T$2:$T$2001&lt;INDEX(Calc!$H:$H,$S817))*(ROW(Calc!$A$2:$A$2001)&gt;$T817),0),0)+1,""))</f>
        <v>0</v>
      </c>
      <c r="W817" s="8">
        <f>IF($S817="","",MAX(0,INDEX(Calc!$H:$H,$S817)-MAX(INDEX(Calc!$K:$K,$S817),INDEX(Calc!$J:$J,$S817))))</f>
        <v>0</v>
      </c>
      <c r="X817" s="8">
        <f>IF($S817="","",INDEX(Calc!$E:$E,$S817)-$W817)</f>
        <v>0</v>
      </c>
    </row>
    <row r="818" spans="1:24">
      <c r="A818">
        <f>IF($S818="","",INDEX(Calc!$A:$A,$S818))</f>
        <v>0</v>
      </c>
      <c r="B818">
        <f>IF($S818="","",INDEX(Calc!$U:$U,$S818))</f>
        <v>0</v>
      </c>
      <c r="C818" s="7">
        <f>IF($S818="","",INDEX(Calc!$B:$B,$S818))</f>
        <v>0</v>
      </c>
      <c r="D818">
        <f>IF($S818="","",INDEX(Calc!$C:$C,$S818))</f>
        <v>0</v>
      </c>
      <c r="E818" s="8">
        <f>IF($S818="","",INDEX(Calc!$E:$E,$S818))</f>
        <v>0</v>
      </c>
      <c r="F818" s="9">
        <f>IF($S818="","",INDEX(Calc!$G:$G,$S818))</f>
        <v>0</v>
      </c>
      <c r="G818" s="8">
        <f>IF($S818="","",INDEX(Calc!$L:$L,$S818))</f>
        <v>0</v>
      </c>
      <c r="H818" s="8">
        <f>IF($S818="","",INDEX(Calc!$M:$M,$S818))</f>
        <v>0</v>
      </c>
      <c r="I818" s="7">
        <f>IF($T818="","",INDEX(Calc!$B:$B,$T818))</f>
        <v>0</v>
      </c>
      <c r="J818" s="8">
        <f>IF($S818="","",IF($U818&lt;&gt;"paid",0,MAX(0,MIN(INDEX(Calc!$H:$H,$S818),INDEX(Calc!$I:$I,$T818))-MAX(INDEX(Calc!$J:$J,$S818),INDEX(Calc!$T:$T,$T818)))))</f>
        <v>0</v>
      </c>
      <c r="K818" s="8">
        <f>IF($S818="","",IF($U818&lt;&gt;"paid",0,$J818/(1+$F818)*$F818))</f>
        <v>0</v>
      </c>
      <c r="L818" s="8">
        <f>IF($S818="","",IF($U818="paid",MAX(0,$E818-MAX(0,MIN(INDEX(Calc!$H:$H,$S818),INDEX(Calc!$I:$I,$T818))-INDEX(Calc!$J:$J,$S818))),$W818))</f>
        <v>0</v>
      </c>
      <c r="M818" s="8">
        <f>IF($S818="","",IF($U818="paid",$L818/(1+$F818)*$F818,$Q818))</f>
        <v>0</v>
      </c>
      <c r="N818">
        <f>IF(OR($S818="",$U818&lt;&gt;"paid"),"",$I818-$C818)</f>
        <v>0</v>
      </c>
      <c r="O818" s="8">
        <f>IF($S818="","",IF(AND($U818="paid",$N818&gt;Settings!$B$4),$K818*Settings!$B$3*$N818/365,0))</f>
        <v>0</v>
      </c>
      <c r="P818" s="8">
        <f>IF($S818="","",IF($U818="unpaid",$W818,0))</f>
        <v>0</v>
      </c>
      <c r="Q818" s="8">
        <f>IF($S818="","",IF(AND($U818="unpaid",$C818&lt;=Settings!$B$2),$W818/(1+$F818)*$F818,0))</f>
        <v>0</v>
      </c>
      <c r="R818">
        <f>IF($S818="","","FY "&amp;IF(MONTH($C818)&gt;=4,YEAR($C818),YEAR($C818)-1)&amp;"-"&amp;TEXT(MOD(IF(MONTH($C818)&gt;=4,YEAR($C818)+1,YEAR($C818)),100),"00"))</f>
        <v>0</v>
      </c>
      <c r="S818">
        <f>IF($S817="","",IF($U817="paid",IF($V817&lt;&gt;"",$S817,IF(AND($W817&gt;0,OR(INDEX(Calc!$B:$B,$S817)&lt;=Settings!$B$2,$X817=0)),$S817,IFERROR(MATCH(1,INDEX((Calc!$A$2:$A$2001&lt;&gt;"")*(Calc!$E$2:$E$2001&gt;0)*(ROW(Calc!$A$2:$A$2001)&gt;$S817),0),0)+1,""))),IFERROR(MATCH(1,INDEX((Calc!$A$2:$A$2001&lt;&gt;"")*(Calc!$E$2:$E$2001&gt;0)*(ROW(Calc!$A$2:$A$2001)&gt;$S817),0),0)+1,"")))</f>
        <v>0</v>
      </c>
      <c r="T818">
        <f>IF($S818="","",IF(AND($S818=$S817,$U817="paid",$V817=""),"",IF(AND($S818=$S817,$U817="paid",$V817&lt;&gt;""),$V817,IF($S818="","",IFERROR(MATCH(1,INDEX((Calc!$A$2:$A$2001=INDEX(Calc!$A:$A,$S818))*(Calc!$D$2:$D$2001&gt;0)*(Calc!$I$2:$I$2001&gt;INDEX(Calc!$J:$J,$S818))*(Calc!$T$2:$T$2001&lt;INDEX(Calc!$H:$H,$S818)),0),0)+1,"")))))</f>
        <v>0</v>
      </c>
      <c r="U818">
        <f>IF($S818="","",IF($T818&lt;&gt;"","paid","unpaid"))</f>
        <v>0</v>
      </c>
      <c r="V818">
        <f>IF(OR($S818="",$T818=""),"",IFERROR(MATCH(1,INDEX((Calc!$A$2:$A$2001=INDEX(Calc!$A:$A,$S818))*(Calc!$D$2:$D$2001&gt;0)*(Calc!$I$2:$I$2001&gt;INDEX(Calc!$J:$J,$S818))*(Calc!$T$2:$T$2001&lt;INDEX(Calc!$H:$H,$S818))*(ROW(Calc!$A$2:$A$2001)&gt;$T818),0),0)+1,""))</f>
        <v>0</v>
      </c>
      <c r="W818" s="8">
        <f>IF($S818="","",MAX(0,INDEX(Calc!$H:$H,$S818)-MAX(INDEX(Calc!$K:$K,$S818),INDEX(Calc!$J:$J,$S818))))</f>
        <v>0</v>
      </c>
      <c r="X818" s="8">
        <f>IF($S818="","",INDEX(Calc!$E:$E,$S818)-$W818)</f>
        <v>0</v>
      </c>
    </row>
    <row r="819" spans="1:24">
      <c r="A819">
        <f>IF($S819="","",INDEX(Calc!$A:$A,$S819))</f>
        <v>0</v>
      </c>
      <c r="B819">
        <f>IF($S819="","",INDEX(Calc!$U:$U,$S819))</f>
        <v>0</v>
      </c>
      <c r="C819" s="7">
        <f>IF($S819="","",INDEX(Calc!$B:$B,$S819))</f>
        <v>0</v>
      </c>
      <c r="D819">
        <f>IF($S819="","",INDEX(Calc!$C:$C,$S819))</f>
        <v>0</v>
      </c>
      <c r="E819" s="8">
        <f>IF($S819="","",INDEX(Calc!$E:$E,$S819))</f>
        <v>0</v>
      </c>
      <c r="F819" s="9">
        <f>IF($S819="","",INDEX(Calc!$G:$G,$S819))</f>
        <v>0</v>
      </c>
      <c r="G819" s="8">
        <f>IF($S819="","",INDEX(Calc!$L:$L,$S819))</f>
        <v>0</v>
      </c>
      <c r="H819" s="8">
        <f>IF($S819="","",INDEX(Calc!$M:$M,$S819))</f>
        <v>0</v>
      </c>
      <c r="I819" s="7">
        <f>IF($T819="","",INDEX(Calc!$B:$B,$T819))</f>
        <v>0</v>
      </c>
      <c r="J819" s="8">
        <f>IF($S819="","",IF($U819&lt;&gt;"paid",0,MAX(0,MIN(INDEX(Calc!$H:$H,$S819),INDEX(Calc!$I:$I,$T819))-MAX(INDEX(Calc!$J:$J,$S819),INDEX(Calc!$T:$T,$T819)))))</f>
        <v>0</v>
      </c>
      <c r="K819" s="8">
        <f>IF($S819="","",IF($U819&lt;&gt;"paid",0,$J819/(1+$F819)*$F819))</f>
        <v>0</v>
      </c>
      <c r="L819" s="8">
        <f>IF($S819="","",IF($U819="paid",MAX(0,$E819-MAX(0,MIN(INDEX(Calc!$H:$H,$S819),INDEX(Calc!$I:$I,$T819))-INDEX(Calc!$J:$J,$S819))),$W819))</f>
        <v>0</v>
      </c>
      <c r="M819" s="8">
        <f>IF($S819="","",IF($U819="paid",$L819/(1+$F819)*$F819,$Q819))</f>
        <v>0</v>
      </c>
      <c r="N819">
        <f>IF(OR($S819="",$U819&lt;&gt;"paid"),"",$I819-$C819)</f>
        <v>0</v>
      </c>
      <c r="O819" s="8">
        <f>IF($S819="","",IF(AND($U819="paid",$N819&gt;Settings!$B$4),$K819*Settings!$B$3*$N819/365,0))</f>
        <v>0</v>
      </c>
      <c r="P819" s="8">
        <f>IF($S819="","",IF($U819="unpaid",$W819,0))</f>
        <v>0</v>
      </c>
      <c r="Q819" s="8">
        <f>IF($S819="","",IF(AND($U819="unpaid",$C819&lt;=Settings!$B$2),$W819/(1+$F819)*$F819,0))</f>
        <v>0</v>
      </c>
      <c r="R819">
        <f>IF($S819="","","FY "&amp;IF(MONTH($C819)&gt;=4,YEAR($C819),YEAR($C819)-1)&amp;"-"&amp;TEXT(MOD(IF(MONTH($C819)&gt;=4,YEAR($C819)+1,YEAR($C819)),100),"00"))</f>
        <v>0</v>
      </c>
      <c r="S819">
        <f>IF($S818="","",IF($U818="paid",IF($V818&lt;&gt;"",$S818,IF(AND($W818&gt;0,OR(INDEX(Calc!$B:$B,$S818)&lt;=Settings!$B$2,$X818=0)),$S818,IFERROR(MATCH(1,INDEX((Calc!$A$2:$A$2001&lt;&gt;"")*(Calc!$E$2:$E$2001&gt;0)*(ROW(Calc!$A$2:$A$2001)&gt;$S818),0),0)+1,""))),IFERROR(MATCH(1,INDEX((Calc!$A$2:$A$2001&lt;&gt;"")*(Calc!$E$2:$E$2001&gt;0)*(ROW(Calc!$A$2:$A$2001)&gt;$S818),0),0)+1,"")))</f>
        <v>0</v>
      </c>
      <c r="T819">
        <f>IF($S819="","",IF(AND($S819=$S818,$U818="paid",$V818=""),"",IF(AND($S819=$S818,$U818="paid",$V818&lt;&gt;""),$V818,IF($S819="","",IFERROR(MATCH(1,INDEX((Calc!$A$2:$A$2001=INDEX(Calc!$A:$A,$S819))*(Calc!$D$2:$D$2001&gt;0)*(Calc!$I$2:$I$2001&gt;INDEX(Calc!$J:$J,$S819))*(Calc!$T$2:$T$2001&lt;INDEX(Calc!$H:$H,$S819)),0),0)+1,"")))))</f>
        <v>0</v>
      </c>
      <c r="U819">
        <f>IF($S819="","",IF($T819&lt;&gt;"","paid","unpaid"))</f>
        <v>0</v>
      </c>
      <c r="V819">
        <f>IF(OR($S819="",$T819=""),"",IFERROR(MATCH(1,INDEX((Calc!$A$2:$A$2001=INDEX(Calc!$A:$A,$S819))*(Calc!$D$2:$D$2001&gt;0)*(Calc!$I$2:$I$2001&gt;INDEX(Calc!$J:$J,$S819))*(Calc!$T$2:$T$2001&lt;INDEX(Calc!$H:$H,$S819))*(ROW(Calc!$A$2:$A$2001)&gt;$T819),0),0)+1,""))</f>
        <v>0</v>
      </c>
      <c r="W819" s="8">
        <f>IF($S819="","",MAX(0,INDEX(Calc!$H:$H,$S819)-MAX(INDEX(Calc!$K:$K,$S819),INDEX(Calc!$J:$J,$S819))))</f>
        <v>0</v>
      </c>
      <c r="X819" s="8">
        <f>IF($S819="","",INDEX(Calc!$E:$E,$S819)-$W819)</f>
        <v>0</v>
      </c>
    </row>
    <row r="820" spans="1:24">
      <c r="A820">
        <f>IF($S820="","",INDEX(Calc!$A:$A,$S820))</f>
        <v>0</v>
      </c>
      <c r="B820">
        <f>IF($S820="","",INDEX(Calc!$U:$U,$S820))</f>
        <v>0</v>
      </c>
      <c r="C820" s="7">
        <f>IF($S820="","",INDEX(Calc!$B:$B,$S820))</f>
        <v>0</v>
      </c>
      <c r="D820">
        <f>IF($S820="","",INDEX(Calc!$C:$C,$S820))</f>
        <v>0</v>
      </c>
      <c r="E820" s="8">
        <f>IF($S820="","",INDEX(Calc!$E:$E,$S820))</f>
        <v>0</v>
      </c>
      <c r="F820" s="9">
        <f>IF($S820="","",INDEX(Calc!$G:$G,$S820))</f>
        <v>0</v>
      </c>
      <c r="G820" s="8">
        <f>IF($S820="","",INDEX(Calc!$L:$L,$S820))</f>
        <v>0</v>
      </c>
      <c r="H820" s="8">
        <f>IF($S820="","",INDEX(Calc!$M:$M,$S820))</f>
        <v>0</v>
      </c>
      <c r="I820" s="7">
        <f>IF($T820="","",INDEX(Calc!$B:$B,$T820))</f>
        <v>0</v>
      </c>
      <c r="J820" s="8">
        <f>IF($S820="","",IF($U820&lt;&gt;"paid",0,MAX(0,MIN(INDEX(Calc!$H:$H,$S820),INDEX(Calc!$I:$I,$T820))-MAX(INDEX(Calc!$J:$J,$S820),INDEX(Calc!$T:$T,$T820)))))</f>
        <v>0</v>
      </c>
      <c r="K820" s="8">
        <f>IF($S820="","",IF($U820&lt;&gt;"paid",0,$J820/(1+$F820)*$F820))</f>
        <v>0</v>
      </c>
      <c r="L820" s="8">
        <f>IF($S820="","",IF($U820="paid",MAX(0,$E820-MAX(0,MIN(INDEX(Calc!$H:$H,$S820),INDEX(Calc!$I:$I,$T820))-INDEX(Calc!$J:$J,$S820))),$W820))</f>
        <v>0</v>
      </c>
      <c r="M820" s="8">
        <f>IF($S820="","",IF($U820="paid",$L820/(1+$F820)*$F820,$Q820))</f>
        <v>0</v>
      </c>
      <c r="N820">
        <f>IF(OR($S820="",$U820&lt;&gt;"paid"),"",$I820-$C820)</f>
        <v>0</v>
      </c>
      <c r="O820" s="8">
        <f>IF($S820="","",IF(AND($U820="paid",$N820&gt;Settings!$B$4),$K820*Settings!$B$3*$N820/365,0))</f>
        <v>0</v>
      </c>
      <c r="P820" s="8">
        <f>IF($S820="","",IF($U820="unpaid",$W820,0))</f>
        <v>0</v>
      </c>
      <c r="Q820" s="8">
        <f>IF($S820="","",IF(AND($U820="unpaid",$C820&lt;=Settings!$B$2),$W820/(1+$F820)*$F820,0))</f>
        <v>0</v>
      </c>
      <c r="R820">
        <f>IF($S820="","","FY "&amp;IF(MONTH($C820)&gt;=4,YEAR($C820),YEAR($C820)-1)&amp;"-"&amp;TEXT(MOD(IF(MONTH($C820)&gt;=4,YEAR($C820)+1,YEAR($C820)),100),"00"))</f>
        <v>0</v>
      </c>
      <c r="S820">
        <f>IF($S819="","",IF($U819="paid",IF($V819&lt;&gt;"",$S819,IF(AND($W819&gt;0,OR(INDEX(Calc!$B:$B,$S819)&lt;=Settings!$B$2,$X819=0)),$S819,IFERROR(MATCH(1,INDEX((Calc!$A$2:$A$2001&lt;&gt;"")*(Calc!$E$2:$E$2001&gt;0)*(ROW(Calc!$A$2:$A$2001)&gt;$S819),0),0)+1,""))),IFERROR(MATCH(1,INDEX((Calc!$A$2:$A$2001&lt;&gt;"")*(Calc!$E$2:$E$2001&gt;0)*(ROW(Calc!$A$2:$A$2001)&gt;$S819),0),0)+1,"")))</f>
        <v>0</v>
      </c>
      <c r="T820">
        <f>IF($S820="","",IF(AND($S820=$S819,$U819="paid",$V819=""),"",IF(AND($S820=$S819,$U819="paid",$V819&lt;&gt;""),$V819,IF($S820="","",IFERROR(MATCH(1,INDEX((Calc!$A$2:$A$2001=INDEX(Calc!$A:$A,$S820))*(Calc!$D$2:$D$2001&gt;0)*(Calc!$I$2:$I$2001&gt;INDEX(Calc!$J:$J,$S820))*(Calc!$T$2:$T$2001&lt;INDEX(Calc!$H:$H,$S820)),0),0)+1,"")))))</f>
        <v>0</v>
      </c>
      <c r="U820">
        <f>IF($S820="","",IF($T820&lt;&gt;"","paid","unpaid"))</f>
        <v>0</v>
      </c>
      <c r="V820">
        <f>IF(OR($S820="",$T820=""),"",IFERROR(MATCH(1,INDEX((Calc!$A$2:$A$2001=INDEX(Calc!$A:$A,$S820))*(Calc!$D$2:$D$2001&gt;0)*(Calc!$I$2:$I$2001&gt;INDEX(Calc!$J:$J,$S820))*(Calc!$T$2:$T$2001&lt;INDEX(Calc!$H:$H,$S820))*(ROW(Calc!$A$2:$A$2001)&gt;$T820),0),0)+1,""))</f>
        <v>0</v>
      </c>
      <c r="W820" s="8">
        <f>IF($S820="","",MAX(0,INDEX(Calc!$H:$H,$S820)-MAX(INDEX(Calc!$K:$K,$S820),INDEX(Calc!$J:$J,$S820))))</f>
        <v>0</v>
      </c>
      <c r="X820" s="8">
        <f>IF($S820="","",INDEX(Calc!$E:$E,$S820)-$W820)</f>
        <v>0</v>
      </c>
    </row>
    <row r="821" spans="1:24">
      <c r="A821">
        <f>IF($S821="","",INDEX(Calc!$A:$A,$S821))</f>
        <v>0</v>
      </c>
      <c r="B821">
        <f>IF($S821="","",INDEX(Calc!$U:$U,$S821))</f>
        <v>0</v>
      </c>
      <c r="C821" s="7">
        <f>IF($S821="","",INDEX(Calc!$B:$B,$S821))</f>
        <v>0</v>
      </c>
      <c r="D821">
        <f>IF($S821="","",INDEX(Calc!$C:$C,$S821))</f>
        <v>0</v>
      </c>
      <c r="E821" s="8">
        <f>IF($S821="","",INDEX(Calc!$E:$E,$S821))</f>
        <v>0</v>
      </c>
      <c r="F821" s="9">
        <f>IF($S821="","",INDEX(Calc!$G:$G,$S821))</f>
        <v>0</v>
      </c>
      <c r="G821" s="8">
        <f>IF($S821="","",INDEX(Calc!$L:$L,$S821))</f>
        <v>0</v>
      </c>
      <c r="H821" s="8">
        <f>IF($S821="","",INDEX(Calc!$M:$M,$S821))</f>
        <v>0</v>
      </c>
      <c r="I821" s="7">
        <f>IF($T821="","",INDEX(Calc!$B:$B,$T821))</f>
        <v>0</v>
      </c>
      <c r="J821" s="8">
        <f>IF($S821="","",IF($U821&lt;&gt;"paid",0,MAX(0,MIN(INDEX(Calc!$H:$H,$S821),INDEX(Calc!$I:$I,$T821))-MAX(INDEX(Calc!$J:$J,$S821),INDEX(Calc!$T:$T,$T821)))))</f>
        <v>0</v>
      </c>
      <c r="K821" s="8">
        <f>IF($S821="","",IF($U821&lt;&gt;"paid",0,$J821/(1+$F821)*$F821))</f>
        <v>0</v>
      </c>
      <c r="L821" s="8">
        <f>IF($S821="","",IF($U821="paid",MAX(0,$E821-MAX(0,MIN(INDEX(Calc!$H:$H,$S821),INDEX(Calc!$I:$I,$T821))-INDEX(Calc!$J:$J,$S821))),$W821))</f>
        <v>0</v>
      </c>
      <c r="M821" s="8">
        <f>IF($S821="","",IF($U821="paid",$L821/(1+$F821)*$F821,$Q821))</f>
        <v>0</v>
      </c>
      <c r="N821">
        <f>IF(OR($S821="",$U821&lt;&gt;"paid"),"",$I821-$C821)</f>
        <v>0</v>
      </c>
      <c r="O821" s="8">
        <f>IF($S821="","",IF(AND($U821="paid",$N821&gt;Settings!$B$4),$K821*Settings!$B$3*$N821/365,0))</f>
        <v>0</v>
      </c>
      <c r="P821" s="8">
        <f>IF($S821="","",IF($U821="unpaid",$W821,0))</f>
        <v>0</v>
      </c>
      <c r="Q821" s="8">
        <f>IF($S821="","",IF(AND($U821="unpaid",$C821&lt;=Settings!$B$2),$W821/(1+$F821)*$F821,0))</f>
        <v>0</v>
      </c>
      <c r="R821">
        <f>IF($S821="","","FY "&amp;IF(MONTH($C821)&gt;=4,YEAR($C821),YEAR($C821)-1)&amp;"-"&amp;TEXT(MOD(IF(MONTH($C821)&gt;=4,YEAR($C821)+1,YEAR($C821)),100),"00"))</f>
        <v>0</v>
      </c>
      <c r="S821">
        <f>IF($S820="","",IF($U820="paid",IF($V820&lt;&gt;"",$S820,IF(AND($W820&gt;0,OR(INDEX(Calc!$B:$B,$S820)&lt;=Settings!$B$2,$X820=0)),$S820,IFERROR(MATCH(1,INDEX((Calc!$A$2:$A$2001&lt;&gt;"")*(Calc!$E$2:$E$2001&gt;0)*(ROW(Calc!$A$2:$A$2001)&gt;$S820),0),0)+1,""))),IFERROR(MATCH(1,INDEX((Calc!$A$2:$A$2001&lt;&gt;"")*(Calc!$E$2:$E$2001&gt;0)*(ROW(Calc!$A$2:$A$2001)&gt;$S820),0),0)+1,"")))</f>
        <v>0</v>
      </c>
      <c r="T821">
        <f>IF($S821="","",IF(AND($S821=$S820,$U820="paid",$V820=""),"",IF(AND($S821=$S820,$U820="paid",$V820&lt;&gt;""),$V820,IF($S821="","",IFERROR(MATCH(1,INDEX((Calc!$A$2:$A$2001=INDEX(Calc!$A:$A,$S821))*(Calc!$D$2:$D$2001&gt;0)*(Calc!$I$2:$I$2001&gt;INDEX(Calc!$J:$J,$S821))*(Calc!$T$2:$T$2001&lt;INDEX(Calc!$H:$H,$S821)),0),0)+1,"")))))</f>
        <v>0</v>
      </c>
      <c r="U821">
        <f>IF($S821="","",IF($T821&lt;&gt;"","paid","unpaid"))</f>
        <v>0</v>
      </c>
      <c r="V821">
        <f>IF(OR($S821="",$T821=""),"",IFERROR(MATCH(1,INDEX((Calc!$A$2:$A$2001=INDEX(Calc!$A:$A,$S821))*(Calc!$D$2:$D$2001&gt;0)*(Calc!$I$2:$I$2001&gt;INDEX(Calc!$J:$J,$S821))*(Calc!$T$2:$T$2001&lt;INDEX(Calc!$H:$H,$S821))*(ROW(Calc!$A$2:$A$2001)&gt;$T821),0),0)+1,""))</f>
        <v>0</v>
      </c>
      <c r="W821" s="8">
        <f>IF($S821="","",MAX(0,INDEX(Calc!$H:$H,$S821)-MAX(INDEX(Calc!$K:$K,$S821),INDEX(Calc!$J:$J,$S821))))</f>
        <v>0</v>
      </c>
      <c r="X821" s="8">
        <f>IF($S821="","",INDEX(Calc!$E:$E,$S821)-$W821)</f>
        <v>0</v>
      </c>
    </row>
    <row r="822" spans="1:24">
      <c r="A822">
        <f>IF($S822="","",INDEX(Calc!$A:$A,$S822))</f>
        <v>0</v>
      </c>
      <c r="B822">
        <f>IF($S822="","",INDEX(Calc!$U:$U,$S822))</f>
        <v>0</v>
      </c>
      <c r="C822" s="7">
        <f>IF($S822="","",INDEX(Calc!$B:$B,$S822))</f>
        <v>0</v>
      </c>
      <c r="D822">
        <f>IF($S822="","",INDEX(Calc!$C:$C,$S822))</f>
        <v>0</v>
      </c>
      <c r="E822" s="8">
        <f>IF($S822="","",INDEX(Calc!$E:$E,$S822))</f>
        <v>0</v>
      </c>
      <c r="F822" s="9">
        <f>IF($S822="","",INDEX(Calc!$G:$G,$S822))</f>
        <v>0</v>
      </c>
      <c r="G822" s="8">
        <f>IF($S822="","",INDEX(Calc!$L:$L,$S822))</f>
        <v>0</v>
      </c>
      <c r="H822" s="8">
        <f>IF($S822="","",INDEX(Calc!$M:$M,$S822))</f>
        <v>0</v>
      </c>
      <c r="I822" s="7">
        <f>IF($T822="","",INDEX(Calc!$B:$B,$T822))</f>
        <v>0</v>
      </c>
      <c r="J822" s="8">
        <f>IF($S822="","",IF($U822&lt;&gt;"paid",0,MAX(0,MIN(INDEX(Calc!$H:$H,$S822),INDEX(Calc!$I:$I,$T822))-MAX(INDEX(Calc!$J:$J,$S822),INDEX(Calc!$T:$T,$T822)))))</f>
        <v>0</v>
      </c>
      <c r="K822" s="8">
        <f>IF($S822="","",IF($U822&lt;&gt;"paid",0,$J822/(1+$F822)*$F822))</f>
        <v>0</v>
      </c>
      <c r="L822" s="8">
        <f>IF($S822="","",IF($U822="paid",MAX(0,$E822-MAX(0,MIN(INDEX(Calc!$H:$H,$S822),INDEX(Calc!$I:$I,$T822))-INDEX(Calc!$J:$J,$S822))),$W822))</f>
        <v>0</v>
      </c>
      <c r="M822" s="8">
        <f>IF($S822="","",IF($U822="paid",$L822/(1+$F822)*$F822,$Q822))</f>
        <v>0</v>
      </c>
      <c r="N822">
        <f>IF(OR($S822="",$U822&lt;&gt;"paid"),"",$I822-$C822)</f>
        <v>0</v>
      </c>
      <c r="O822" s="8">
        <f>IF($S822="","",IF(AND($U822="paid",$N822&gt;Settings!$B$4),$K822*Settings!$B$3*$N822/365,0))</f>
        <v>0</v>
      </c>
      <c r="P822" s="8">
        <f>IF($S822="","",IF($U822="unpaid",$W822,0))</f>
        <v>0</v>
      </c>
      <c r="Q822" s="8">
        <f>IF($S822="","",IF(AND($U822="unpaid",$C822&lt;=Settings!$B$2),$W822/(1+$F822)*$F822,0))</f>
        <v>0</v>
      </c>
      <c r="R822">
        <f>IF($S822="","","FY "&amp;IF(MONTH($C822)&gt;=4,YEAR($C822),YEAR($C822)-1)&amp;"-"&amp;TEXT(MOD(IF(MONTH($C822)&gt;=4,YEAR($C822)+1,YEAR($C822)),100),"00"))</f>
        <v>0</v>
      </c>
      <c r="S822">
        <f>IF($S821="","",IF($U821="paid",IF($V821&lt;&gt;"",$S821,IF(AND($W821&gt;0,OR(INDEX(Calc!$B:$B,$S821)&lt;=Settings!$B$2,$X821=0)),$S821,IFERROR(MATCH(1,INDEX((Calc!$A$2:$A$2001&lt;&gt;"")*(Calc!$E$2:$E$2001&gt;0)*(ROW(Calc!$A$2:$A$2001)&gt;$S821),0),0)+1,""))),IFERROR(MATCH(1,INDEX((Calc!$A$2:$A$2001&lt;&gt;"")*(Calc!$E$2:$E$2001&gt;0)*(ROW(Calc!$A$2:$A$2001)&gt;$S821),0),0)+1,"")))</f>
        <v>0</v>
      </c>
      <c r="T822">
        <f>IF($S822="","",IF(AND($S822=$S821,$U821="paid",$V821=""),"",IF(AND($S822=$S821,$U821="paid",$V821&lt;&gt;""),$V821,IF($S822="","",IFERROR(MATCH(1,INDEX((Calc!$A$2:$A$2001=INDEX(Calc!$A:$A,$S822))*(Calc!$D$2:$D$2001&gt;0)*(Calc!$I$2:$I$2001&gt;INDEX(Calc!$J:$J,$S822))*(Calc!$T$2:$T$2001&lt;INDEX(Calc!$H:$H,$S822)),0),0)+1,"")))))</f>
        <v>0</v>
      </c>
      <c r="U822">
        <f>IF($S822="","",IF($T822&lt;&gt;"","paid","unpaid"))</f>
        <v>0</v>
      </c>
      <c r="V822">
        <f>IF(OR($S822="",$T822=""),"",IFERROR(MATCH(1,INDEX((Calc!$A$2:$A$2001=INDEX(Calc!$A:$A,$S822))*(Calc!$D$2:$D$2001&gt;0)*(Calc!$I$2:$I$2001&gt;INDEX(Calc!$J:$J,$S822))*(Calc!$T$2:$T$2001&lt;INDEX(Calc!$H:$H,$S822))*(ROW(Calc!$A$2:$A$2001)&gt;$T822),0),0)+1,""))</f>
        <v>0</v>
      </c>
      <c r="W822" s="8">
        <f>IF($S822="","",MAX(0,INDEX(Calc!$H:$H,$S822)-MAX(INDEX(Calc!$K:$K,$S822),INDEX(Calc!$J:$J,$S822))))</f>
        <v>0</v>
      </c>
      <c r="X822" s="8">
        <f>IF($S822="","",INDEX(Calc!$E:$E,$S822)-$W822)</f>
        <v>0</v>
      </c>
    </row>
    <row r="823" spans="1:24">
      <c r="A823">
        <f>IF($S823="","",INDEX(Calc!$A:$A,$S823))</f>
        <v>0</v>
      </c>
      <c r="B823">
        <f>IF($S823="","",INDEX(Calc!$U:$U,$S823))</f>
        <v>0</v>
      </c>
      <c r="C823" s="7">
        <f>IF($S823="","",INDEX(Calc!$B:$B,$S823))</f>
        <v>0</v>
      </c>
      <c r="D823">
        <f>IF($S823="","",INDEX(Calc!$C:$C,$S823))</f>
        <v>0</v>
      </c>
      <c r="E823" s="8">
        <f>IF($S823="","",INDEX(Calc!$E:$E,$S823))</f>
        <v>0</v>
      </c>
      <c r="F823" s="9">
        <f>IF($S823="","",INDEX(Calc!$G:$G,$S823))</f>
        <v>0</v>
      </c>
      <c r="G823" s="8">
        <f>IF($S823="","",INDEX(Calc!$L:$L,$S823))</f>
        <v>0</v>
      </c>
      <c r="H823" s="8">
        <f>IF($S823="","",INDEX(Calc!$M:$M,$S823))</f>
        <v>0</v>
      </c>
      <c r="I823" s="7">
        <f>IF($T823="","",INDEX(Calc!$B:$B,$T823))</f>
        <v>0</v>
      </c>
      <c r="J823" s="8">
        <f>IF($S823="","",IF($U823&lt;&gt;"paid",0,MAX(0,MIN(INDEX(Calc!$H:$H,$S823),INDEX(Calc!$I:$I,$T823))-MAX(INDEX(Calc!$J:$J,$S823),INDEX(Calc!$T:$T,$T823)))))</f>
        <v>0</v>
      </c>
      <c r="K823" s="8">
        <f>IF($S823="","",IF($U823&lt;&gt;"paid",0,$J823/(1+$F823)*$F823))</f>
        <v>0</v>
      </c>
      <c r="L823" s="8">
        <f>IF($S823="","",IF($U823="paid",MAX(0,$E823-MAX(0,MIN(INDEX(Calc!$H:$H,$S823),INDEX(Calc!$I:$I,$T823))-INDEX(Calc!$J:$J,$S823))),$W823))</f>
        <v>0</v>
      </c>
      <c r="M823" s="8">
        <f>IF($S823="","",IF($U823="paid",$L823/(1+$F823)*$F823,$Q823))</f>
        <v>0</v>
      </c>
      <c r="N823">
        <f>IF(OR($S823="",$U823&lt;&gt;"paid"),"",$I823-$C823)</f>
        <v>0</v>
      </c>
      <c r="O823" s="8">
        <f>IF($S823="","",IF(AND($U823="paid",$N823&gt;Settings!$B$4),$K823*Settings!$B$3*$N823/365,0))</f>
        <v>0</v>
      </c>
      <c r="P823" s="8">
        <f>IF($S823="","",IF($U823="unpaid",$W823,0))</f>
        <v>0</v>
      </c>
      <c r="Q823" s="8">
        <f>IF($S823="","",IF(AND($U823="unpaid",$C823&lt;=Settings!$B$2),$W823/(1+$F823)*$F823,0))</f>
        <v>0</v>
      </c>
      <c r="R823">
        <f>IF($S823="","","FY "&amp;IF(MONTH($C823)&gt;=4,YEAR($C823),YEAR($C823)-1)&amp;"-"&amp;TEXT(MOD(IF(MONTH($C823)&gt;=4,YEAR($C823)+1,YEAR($C823)),100),"00"))</f>
        <v>0</v>
      </c>
      <c r="S823">
        <f>IF($S822="","",IF($U822="paid",IF($V822&lt;&gt;"",$S822,IF(AND($W822&gt;0,OR(INDEX(Calc!$B:$B,$S822)&lt;=Settings!$B$2,$X822=0)),$S822,IFERROR(MATCH(1,INDEX((Calc!$A$2:$A$2001&lt;&gt;"")*(Calc!$E$2:$E$2001&gt;0)*(ROW(Calc!$A$2:$A$2001)&gt;$S822),0),0)+1,""))),IFERROR(MATCH(1,INDEX((Calc!$A$2:$A$2001&lt;&gt;"")*(Calc!$E$2:$E$2001&gt;0)*(ROW(Calc!$A$2:$A$2001)&gt;$S822),0),0)+1,"")))</f>
        <v>0</v>
      </c>
      <c r="T823">
        <f>IF($S823="","",IF(AND($S823=$S822,$U822="paid",$V822=""),"",IF(AND($S823=$S822,$U822="paid",$V822&lt;&gt;""),$V822,IF($S823="","",IFERROR(MATCH(1,INDEX((Calc!$A$2:$A$2001=INDEX(Calc!$A:$A,$S823))*(Calc!$D$2:$D$2001&gt;0)*(Calc!$I$2:$I$2001&gt;INDEX(Calc!$J:$J,$S823))*(Calc!$T$2:$T$2001&lt;INDEX(Calc!$H:$H,$S823)),0),0)+1,"")))))</f>
        <v>0</v>
      </c>
      <c r="U823">
        <f>IF($S823="","",IF($T823&lt;&gt;"","paid","unpaid"))</f>
        <v>0</v>
      </c>
      <c r="V823">
        <f>IF(OR($S823="",$T823=""),"",IFERROR(MATCH(1,INDEX((Calc!$A$2:$A$2001=INDEX(Calc!$A:$A,$S823))*(Calc!$D$2:$D$2001&gt;0)*(Calc!$I$2:$I$2001&gt;INDEX(Calc!$J:$J,$S823))*(Calc!$T$2:$T$2001&lt;INDEX(Calc!$H:$H,$S823))*(ROW(Calc!$A$2:$A$2001)&gt;$T823),0),0)+1,""))</f>
        <v>0</v>
      </c>
      <c r="W823" s="8">
        <f>IF($S823="","",MAX(0,INDEX(Calc!$H:$H,$S823)-MAX(INDEX(Calc!$K:$K,$S823),INDEX(Calc!$J:$J,$S823))))</f>
        <v>0</v>
      </c>
      <c r="X823" s="8">
        <f>IF($S823="","",INDEX(Calc!$E:$E,$S823)-$W823)</f>
        <v>0</v>
      </c>
    </row>
    <row r="824" spans="1:24">
      <c r="A824">
        <f>IF($S824="","",INDEX(Calc!$A:$A,$S824))</f>
        <v>0</v>
      </c>
      <c r="B824">
        <f>IF($S824="","",INDEX(Calc!$U:$U,$S824))</f>
        <v>0</v>
      </c>
      <c r="C824" s="7">
        <f>IF($S824="","",INDEX(Calc!$B:$B,$S824))</f>
        <v>0</v>
      </c>
      <c r="D824">
        <f>IF($S824="","",INDEX(Calc!$C:$C,$S824))</f>
        <v>0</v>
      </c>
      <c r="E824" s="8">
        <f>IF($S824="","",INDEX(Calc!$E:$E,$S824))</f>
        <v>0</v>
      </c>
      <c r="F824" s="9">
        <f>IF($S824="","",INDEX(Calc!$G:$G,$S824))</f>
        <v>0</v>
      </c>
      <c r="G824" s="8">
        <f>IF($S824="","",INDEX(Calc!$L:$L,$S824))</f>
        <v>0</v>
      </c>
      <c r="H824" s="8">
        <f>IF($S824="","",INDEX(Calc!$M:$M,$S824))</f>
        <v>0</v>
      </c>
      <c r="I824" s="7">
        <f>IF($T824="","",INDEX(Calc!$B:$B,$T824))</f>
        <v>0</v>
      </c>
      <c r="J824" s="8">
        <f>IF($S824="","",IF($U824&lt;&gt;"paid",0,MAX(0,MIN(INDEX(Calc!$H:$H,$S824),INDEX(Calc!$I:$I,$T824))-MAX(INDEX(Calc!$J:$J,$S824),INDEX(Calc!$T:$T,$T824)))))</f>
        <v>0</v>
      </c>
      <c r="K824" s="8">
        <f>IF($S824="","",IF($U824&lt;&gt;"paid",0,$J824/(1+$F824)*$F824))</f>
        <v>0</v>
      </c>
      <c r="L824" s="8">
        <f>IF($S824="","",IF($U824="paid",MAX(0,$E824-MAX(0,MIN(INDEX(Calc!$H:$H,$S824),INDEX(Calc!$I:$I,$T824))-INDEX(Calc!$J:$J,$S824))),$W824))</f>
        <v>0</v>
      </c>
      <c r="M824" s="8">
        <f>IF($S824="","",IF($U824="paid",$L824/(1+$F824)*$F824,$Q824))</f>
        <v>0</v>
      </c>
      <c r="N824">
        <f>IF(OR($S824="",$U824&lt;&gt;"paid"),"",$I824-$C824)</f>
        <v>0</v>
      </c>
      <c r="O824" s="8">
        <f>IF($S824="","",IF(AND($U824="paid",$N824&gt;Settings!$B$4),$K824*Settings!$B$3*$N824/365,0))</f>
        <v>0</v>
      </c>
      <c r="P824" s="8">
        <f>IF($S824="","",IF($U824="unpaid",$W824,0))</f>
        <v>0</v>
      </c>
      <c r="Q824" s="8">
        <f>IF($S824="","",IF(AND($U824="unpaid",$C824&lt;=Settings!$B$2),$W824/(1+$F824)*$F824,0))</f>
        <v>0</v>
      </c>
      <c r="R824">
        <f>IF($S824="","","FY "&amp;IF(MONTH($C824)&gt;=4,YEAR($C824),YEAR($C824)-1)&amp;"-"&amp;TEXT(MOD(IF(MONTH($C824)&gt;=4,YEAR($C824)+1,YEAR($C824)),100),"00"))</f>
        <v>0</v>
      </c>
      <c r="S824">
        <f>IF($S823="","",IF($U823="paid",IF($V823&lt;&gt;"",$S823,IF(AND($W823&gt;0,OR(INDEX(Calc!$B:$B,$S823)&lt;=Settings!$B$2,$X823=0)),$S823,IFERROR(MATCH(1,INDEX((Calc!$A$2:$A$2001&lt;&gt;"")*(Calc!$E$2:$E$2001&gt;0)*(ROW(Calc!$A$2:$A$2001)&gt;$S823),0),0)+1,""))),IFERROR(MATCH(1,INDEX((Calc!$A$2:$A$2001&lt;&gt;"")*(Calc!$E$2:$E$2001&gt;0)*(ROW(Calc!$A$2:$A$2001)&gt;$S823),0),0)+1,"")))</f>
        <v>0</v>
      </c>
      <c r="T824">
        <f>IF($S824="","",IF(AND($S824=$S823,$U823="paid",$V823=""),"",IF(AND($S824=$S823,$U823="paid",$V823&lt;&gt;""),$V823,IF($S824="","",IFERROR(MATCH(1,INDEX((Calc!$A$2:$A$2001=INDEX(Calc!$A:$A,$S824))*(Calc!$D$2:$D$2001&gt;0)*(Calc!$I$2:$I$2001&gt;INDEX(Calc!$J:$J,$S824))*(Calc!$T$2:$T$2001&lt;INDEX(Calc!$H:$H,$S824)),0),0)+1,"")))))</f>
        <v>0</v>
      </c>
      <c r="U824">
        <f>IF($S824="","",IF($T824&lt;&gt;"","paid","unpaid"))</f>
        <v>0</v>
      </c>
      <c r="V824">
        <f>IF(OR($S824="",$T824=""),"",IFERROR(MATCH(1,INDEX((Calc!$A$2:$A$2001=INDEX(Calc!$A:$A,$S824))*(Calc!$D$2:$D$2001&gt;0)*(Calc!$I$2:$I$2001&gt;INDEX(Calc!$J:$J,$S824))*(Calc!$T$2:$T$2001&lt;INDEX(Calc!$H:$H,$S824))*(ROW(Calc!$A$2:$A$2001)&gt;$T824),0),0)+1,""))</f>
        <v>0</v>
      </c>
      <c r="W824" s="8">
        <f>IF($S824="","",MAX(0,INDEX(Calc!$H:$H,$S824)-MAX(INDEX(Calc!$K:$K,$S824),INDEX(Calc!$J:$J,$S824))))</f>
        <v>0</v>
      </c>
      <c r="X824" s="8">
        <f>IF($S824="","",INDEX(Calc!$E:$E,$S824)-$W824)</f>
        <v>0</v>
      </c>
    </row>
    <row r="825" spans="1:24">
      <c r="A825">
        <f>IF($S825="","",INDEX(Calc!$A:$A,$S825))</f>
        <v>0</v>
      </c>
      <c r="B825">
        <f>IF($S825="","",INDEX(Calc!$U:$U,$S825))</f>
        <v>0</v>
      </c>
      <c r="C825" s="7">
        <f>IF($S825="","",INDEX(Calc!$B:$B,$S825))</f>
        <v>0</v>
      </c>
      <c r="D825">
        <f>IF($S825="","",INDEX(Calc!$C:$C,$S825))</f>
        <v>0</v>
      </c>
      <c r="E825" s="8">
        <f>IF($S825="","",INDEX(Calc!$E:$E,$S825))</f>
        <v>0</v>
      </c>
      <c r="F825" s="9">
        <f>IF($S825="","",INDEX(Calc!$G:$G,$S825))</f>
        <v>0</v>
      </c>
      <c r="G825" s="8">
        <f>IF($S825="","",INDEX(Calc!$L:$L,$S825))</f>
        <v>0</v>
      </c>
      <c r="H825" s="8">
        <f>IF($S825="","",INDEX(Calc!$M:$M,$S825))</f>
        <v>0</v>
      </c>
      <c r="I825" s="7">
        <f>IF($T825="","",INDEX(Calc!$B:$B,$T825))</f>
        <v>0</v>
      </c>
      <c r="J825" s="8">
        <f>IF($S825="","",IF($U825&lt;&gt;"paid",0,MAX(0,MIN(INDEX(Calc!$H:$H,$S825),INDEX(Calc!$I:$I,$T825))-MAX(INDEX(Calc!$J:$J,$S825),INDEX(Calc!$T:$T,$T825)))))</f>
        <v>0</v>
      </c>
      <c r="K825" s="8">
        <f>IF($S825="","",IF($U825&lt;&gt;"paid",0,$J825/(1+$F825)*$F825))</f>
        <v>0</v>
      </c>
      <c r="L825" s="8">
        <f>IF($S825="","",IF($U825="paid",MAX(0,$E825-MAX(0,MIN(INDEX(Calc!$H:$H,$S825),INDEX(Calc!$I:$I,$T825))-INDEX(Calc!$J:$J,$S825))),$W825))</f>
        <v>0</v>
      </c>
      <c r="M825" s="8">
        <f>IF($S825="","",IF($U825="paid",$L825/(1+$F825)*$F825,$Q825))</f>
        <v>0</v>
      </c>
      <c r="N825">
        <f>IF(OR($S825="",$U825&lt;&gt;"paid"),"",$I825-$C825)</f>
        <v>0</v>
      </c>
      <c r="O825" s="8">
        <f>IF($S825="","",IF(AND($U825="paid",$N825&gt;Settings!$B$4),$K825*Settings!$B$3*$N825/365,0))</f>
        <v>0</v>
      </c>
      <c r="P825" s="8">
        <f>IF($S825="","",IF($U825="unpaid",$W825,0))</f>
        <v>0</v>
      </c>
      <c r="Q825" s="8">
        <f>IF($S825="","",IF(AND($U825="unpaid",$C825&lt;=Settings!$B$2),$W825/(1+$F825)*$F825,0))</f>
        <v>0</v>
      </c>
      <c r="R825">
        <f>IF($S825="","","FY "&amp;IF(MONTH($C825)&gt;=4,YEAR($C825),YEAR($C825)-1)&amp;"-"&amp;TEXT(MOD(IF(MONTH($C825)&gt;=4,YEAR($C825)+1,YEAR($C825)),100),"00"))</f>
        <v>0</v>
      </c>
      <c r="S825">
        <f>IF($S824="","",IF($U824="paid",IF($V824&lt;&gt;"",$S824,IF(AND($W824&gt;0,OR(INDEX(Calc!$B:$B,$S824)&lt;=Settings!$B$2,$X824=0)),$S824,IFERROR(MATCH(1,INDEX((Calc!$A$2:$A$2001&lt;&gt;"")*(Calc!$E$2:$E$2001&gt;0)*(ROW(Calc!$A$2:$A$2001)&gt;$S824),0),0)+1,""))),IFERROR(MATCH(1,INDEX((Calc!$A$2:$A$2001&lt;&gt;"")*(Calc!$E$2:$E$2001&gt;0)*(ROW(Calc!$A$2:$A$2001)&gt;$S824),0),0)+1,"")))</f>
        <v>0</v>
      </c>
      <c r="T825">
        <f>IF($S825="","",IF(AND($S825=$S824,$U824="paid",$V824=""),"",IF(AND($S825=$S824,$U824="paid",$V824&lt;&gt;""),$V824,IF($S825="","",IFERROR(MATCH(1,INDEX((Calc!$A$2:$A$2001=INDEX(Calc!$A:$A,$S825))*(Calc!$D$2:$D$2001&gt;0)*(Calc!$I$2:$I$2001&gt;INDEX(Calc!$J:$J,$S825))*(Calc!$T$2:$T$2001&lt;INDEX(Calc!$H:$H,$S825)),0),0)+1,"")))))</f>
        <v>0</v>
      </c>
      <c r="U825">
        <f>IF($S825="","",IF($T825&lt;&gt;"","paid","unpaid"))</f>
        <v>0</v>
      </c>
      <c r="V825">
        <f>IF(OR($S825="",$T825=""),"",IFERROR(MATCH(1,INDEX((Calc!$A$2:$A$2001=INDEX(Calc!$A:$A,$S825))*(Calc!$D$2:$D$2001&gt;0)*(Calc!$I$2:$I$2001&gt;INDEX(Calc!$J:$J,$S825))*(Calc!$T$2:$T$2001&lt;INDEX(Calc!$H:$H,$S825))*(ROW(Calc!$A$2:$A$2001)&gt;$T825),0),0)+1,""))</f>
        <v>0</v>
      </c>
      <c r="W825" s="8">
        <f>IF($S825="","",MAX(0,INDEX(Calc!$H:$H,$S825)-MAX(INDEX(Calc!$K:$K,$S825),INDEX(Calc!$J:$J,$S825))))</f>
        <v>0</v>
      </c>
      <c r="X825" s="8">
        <f>IF($S825="","",INDEX(Calc!$E:$E,$S825)-$W825)</f>
        <v>0</v>
      </c>
    </row>
    <row r="826" spans="1:24">
      <c r="A826">
        <f>IF($S826="","",INDEX(Calc!$A:$A,$S826))</f>
        <v>0</v>
      </c>
      <c r="B826">
        <f>IF($S826="","",INDEX(Calc!$U:$U,$S826))</f>
        <v>0</v>
      </c>
      <c r="C826" s="7">
        <f>IF($S826="","",INDEX(Calc!$B:$B,$S826))</f>
        <v>0</v>
      </c>
      <c r="D826">
        <f>IF($S826="","",INDEX(Calc!$C:$C,$S826))</f>
        <v>0</v>
      </c>
      <c r="E826" s="8">
        <f>IF($S826="","",INDEX(Calc!$E:$E,$S826))</f>
        <v>0</v>
      </c>
      <c r="F826" s="9">
        <f>IF($S826="","",INDEX(Calc!$G:$G,$S826))</f>
        <v>0</v>
      </c>
      <c r="G826" s="8">
        <f>IF($S826="","",INDEX(Calc!$L:$L,$S826))</f>
        <v>0</v>
      </c>
      <c r="H826" s="8">
        <f>IF($S826="","",INDEX(Calc!$M:$M,$S826))</f>
        <v>0</v>
      </c>
      <c r="I826" s="7">
        <f>IF($T826="","",INDEX(Calc!$B:$B,$T826))</f>
        <v>0</v>
      </c>
      <c r="J826" s="8">
        <f>IF($S826="","",IF($U826&lt;&gt;"paid",0,MAX(0,MIN(INDEX(Calc!$H:$H,$S826),INDEX(Calc!$I:$I,$T826))-MAX(INDEX(Calc!$J:$J,$S826),INDEX(Calc!$T:$T,$T826)))))</f>
        <v>0</v>
      </c>
      <c r="K826" s="8">
        <f>IF($S826="","",IF($U826&lt;&gt;"paid",0,$J826/(1+$F826)*$F826))</f>
        <v>0</v>
      </c>
      <c r="L826" s="8">
        <f>IF($S826="","",IF($U826="paid",MAX(0,$E826-MAX(0,MIN(INDEX(Calc!$H:$H,$S826),INDEX(Calc!$I:$I,$T826))-INDEX(Calc!$J:$J,$S826))),$W826))</f>
        <v>0</v>
      </c>
      <c r="M826" s="8">
        <f>IF($S826="","",IF($U826="paid",$L826/(1+$F826)*$F826,$Q826))</f>
        <v>0</v>
      </c>
      <c r="N826">
        <f>IF(OR($S826="",$U826&lt;&gt;"paid"),"",$I826-$C826)</f>
        <v>0</v>
      </c>
      <c r="O826" s="8">
        <f>IF($S826="","",IF(AND($U826="paid",$N826&gt;Settings!$B$4),$K826*Settings!$B$3*$N826/365,0))</f>
        <v>0</v>
      </c>
      <c r="P826" s="8">
        <f>IF($S826="","",IF($U826="unpaid",$W826,0))</f>
        <v>0</v>
      </c>
      <c r="Q826" s="8">
        <f>IF($S826="","",IF(AND($U826="unpaid",$C826&lt;=Settings!$B$2),$W826/(1+$F826)*$F826,0))</f>
        <v>0</v>
      </c>
      <c r="R826">
        <f>IF($S826="","","FY "&amp;IF(MONTH($C826)&gt;=4,YEAR($C826),YEAR($C826)-1)&amp;"-"&amp;TEXT(MOD(IF(MONTH($C826)&gt;=4,YEAR($C826)+1,YEAR($C826)),100),"00"))</f>
        <v>0</v>
      </c>
      <c r="S826">
        <f>IF($S825="","",IF($U825="paid",IF($V825&lt;&gt;"",$S825,IF(AND($W825&gt;0,OR(INDEX(Calc!$B:$B,$S825)&lt;=Settings!$B$2,$X825=0)),$S825,IFERROR(MATCH(1,INDEX((Calc!$A$2:$A$2001&lt;&gt;"")*(Calc!$E$2:$E$2001&gt;0)*(ROW(Calc!$A$2:$A$2001)&gt;$S825),0),0)+1,""))),IFERROR(MATCH(1,INDEX((Calc!$A$2:$A$2001&lt;&gt;"")*(Calc!$E$2:$E$2001&gt;0)*(ROW(Calc!$A$2:$A$2001)&gt;$S825),0),0)+1,"")))</f>
        <v>0</v>
      </c>
      <c r="T826">
        <f>IF($S826="","",IF(AND($S826=$S825,$U825="paid",$V825=""),"",IF(AND($S826=$S825,$U825="paid",$V825&lt;&gt;""),$V825,IF($S826="","",IFERROR(MATCH(1,INDEX((Calc!$A$2:$A$2001=INDEX(Calc!$A:$A,$S826))*(Calc!$D$2:$D$2001&gt;0)*(Calc!$I$2:$I$2001&gt;INDEX(Calc!$J:$J,$S826))*(Calc!$T$2:$T$2001&lt;INDEX(Calc!$H:$H,$S826)),0),0)+1,"")))))</f>
        <v>0</v>
      </c>
      <c r="U826">
        <f>IF($S826="","",IF($T826&lt;&gt;"","paid","unpaid"))</f>
        <v>0</v>
      </c>
      <c r="V826">
        <f>IF(OR($S826="",$T826=""),"",IFERROR(MATCH(1,INDEX((Calc!$A$2:$A$2001=INDEX(Calc!$A:$A,$S826))*(Calc!$D$2:$D$2001&gt;0)*(Calc!$I$2:$I$2001&gt;INDEX(Calc!$J:$J,$S826))*(Calc!$T$2:$T$2001&lt;INDEX(Calc!$H:$H,$S826))*(ROW(Calc!$A$2:$A$2001)&gt;$T826),0),0)+1,""))</f>
        <v>0</v>
      </c>
      <c r="W826" s="8">
        <f>IF($S826="","",MAX(0,INDEX(Calc!$H:$H,$S826)-MAX(INDEX(Calc!$K:$K,$S826),INDEX(Calc!$J:$J,$S826))))</f>
        <v>0</v>
      </c>
      <c r="X826" s="8">
        <f>IF($S826="","",INDEX(Calc!$E:$E,$S826)-$W826)</f>
        <v>0</v>
      </c>
    </row>
    <row r="827" spans="1:24">
      <c r="A827">
        <f>IF($S827="","",INDEX(Calc!$A:$A,$S827))</f>
        <v>0</v>
      </c>
      <c r="B827">
        <f>IF($S827="","",INDEX(Calc!$U:$U,$S827))</f>
        <v>0</v>
      </c>
      <c r="C827" s="7">
        <f>IF($S827="","",INDEX(Calc!$B:$B,$S827))</f>
        <v>0</v>
      </c>
      <c r="D827">
        <f>IF($S827="","",INDEX(Calc!$C:$C,$S827))</f>
        <v>0</v>
      </c>
      <c r="E827" s="8">
        <f>IF($S827="","",INDEX(Calc!$E:$E,$S827))</f>
        <v>0</v>
      </c>
      <c r="F827" s="9">
        <f>IF($S827="","",INDEX(Calc!$G:$G,$S827))</f>
        <v>0</v>
      </c>
      <c r="G827" s="8">
        <f>IF($S827="","",INDEX(Calc!$L:$L,$S827))</f>
        <v>0</v>
      </c>
      <c r="H827" s="8">
        <f>IF($S827="","",INDEX(Calc!$M:$M,$S827))</f>
        <v>0</v>
      </c>
      <c r="I827" s="7">
        <f>IF($T827="","",INDEX(Calc!$B:$B,$T827))</f>
        <v>0</v>
      </c>
      <c r="J827" s="8">
        <f>IF($S827="","",IF($U827&lt;&gt;"paid",0,MAX(0,MIN(INDEX(Calc!$H:$H,$S827),INDEX(Calc!$I:$I,$T827))-MAX(INDEX(Calc!$J:$J,$S827),INDEX(Calc!$T:$T,$T827)))))</f>
        <v>0</v>
      </c>
      <c r="K827" s="8">
        <f>IF($S827="","",IF($U827&lt;&gt;"paid",0,$J827/(1+$F827)*$F827))</f>
        <v>0</v>
      </c>
      <c r="L827" s="8">
        <f>IF($S827="","",IF($U827="paid",MAX(0,$E827-MAX(0,MIN(INDEX(Calc!$H:$H,$S827),INDEX(Calc!$I:$I,$T827))-INDEX(Calc!$J:$J,$S827))),$W827))</f>
        <v>0</v>
      </c>
      <c r="M827" s="8">
        <f>IF($S827="","",IF($U827="paid",$L827/(1+$F827)*$F827,$Q827))</f>
        <v>0</v>
      </c>
      <c r="N827">
        <f>IF(OR($S827="",$U827&lt;&gt;"paid"),"",$I827-$C827)</f>
        <v>0</v>
      </c>
      <c r="O827" s="8">
        <f>IF($S827="","",IF(AND($U827="paid",$N827&gt;Settings!$B$4),$K827*Settings!$B$3*$N827/365,0))</f>
        <v>0</v>
      </c>
      <c r="P827" s="8">
        <f>IF($S827="","",IF($U827="unpaid",$W827,0))</f>
        <v>0</v>
      </c>
      <c r="Q827" s="8">
        <f>IF($S827="","",IF(AND($U827="unpaid",$C827&lt;=Settings!$B$2),$W827/(1+$F827)*$F827,0))</f>
        <v>0</v>
      </c>
      <c r="R827">
        <f>IF($S827="","","FY "&amp;IF(MONTH($C827)&gt;=4,YEAR($C827),YEAR($C827)-1)&amp;"-"&amp;TEXT(MOD(IF(MONTH($C827)&gt;=4,YEAR($C827)+1,YEAR($C827)),100),"00"))</f>
        <v>0</v>
      </c>
      <c r="S827">
        <f>IF($S826="","",IF($U826="paid",IF($V826&lt;&gt;"",$S826,IF(AND($W826&gt;0,OR(INDEX(Calc!$B:$B,$S826)&lt;=Settings!$B$2,$X826=0)),$S826,IFERROR(MATCH(1,INDEX((Calc!$A$2:$A$2001&lt;&gt;"")*(Calc!$E$2:$E$2001&gt;0)*(ROW(Calc!$A$2:$A$2001)&gt;$S826),0),0)+1,""))),IFERROR(MATCH(1,INDEX((Calc!$A$2:$A$2001&lt;&gt;"")*(Calc!$E$2:$E$2001&gt;0)*(ROW(Calc!$A$2:$A$2001)&gt;$S826),0),0)+1,"")))</f>
        <v>0</v>
      </c>
      <c r="T827">
        <f>IF($S827="","",IF(AND($S827=$S826,$U826="paid",$V826=""),"",IF(AND($S827=$S826,$U826="paid",$V826&lt;&gt;""),$V826,IF($S827="","",IFERROR(MATCH(1,INDEX((Calc!$A$2:$A$2001=INDEX(Calc!$A:$A,$S827))*(Calc!$D$2:$D$2001&gt;0)*(Calc!$I$2:$I$2001&gt;INDEX(Calc!$J:$J,$S827))*(Calc!$T$2:$T$2001&lt;INDEX(Calc!$H:$H,$S827)),0),0)+1,"")))))</f>
        <v>0</v>
      </c>
      <c r="U827">
        <f>IF($S827="","",IF($T827&lt;&gt;"","paid","unpaid"))</f>
        <v>0</v>
      </c>
      <c r="V827">
        <f>IF(OR($S827="",$T827=""),"",IFERROR(MATCH(1,INDEX((Calc!$A$2:$A$2001=INDEX(Calc!$A:$A,$S827))*(Calc!$D$2:$D$2001&gt;0)*(Calc!$I$2:$I$2001&gt;INDEX(Calc!$J:$J,$S827))*(Calc!$T$2:$T$2001&lt;INDEX(Calc!$H:$H,$S827))*(ROW(Calc!$A$2:$A$2001)&gt;$T827),0),0)+1,""))</f>
        <v>0</v>
      </c>
      <c r="W827" s="8">
        <f>IF($S827="","",MAX(0,INDEX(Calc!$H:$H,$S827)-MAX(INDEX(Calc!$K:$K,$S827),INDEX(Calc!$J:$J,$S827))))</f>
        <v>0</v>
      </c>
      <c r="X827" s="8">
        <f>IF($S827="","",INDEX(Calc!$E:$E,$S827)-$W827)</f>
        <v>0</v>
      </c>
    </row>
    <row r="828" spans="1:24">
      <c r="A828">
        <f>IF($S828="","",INDEX(Calc!$A:$A,$S828))</f>
        <v>0</v>
      </c>
      <c r="B828">
        <f>IF($S828="","",INDEX(Calc!$U:$U,$S828))</f>
        <v>0</v>
      </c>
      <c r="C828" s="7">
        <f>IF($S828="","",INDEX(Calc!$B:$B,$S828))</f>
        <v>0</v>
      </c>
      <c r="D828">
        <f>IF($S828="","",INDEX(Calc!$C:$C,$S828))</f>
        <v>0</v>
      </c>
      <c r="E828" s="8">
        <f>IF($S828="","",INDEX(Calc!$E:$E,$S828))</f>
        <v>0</v>
      </c>
      <c r="F828" s="9">
        <f>IF($S828="","",INDEX(Calc!$G:$G,$S828))</f>
        <v>0</v>
      </c>
      <c r="G828" s="8">
        <f>IF($S828="","",INDEX(Calc!$L:$L,$S828))</f>
        <v>0</v>
      </c>
      <c r="H828" s="8">
        <f>IF($S828="","",INDEX(Calc!$M:$M,$S828))</f>
        <v>0</v>
      </c>
      <c r="I828" s="7">
        <f>IF($T828="","",INDEX(Calc!$B:$B,$T828))</f>
        <v>0</v>
      </c>
      <c r="J828" s="8">
        <f>IF($S828="","",IF($U828&lt;&gt;"paid",0,MAX(0,MIN(INDEX(Calc!$H:$H,$S828),INDEX(Calc!$I:$I,$T828))-MAX(INDEX(Calc!$J:$J,$S828),INDEX(Calc!$T:$T,$T828)))))</f>
        <v>0</v>
      </c>
      <c r="K828" s="8">
        <f>IF($S828="","",IF($U828&lt;&gt;"paid",0,$J828/(1+$F828)*$F828))</f>
        <v>0</v>
      </c>
      <c r="L828" s="8">
        <f>IF($S828="","",IF($U828="paid",MAX(0,$E828-MAX(0,MIN(INDEX(Calc!$H:$H,$S828),INDEX(Calc!$I:$I,$T828))-INDEX(Calc!$J:$J,$S828))),$W828))</f>
        <v>0</v>
      </c>
      <c r="M828" s="8">
        <f>IF($S828="","",IF($U828="paid",$L828/(1+$F828)*$F828,$Q828))</f>
        <v>0</v>
      </c>
      <c r="N828">
        <f>IF(OR($S828="",$U828&lt;&gt;"paid"),"",$I828-$C828)</f>
        <v>0</v>
      </c>
      <c r="O828" s="8">
        <f>IF($S828="","",IF(AND($U828="paid",$N828&gt;Settings!$B$4),$K828*Settings!$B$3*$N828/365,0))</f>
        <v>0</v>
      </c>
      <c r="P828" s="8">
        <f>IF($S828="","",IF($U828="unpaid",$W828,0))</f>
        <v>0</v>
      </c>
      <c r="Q828" s="8">
        <f>IF($S828="","",IF(AND($U828="unpaid",$C828&lt;=Settings!$B$2),$W828/(1+$F828)*$F828,0))</f>
        <v>0</v>
      </c>
      <c r="R828">
        <f>IF($S828="","","FY "&amp;IF(MONTH($C828)&gt;=4,YEAR($C828),YEAR($C828)-1)&amp;"-"&amp;TEXT(MOD(IF(MONTH($C828)&gt;=4,YEAR($C828)+1,YEAR($C828)),100),"00"))</f>
        <v>0</v>
      </c>
      <c r="S828">
        <f>IF($S827="","",IF($U827="paid",IF($V827&lt;&gt;"",$S827,IF(AND($W827&gt;0,OR(INDEX(Calc!$B:$B,$S827)&lt;=Settings!$B$2,$X827=0)),$S827,IFERROR(MATCH(1,INDEX((Calc!$A$2:$A$2001&lt;&gt;"")*(Calc!$E$2:$E$2001&gt;0)*(ROW(Calc!$A$2:$A$2001)&gt;$S827),0),0)+1,""))),IFERROR(MATCH(1,INDEX((Calc!$A$2:$A$2001&lt;&gt;"")*(Calc!$E$2:$E$2001&gt;0)*(ROW(Calc!$A$2:$A$2001)&gt;$S827),0),0)+1,"")))</f>
        <v>0</v>
      </c>
      <c r="T828">
        <f>IF($S828="","",IF(AND($S828=$S827,$U827="paid",$V827=""),"",IF(AND($S828=$S827,$U827="paid",$V827&lt;&gt;""),$V827,IF($S828="","",IFERROR(MATCH(1,INDEX((Calc!$A$2:$A$2001=INDEX(Calc!$A:$A,$S828))*(Calc!$D$2:$D$2001&gt;0)*(Calc!$I$2:$I$2001&gt;INDEX(Calc!$J:$J,$S828))*(Calc!$T$2:$T$2001&lt;INDEX(Calc!$H:$H,$S828)),0),0)+1,"")))))</f>
        <v>0</v>
      </c>
      <c r="U828">
        <f>IF($S828="","",IF($T828&lt;&gt;"","paid","unpaid"))</f>
        <v>0</v>
      </c>
      <c r="V828">
        <f>IF(OR($S828="",$T828=""),"",IFERROR(MATCH(1,INDEX((Calc!$A$2:$A$2001=INDEX(Calc!$A:$A,$S828))*(Calc!$D$2:$D$2001&gt;0)*(Calc!$I$2:$I$2001&gt;INDEX(Calc!$J:$J,$S828))*(Calc!$T$2:$T$2001&lt;INDEX(Calc!$H:$H,$S828))*(ROW(Calc!$A$2:$A$2001)&gt;$T828),0),0)+1,""))</f>
        <v>0</v>
      </c>
      <c r="W828" s="8">
        <f>IF($S828="","",MAX(0,INDEX(Calc!$H:$H,$S828)-MAX(INDEX(Calc!$K:$K,$S828),INDEX(Calc!$J:$J,$S828))))</f>
        <v>0</v>
      </c>
      <c r="X828" s="8">
        <f>IF($S828="","",INDEX(Calc!$E:$E,$S828)-$W828)</f>
        <v>0</v>
      </c>
    </row>
    <row r="829" spans="1:24">
      <c r="A829">
        <f>IF($S829="","",INDEX(Calc!$A:$A,$S829))</f>
        <v>0</v>
      </c>
      <c r="B829">
        <f>IF($S829="","",INDEX(Calc!$U:$U,$S829))</f>
        <v>0</v>
      </c>
      <c r="C829" s="7">
        <f>IF($S829="","",INDEX(Calc!$B:$B,$S829))</f>
        <v>0</v>
      </c>
      <c r="D829">
        <f>IF($S829="","",INDEX(Calc!$C:$C,$S829))</f>
        <v>0</v>
      </c>
      <c r="E829" s="8">
        <f>IF($S829="","",INDEX(Calc!$E:$E,$S829))</f>
        <v>0</v>
      </c>
      <c r="F829" s="9">
        <f>IF($S829="","",INDEX(Calc!$G:$G,$S829))</f>
        <v>0</v>
      </c>
      <c r="G829" s="8">
        <f>IF($S829="","",INDEX(Calc!$L:$L,$S829))</f>
        <v>0</v>
      </c>
      <c r="H829" s="8">
        <f>IF($S829="","",INDEX(Calc!$M:$M,$S829))</f>
        <v>0</v>
      </c>
      <c r="I829" s="7">
        <f>IF($T829="","",INDEX(Calc!$B:$B,$T829))</f>
        <v>0</v>
      </c>
      <c r="J829" s="8">
        <f>IF($S829="","",IF($U829&lt;&gt;"paid",0,MAX(0,MIN(INDEX(Calc!$H:$H,$S829),INDEX(Calc!$I:$I,$T829))-MAX(INDEX(Calc!$J:$J,$S829),INDEX(Calc!$T:$T,$T829)))))</f>
        <v>0</v>
      </c>
      <c r="K829" s="8">
        <f>IF($S829="","",IF($U829&lt;&gt;"paid",0,$J829/(1+$F829)*$F829))</f>
        <v>0</v>
      </c>
      <c r="L829" s="8">
        <f>IF($S829="","",IF($U829="paid",MAX(0,$E829-MAX(0,MIN(INDEX(Calc!$H:$H,$S829),INDEX(Calc!$I:$I,$T829))-INDEX(Calc!$J:$J,$S829))),$W829))</f>
        <v>0</v>
      </c>
      <c r="M829" s="8">
        <f>IF($S829="","",IF($U829="paid",$L829/(1+$F829)*$F829,$Q829))</f>
        <v>0</v>
      </c>
      <c r="N829">
        <f>IF(OR($S829="",$U829&lt;&gt;"paid"),"",$I829-$C829)</f>
        <v>0</v>
      </c>
      <c r="O829" s="8">
        <f>IF($S829="","",IF(AND($U829="paid",$N829&gt;Settings!$B$4),$K829*Settings!$B$3*$N829/365,0))</f>
        <v>0</v>
      </c>
      <c r="P829" s="8">
        <f>IF($S829="","",IF($U829="unpaid",$W829,0))</f>
        <v>0</v>
      </c>
      <c r="Q829" s="8">
        <f>IF($S829="","",IF(AND($U829="unpaid",$C829&lt;=Settings!$B$2),$W829/(1+$F829)*$F829,0))</f>
        <v>0</v>
      </c>
      <c r="R829">
        <f>IF($S829="","","FY "&amp;IF(MONTH($C829)&gt;=4,YEAR($C829),YEAR($C829)-1)&amp;"-"&amp;TEXT(MOD(IF(MONTH($C829)&gt;=4,YEAR($C829)+1,YEAR($C829)),100),"00"))</f>
        <v>0</v>
      </c>
      <c r="S829">
        <f>IF($S828="","",IF($U828="paid",IF($V828&lt;&gt;"",$S828,IF(AND($W828&gt;0,OR(INDEX(Calc!$B:$B,$S828)&lt;=Settings!$B$2,$X828=0)),$S828,IFERROR(MATCH(1,INDEX((Calc!$A$2:$A$2001&lt;&gt;"")*(Calc!$E$2:$E$2001&gt;0)*(ROW(Calc!$A$2:$A$2001)&gt;$S828),0),0)+1,""))),IFERROR(MATCH(1,INDEX((Calc!$A$2:$A$2001&lt;&gt;"")*(Calc!$E$2:$E$2001&gt;0)*(ROW(Calc!$A$2:$A$2001)&gt;$S828),0),0)+1,"")))</f>
        <v>0</v>
      </c>
      <c r="T829">
        <f>IF($S829="","",IF(AND($S829=$S828,$U828="paid",$V828=""),"",IF(AND($S829=$S828,$U828="paid",$V828&lt;&gt;""),$V828,IF($S829="","",IFERROR(MATCH(1,INDEX((Calc!$A$2:$A$2001=INDEX(Calc!$A:$A,$S829))*(Calc!$D$2:$D$2001&gt;0)*(Calc!$I$2:$I$2001&gt;INDEX(Calc!$J:$J,$S829))*(Calc!$T$2:$T$2001&lt;INDEX(Calc!$H:$H,$S829)),0),0)+1,"")))))</f>
        <v>0</v>
      </c>
      <c r="U829">
        <f>IF($S829="","",IF($T829&lt;&gt;"","paid","unpaid"))</f>
        <v>0</v>
      </c>
      <c r="V829">
        <f>IF(OR($S829="",$T829=""),"",IFERROR(MATCH(1,INDEX((Calc!$A$2:$A$2001=INDEX(Calc!$A:$A,$S829))*(Calc!$D$2:$D$2001&gt;0)*(Calc!$I$2:$I$2001&gt;INDEX(Calc!$J:$J,$S829))*(Calc!$T$2:$T$2001&lt;INDEX(Calc!$H:$H,$S829))*(ROW(Calc!$A$2:$A$2001)&gt;$T829),0),0)+1,""))</f>
        <v>0</v>
      </c>
      <c r="W829" s="8">
        <f>IF($S829="","",MAX(0,INDEX(Calc!$H:$H,$S829)-MAX(INDEX(Calc!$K:$K,$S829),INDEX(Calc!$J:$J,$S829))))</f>
        <v>0</v>
      </c>
      <c r="X829" s="8">
        <f>IF($S829="","",INDEX(Calc!$E:$E,$S829)-$W829)</f>
        <v>0</v>
      </c>
    </row>
    <row r="830" spans="1:24">
      <c r="A830">
        <f>IF($S830="","",INDEX(Calc!$A:$A,$S830))</f>
        <v>0</v>
      </c>
      <c r="B830">
        <f>IF($S830="","",INDEX(Calc!$U:$U,$S830))</f>
        <v>0</v>
      </c>
      <c r="C830" s="7">
        <f>IF($S830="","",INDEX(Calc!$B:$B,$S830))</f>
        <v>0</v>
      </c>
      <c r="D830">
        <f>IF($S830="","",INDEX(Calc!$C:$C,$S830))</f>
        <v>0</v>
      </c>
      <c r="E830" s="8">
        <f>IF($S830="","",INDEX(Calc!$E:$E,$S830))</f>
        <v>0</v>
      </c>
      <c r="F830" s="9">
        <f>IF($S830="","",INDEX(Calc!$G:$G,$S830))</f>
        <v>0</v>
      </c>
      <c r="G830" s="8">
        <f>IF($S830="","",INDEX(Calc!$L:$L,$S830))</f>
        <v>0</v>
      </c>
      <c r="H830" s="8">
        <f>IF($S830="","",INDEX(Calc!$M:$M,$S830))</f>
        <v>0</v>
      </c>
      <c r="I830" s="7">
        <f>IF($T830="","",INDEX(Calc!$B:$B,$T830))</f>
        <v>0</v>
      </c>
      <c r="J830" s="8">
        <f>IF($S830="","",IF($U830&lt;&gt;"paid",0,MAX(0,MIN(INDEX(Calc!$H:$H,$S830),INDEX(Calc!$I:$I,$T830))-MAX(INDEX(Calc!$J:$J,$S830),INDEX(Calc!$T:$T,$T830)))))</f>
        <v>0</v>
      </c>
      <c r="K830" s="8">
        <f>IF($S830="","",IF($U830&lt;&gt;"paid",0,$J830/(1+$F830)*$F830))</f>
        <v>0</v>
      </c>
      <c r="L830" s="8">
        <f>IF($S830="","",IF($U830="paid",MAX(0,$E830-MAX(0,MIN(INDEX(Calc!$H:$H,$S830),INDEX(Calc!$I:$I,$T830))-INDEX(Calc!$J:$J,$S830))),$W830))</f>
        <v>0</v>
      </c>
      <c r="M830" s="8">
        <f>IF($S830="","",IF($U830="paid",$L830/(1+$F830)*$F830,$Q830))</f>
        <v>0</v>
      </c>
      <c r="N830">
        <f>IF(OR($S830="",$U830&lt;&gt;"paid"),"",$I830-$C830)</f>
        <v>0</v>
      </c>
      <c r="O830" s="8">
        <f>IF($S830="","",IF(AND($U830="paid",$N830&gt;Settings!$B$4),$K830*Settings!$B$3*$N830/365,0))</f>
        <v>0</v>
      </c>
      <c r="P830" s="8">
        <f>IF($S830="","",IF($U830="unpaid",$W830,0))</f>
        <v>0</v>
      </c>
      <c r="Q830" s="8">
        <f>IF($S830="","",IF(AND($U830="unpaid",$C830&lt;=Settings!$B$2),$W830/(1+$F830)*$F830,0))</f>
        <v>0</v>
      </c>
      <c r="R830">
        <f>IF($S830="","","FY "&amp;IF(MONTH($C830)&gt;=4,YEAR($C830),YEAR($C830)-1)&amp;"-"&amp;TEXT(MOD(IF(MONTH($C830)&gt;=4,YEAR($C830)+1,YEAR($C830)),100),"00"))</f>
        <v>0</v>
      </c>
      <c r="S830">
        <f>IF($S829="","",IF($U829="paid",IF($V829&lt;&gt;"",$S829,IF(AND($W829&gt;0,OR(INDEX(Calc!$B:$B,$S829)&lt;=Settings!$B$2,$X829=0)),$S829,IFERROR(MATCH(1,INDEX((Calc!$A$2:$A$2001&lt;&gt;"")*(Calc!$E$2:$E$2001&gt;0)*(ROW(Calc!$A$2:$A$2001)&gt;$S829),0),0)+1,""))),IFERROR(MATCH(1,INDEX((Calc!$A$2:$A$2001&lt;&gt;"")*(Calc!$E$2:$E$2001&gt;0)*(ROW(Calc!$A$2:$A$2001)&gt;$S829),0),0)+1,"")))</f>
        <v>0</v>
      </c>
      <c r="T830">
        <f>IF($S830="","",IF(AND($S830=$S829,$U829="paid",$V829=""),"",IF(AND($S830=$S829,$U829="paid",$V829&lt;&gt;""),$V829,IF($S830="","",IFERROR(MATCH(1,INDEX((Calc!$A$2:$A$2001=INDEX(Calc!$A:$A,$S830))*(Calc!$D$2:$D$2001&gt;0)*(Calc!$I$2:$I$2001&gt;INDEX(Calc!$J:$J,$S830))*(Calc!$T$2:$T$2001&lt;INDEX(Calc!$H:$H,$S830)),0),0)+1,"")))))</f>
        <v>0</v>
      </c>
      <c r="U830">
        <f>IF($S830="","",IF($T830&lt;&gt;"","paid","unpaid"))</f>
        <v>0</v>
      </c>
      <c r="V830">
        <f>IF(OR($S830="",$T830=""),"",IFERROR(MATCH(1,INDEX((Calc!$A$2:$A$2001=INDEX(Calc!$A:$A,$S830))*(Calc!$D$2:$D$2001&gt;0)*(Calc!$I$2:$I$2001&gt;INDEX(Calc!$J:$J,$S830))*(Calc!$T$2:$T$2001&lt;INDEX(Calc!$H:$H,$S830))*(ROW(Calc!$A$2:$A$2001)&gt;$T830),0),0)+1,""))</f>
        <v>0</v>
      </c>
      <c r="W830" s="8">
        <f>IF($S830="","",MAX(0,INDEX(Calc!$H:$H,$S830)-MAX(INDEX(Calc!$K:$K,$S830),INDEX(Calc!$J:$J,$S830))))</f>
        <v>0</v>
      </c>
      <c r="X830" s="8">
        <f>IF($S830="","",INDEX(Calc!$E:$E,$S830)-$W830)</f>
        <v>0</v>
      </c>
    </row>
    <row r="831" spans="1:24">
      <c r="A831">
        <f>IF($S831="","",INDEX(Calc!$A:$A,$S831))</f>
        <v>0</v>
      </c>
      <c r="B831">
        <f>IF($S831="","",INDEX(Calc!$U:$U,$S831))</f>
        <v>0</v>
      </c>
      <c r="C831" s="7">
        <f>IF($S831="","",INDEX(Calc!$B:$B,$S831))</f>
        <v>0</v>
      </c>
      <c r="D831">
        <f>IF($S831="","",INDEX(Calc!$C:$C,$S831))</f>
        <v>0</v>
      </c>
      <c r="E831" s="8">
        <f>IF($S831="","",INDEX(Calc!$E:$E,$S831))</f>
        <v>0</v>
      </c>
      <c r="F831" s="9">
        <f>IF($S831="","",INDEX(Calc!$G:$G,$S831))</f>
        <v>0</v>
      </c>
      <c r="G831" s="8">
        <f>IF($S831="","",INDEX(Calc!$L:$L,$S831))</f>
        <v>0</v>
      </c>
      <c r="H831" s="8">
        <f>IF($S831="","",INDEX(Calc!$M:$M,$S831))</f>
        <v>0</v>
      </c>
      <c r="I831" s="7">
        <f>IF($T831="","",INDEX(Calc!$B:$B,$T831))</f>
        <v>0</v>
      </c>
      <c r="J831" s="8">
        <f>IF($S831="","",IF($U831&lt;&gt;"paid",0,MAX(0,MIN(INDEX(Calc!$H:$H,$S831),INDEX(Calc!$I:$I,$T831))-MAX(INDEX(Calc!$J:$J,$S831),INDEX(Calc!$T:$T,$T831)))))</f>
        <v>0</v>
      </c>
      <c r="K831" s="8">
        <f>IF($S831="","",IF($U831&lt;&gt;"paid",0,$J831/(1+$F831)*$F831))</f>
        <v>0</v>
      </c>
      <c r="L831" s="8">
        <f>IF($S831="","",IF($U831="paid",MAX(0,$E831-MAX(0,MIN(INDEX(Calc!$H:$H,$S831),INDEX(Calc!$I:$I,$T831))-INDEX(Calc!$J:$J,$S831))),$W831))</f>
        <v>0</v>
      </c>
      <c r="M831" s="8">
        <f>IF($S831="","",IF($U831="paid",$L831/(1+$F831)*$F831,$Q831))</f>
        <v>0</v>
      </c>
      <c r="N831">
        <f>IF(OR($S831="",$U831&lt;&gt;"paid"),"",$I831-$C831)</f>
        <v>0</v>
      </c>
      <c r="O831" s="8">
        <f>IF($S831="","",IF(AND($U831="paid",$N831&gt;Settings!$B$4),$K831*Settings!$B$3*$N831/365,0))</f>
        <v>0</v>
      </c>
      <c r="P831" s="8">
        <f>IF($S831="","",IF($U831="unpaid",$W831,0))</f>
        <v>0</v>
      </c>
      <c r="Q831" s="8">
        <f>IF($S831="","",IF(AND($U831="unpaid",$C831&lt;=Settings!$B$2),$W831/(1+$F831)*$F831,0))</f>
        <v>0</v>
      </c>
      <c r="R831">
        <f>IF($S831="","","FY "&amp;IF(MONTH($C831)&gt;=4,YEAR($C831),YEAR($C831)-1)&amp;"-"&amp;TEXT(MOD(IF(MONTH($C831)&gt;=4,YEAR($C831)+1,YEAR($C831)),100),"00"))</f>
        <v>0</v>
      </c>
      <c r="S831">
        <f>IF($S830="","",IF($U830="paid",IF($V830&lt;&gt;"",$S830,IF(AND($W830&gt;0,OR(INDEX(Calc!$B:$B,$S830)&lt;=Settings!$B$2,$X830=0)),$S830,IFERROR(MATCH(1,INDEX((Calc!$A$2:$A$2001&lt;&gt;"")*(Calc!$E$2:$E$2001&gt;0)*(ROW(Calc!$A$2:$A$2001)&gt;$S830),0),0)+1,""))),IFERROR(MATCH(1,INDEX((Calc!$A$2:$A$2001&lt;&gt;"")*(Calc!$E$2:$E$2001&gt;0)*(ROW(Calc!$A$2:$A$2001)&gt;$S830),0),0)+1,"")))</f>
        <v>0</v>
      </c>
      <c r="T831">
        <f>IF($S831="","",IF(AND($S831=$S830,$U830="paid",$V830=""),"",IF(AND($S831=$S830,$U830="paid",$V830&lt;&gt;""),$V830,IF($S831="","",IFERROR(MATCH(1,INDEX((Calc!$A$2:$A$2001=INDEX(Calc!$A:$A,$S831))*(Calc!$D$2:$D$2001&gt;0)*(Calc!$I$2:$I$2001&gt;INDEX(Calc!$J:$J,$S831))*(Calc!$T$2:$T$2001&lt;INDEX(Calc!$H:$H,$S831)),0),0)+1,"")))))</f>
        <v>0</v>
      </c>
      <c r="U831">
        <f>IF($S831="","",IF($T831&lt;&gt;"","paid","unpaid"))</f>
        <v>0</v>
      </c>
      <c r="V831">
        <f>IF(OR($S831="",$T831=""),"",IFERROR(MATCH(1,INDEX((Calc!$A$2:$A$2001=INDEX(Calc!$A:$A,$S831))*(Calc!$D$2:$D$2001&gt;0)*(Calc!$I$2:$I$2001&gt;INDEX(Calc!$J:$J,$S831))*(Calc!$T$2:$T$2001&lt;INDEX(Calc!$H:$H,$S831))*(ROW(Calc!$A$2:$A$2001)&gt;$T831),0),0)+1,""))</f>
        <v>0</v>
      </c>
      <c r="W831" s="8">
        <f>IF($S831="","",MAX(0,INDEX(Calc!$H:$H,$S831)-MAX(INDEX(Calc!$K:$K,$S831),INDEX(Calc!$J:$J,$S831))))</f>
        <v>0</v>
      </c>
      <c r="X831" s="8">
        <f>IF($S831="","",INDEX(Calc!$E:$E,$S831)-$W831)</f>
        <v>0</v>
      </c>
    </row>
    <row r="832" spans="1:24">
      <c r="A832">
        <f>IF($S832="","",INDEX(Calc!$A:$A,$S832))</f>
        <v>0</v>
      </c>
      <c r="B832">
        <f>IF($S832="","",INDEX(Calc!$U:$U,$S832))</f>
        <v>0</v>
      </c>
      <c r="C832" s="7">
        <f>IF($S832="","",INDEX(Calc!$B:$B,$S832))</f>
        <v>0</v>
      </c>
      <c r="D832">
        <f>IF($S832="","",INDEX(Calc!$C:$C,$S832))</f>
        <v>0</v>
      </c>
      <c r="E832" s="8">
        <f>IF($S832="","",INDEX(Calc!$E:$E,$S832))</f>
        <v>0</v>
      </c>
      <c r="F832" s="9">
        <f>IF($S832="","",INDEX(Calc!$G:$G,$S832))</f>
        <v>0</v>
      </c>
      <c r="G832" s="8">
        <f>IF($S832="","",INDEX(Calc!$L:$L,$S832))</f>
        <v>0</v>
      </c>
      <c r="H832" s="8">
        <f>IF($S832="","",INDEX(Calc!$M:$M,$S832))</f>
        <v>0</v>
      </c>
      <c r="I832" s="7">
        <f>IF($T832="","",INDEX(Calc!$B:$B,$T832))</f>
        <v>0</v>
      </c>
      <c r="J832" s="8">
        <f>IF($S832="","",IF($U832&lt;&gt;"paid",0,MAX(0,MIN(INDEX(Calc!$H:$H,$S832),INDEX(Calc!$I:$I,$T832))-MAX(INDEX(Calc!$J:$J,$S832),INDEX(Calc!$T:$T,$T832)))))</f>
        <v>0</v>
      </c>
      <c r="K832" s="8">
        <f>IF($S832="","",IF($U832&lt;&gt;"paid",0,$J832/(1+$F832)*$F832))</f>
        <v>0</v>
      </c>
      <c r="L832" s="8">
        <f>IF($S832="","",IF($U832="paid",MAX(0,$E832-MAX(0,MIN(INDEX(Calc!$H:$H,$S832),INDEX(Calc!$I:$I,$T832))-INDEX(Calc!$J:$J,$S832))),$W832))</f>
        <v>0</v>
      </c>
      <c r="M832" s="8">
        <f>IF($S832="","",IF($U832="paid",$L832/(1+$F832)*$F832,$Q832))</f>
        <v>0</v>
      </c>
      <c r="N832">
        <f>IF(OR($S832="",$U832&lt;&gt;"paid"),"",$I832-$C832)</f>
        <v>0</v>
      </c>
      <c r="O832" s="8">
        <f>IF($S832="","",IF(AND($U832="paid",$N832&gt;Settings!$B$4),$K832*Settings!$B$3*$N832/365,0))</f>
        <v>0</v>
      </c>
      <c r="P832" s="8">
        <f>IF($S832="","",IF($U832="unpaid",$W832,0))</f>
        <v>0</v>
      </c>
      <c r="Q832" s="8">
        <f>IF($S832="","",IF(AND($U832="unpaid",$C832&lt;=Settings!$B$2),$W832/(1+$F832)*$F832,0))</f>
        <v>0</v>
      </c>
      <c r="R832">
        <f>IF($S832="","","FY "&amp;IF(MONTH($C832)&gt;=4,YEAR($C832),YEAR($C832)-1)&amp;"-"&amp;TEXT(MOD(IF(MONTH($C832)&gt;=4,YEAR($C832)+1,YEAR($C832)),100),"00"))</f>
        <v>0</v>
      </c>
      <c r="S832">
        <f>IF($S831="","",IF($U831="paid",IF($V831&lt;&gt;"",$S831,IF(AND($W831&gt;0,OR(INDEX(Calc!$B:$B,$S831)&lt;=Settings!$B$2,$X831=0)),$S831,IFERROR(MATCH(1,INDEX((Calc!$A$2:$A$2001&lt;&gt;"")*(Calc!$E$2:$E$2001&gt;0)*(ROW(Calc!$A$2:$A$2001)&gt;$S831),0),0)+1,""))),IFERROR(MATCH(1,INDEX((Calc!$A$2:$A$2001&lt;&gt;"")*(Calc!$E$2:$E$2001&gt;0)*(ROW(Calc!$A$2:$A$2001)&gt;$S831),0),0)+1,"")))</f>
        <v>0</v>
      </c>
      <c r="T832">
        <f>IF($S832="","",IF(AND($S832=$S831,$U831="paid",$V831=""),"",IF(AND($S832=$S831,$U831="paid",$V831&lt;&gt;""),$V831,IF($S832="","",IFERROR(MATCH(1,INDEX((Calc!$A$2:$A$2001=INDEX(Calc!$A:$A,$S832))*(Calc!$D$2:$D$2001&gt;0)*(Calc!$I$2:$I$2001&gt;INDEX(Calc!$J:$J,$S832))*(Calc!$T$2:$T$2001&lt;INDEX(Calc!$H:$H,$S832)),0),0)+1,"")))))</f>
        <v>0</v>
      </c>
      <c r="U832">
        <f>IF($S832="","",IF($T832&lt;&gt;"","paid","unpaid"))</f>
        <v>0</v>
      </c>
      <c r="V832">
        <f>IF(OR($S832="",$T832=""),"",IFERROR(MATCH(1,INDEX((Calc!$A$2:$A$2001=INDEX(Calc!$A:$A,$S832))*(Calc!$D$2:$D$2001&gt;0)*(Calc!$I$2:$I$2001&gt;INDEX(Calc!$J:$J,$S832))*(Calc!$T$2:$T$2001&lt;INDEX(Calc!$H:$H,$S832))*(ROW(Calc!$A$2:$A$2001)&gt;$T832),0),0)+1,""))</f>
        <v>0</v>
      </c>
      <c r="W832" s="8">
        <f>IF($S832="","",MAX(0,INDEX(Calc!$H:$H,$S832)-MAX(INDEX(Calc!$K:$K,$S832),INDEX(Calc!$J:$J,$S832))))</f>
        <v>0</v>
      </c>
      <c r="X832" s="8">
        <f>IF($S832="","",INDEX(Calc!$E:$E,$S832)-$W832)</f>
        <v>0</v>
      </c>
    </row>
    <row r="833" spans="1:24">
      <c r="A833">
        <f>IF($S833="","",INDEX(Calc!$A:$A,$S833))</f>
        <v>0</v>
      </c>
      <c r="B833">
        <f>IF($S833="","",INDEX(Calc!$U:$U,$S833))</f>
        <v>0</v>
      </c>
      <c r="C833" s="7">
        <f>IF($S833="","",INDEX(Calc!$B:$B,$S833))</f>
        <v>0</v>
      </c>
      <c r="D833">
        <f>IF($S833="","",INDEX(Calc!$C:$C,$S833))</f>
        <v>0</v>
      </c>
      <c r="E833" s="8">
        <f>IF($S833="","",INDEX(Calc!$E:$E,$S833))</f>
        <v>0</v>
      </c>
      <c r="F833" s="9">
        <f>IF($S833="","",INDEX(Calc!$G:$G,$S833))</f>
        <v>0</v>
      </c>
      <c r="G833" s="8">
        <f>IF($S833="","",INDEX(Calc!$L:$L,$S833))</f>
        <v>0</v>
      </c>
      <c r="H833" s="8">
        <f>IF($S833="","",INDEX(Calc!$M:$M,$S833))</f>
        <v>0</v>
      </c>
      <c r="I833" s="7">
        <f>IF($T833="","",INDEX(Calc!$B:$B,$T833))</f>
        <v>0</v>
      </c>
      <c r="J833" s="8">
        <f>IF($S833="","",IF($U833&lt;&gt;"paid",0,MAX(0,MIN(INDEX(Calc!$H:$H,$S833),INDEX(Calc!$I:$I,$T833))-MAX(INDEX(Calc!$J:$J,$S833),INDEX(Calc!$T:$T,$T833)))))</f>
        <v>0</v>
      </c>
      <c r="K833" s="8">
        <f>IF($S833="","",IF($U833&lt;&gt;"paid",0,$J833/(1+$F833)*$F833))</f>
        <v>0</v>
      </c>
      <c r="L833" s="8">
        <f>IF($S833="","",IF($U833="paid",MAX(0,$E833-MAX(0,MIN(INDEX(Calc!$H:$H,$S833),INDEX(Calc!$I:$I,$T833))-INDEX(Calc!$J:$J,$S833))),$W833))</f>
        <v>0</v>
      </c>
      <c r="M833" s="8">
        <f>IF($S833="","",IF($U833="paid",$L833/(1+$F833)*$F833,$Q833))</f>
        <v>0</v>
      </c>
      <c r="N833">
        <f>IF(OR($S833="",$U833&lt;&gt;"paid"),"",$I833-$C833)</f>
        <v>0</v>
      </c>
      <c r="O833" s="8">
        <f>IF($S833="","",IF(AND($U833="paid",$N833&gt;Settings!$B$4),$K833*Settings!$B$3*$N833/365,0))</f>
        <v>0</v>
      </c>
      <c r="P833" s="8">
        <f>IF($S833="","",IF($U833="unpaid",$W833,0))</f>
        <v>0</v>
      </c>
      <c r="Q833" s="8">
        <f>IF($S833="","",IF(AND($U833="unpaid",$C833&lt;=Settings!$B$2),$W833/(1+$F833)*$F833,0))</f>
        <v>0</v>
      </c>
      <c r="R833">
        <f>IF($S833="","","FY "&amp;IF(MONTH($C833)&gt;=4,YEAR($C833),YEAR($C833)-1)&amp;"-"&amp;TEXT(MOD(IF(MONTH($C833)&gt;=4,YEAR($C833)+1,YEAR($C833)),100),"00"))</f>
        <v>0</v>
      </c>
      <c r="S833">
        <f>IF($S832="","",IF($U832="paid",IF($V832&lt;&gt;"",$S832,IF(AND($W832&gt;0,OR(INDEX(Calc!$B:$B,$S832)&lt;=Settings!$B$2,$X832=0)),$S832,IFERROR(MATCH(1,INDEX((Calc!$A$2:$A$2001&lt;&gt;"")*(Calc!$E$2:$E$2001&gt;0)*(ROW(Calc!$A$2:$A$2001)&gt;$S832),0),0)+1,""))),IFERROR(MATCH(1,INDEX((Calc!$A$2:$A$2001&lt;&gt;"")*(Calc!$E$2:$E$2001&gt;0)*(ROW(Calc!$A$2:$A$2001)&gt;$S832),0),0)+1,"")))</f>
        <v>0</v>
      </c>
      <c r="T833">
        <f>IF($S833="","",IF(AND($S833=$S832,$U832="paid",$V832=""),"",IF(AND($S833=$S832,$U832="paid",$V832&lt;&gt;""),$V832,IF($S833="","",IFERROR(MATCH(1,INDEX((Calc!$A$2:$A$2001=INDEX(Calc!$A:$A,$S833))*(Calc!$D$2:$D$2001&gt;0)*(Calc!$I$2:$I$2001&gt;INDEX(Calc!$J:$J,$S833))*(Calc!$T$2:$T$2001&lt;INDEX(Calc!$H:$H,$S833)),0),0)+1,"")))))</f>
        <v>0</v>
      </c>
      <c r="U833">
        <f>IF($S833="","",IF($T833&lt;&gt;"","paid","unpaid"))</f>
        <v>0</v>
      </c>
      <c r="V833">
        <f>IF(OR($S833="",$T833=""),"",IFERROR(MATCH(1,INDEX((Calc!$A$2:$A$2001=INDEX(Calc!$A:$A,$S833))*(Calc!$D$2:$D$2001&gt;0)*(Calc!$I$2:$I$2001&gt;INDEX(Calc!$J:$J,$S833))*(Calc!$T$2:$T$2001&lt;INDEX(Calc!$H:$H,$S833))*(ROW(Calc!$A$2:$A$2001)&gt;$T833),0),0)+1,""))</f>
        <v>0</v>
      </c>
      <c r="W833" s="8">
        <f>IF($S833="","",MAX(0,INDEX(Calc!$H:$H,$S833)-MAX(INDEX(Calc!$K:$K,$S833),INDEX(Calc!$J:$J,$S833))))</f>
        <v>0</v>
      </c>
      <c r="X833" s="8">
        <f>IF($S833="","",INDEX(Calc!$E:$E,$S833)-$W833)</f>
        <v>0</v>
      </c>
    </row>
    <row r="834" spans="1:24">
      <c r="A834">
        <f>IF($S834="","",INDEX(Calc!$A:$A,$S834))</f>
        <v>0</v>
      </c>
      <c r="B834">
        <f>IF($S834="","",INDEX(Calc!$U:$U,$S834))</f>
        <v>0</v>
      </c>
      <c r="C834" s="7">
        <f>IF($S834="","",INDEX(Calc!$B:$B,$S834))</f>
        <v>0</v>
      </c>
      <c r="D834">
        <f>IF($S834="","",INDEX(Calc!$C:$C,$S834))</f>
        <v>0</v>
      </c>
      <c r="E834" s="8">
        <f>IF($S834="","",INDEX(Calc!$E:$E,$S834))</f>
        <v>0</v>
      </c>
      <c r="F834" s="9">
        <f>IF($S834="","",INDEX(Calc!$G:$G,$S834))</f>
        <v>0</v>
      </c>
      <c r="G834" s="8">
        <f>IF($S834="","",INDEX(Calc!$L:$L,$S834))</f>
        <v>0</v>
      </c>
      <c r="H834" s="8">
        <f>IF($S834="","",INDEX(Calc!$M:$M,$S834))</f>
        <v>0</v>
      </c>
      <c r="I834" s="7">
        <f>IF($T834="","",INDEX(Calc!$B:$B,$T834))</f>
        <v>0</v>
      </c>
      <c r="J834" s="8">
        <f>IF($S834="","",IF($U834&lt;&gt;"paid",0,MAX(0,MIN(INDEX(Calc!$H:$H,$S834),INDEX(Calc!$I:$I,$T834))-MAX(INDEX(Calc!$J:$J,$S834),INDEX(Calc!$T:$T,$T834)))))</f>
        <v>0</v>
      </c>
      <c r="K834" s="8">
        <f>IF($S834="","",IF($U834&lt;&gt;"paid",0,$J834/(1+$F834)*$F834))</f>
        <v>0</v>
      </c>
      <c r="L834" s="8">
        <f>IF($S834="","",IF($U834="paid",MAX(0,$E834-MAX(0,MIN(INDEX(Calc!$H:$H,$S834),INDEX(Calc!$I:$I,$T834))-INDEX(Calc!$J:$J,$S834))),$W834))</f>
        <v>0</v>
      </c>
      <c r="M834" s="8">
        <f>IF($S834="","",IF($U834="paid",$L834/(1+$F834)*$F834,$Q834))</f>
        <v>0</v>
      </c>
      <c r="N834">
        <f>IF(OR($S834="",$U834&lt;&gt;"paid"),"",$I834-$C834)</f>
        <v>0</v>
      </c>
      <c r="O834" s="8">
        <f>IF($S834="","",IF(AND($U834="paid",$N834&gt;Settings!$B$4),$K834*Settings!$B$3*$N834/365,0))</f>
        <v>0</v>
      </c>
      <c r="P834" s="8">
        <f>IF($S834="","",IF($U834="unpaid",$W834,0))</f>
        <v>0</v>
      </c>
      <c r="Q834" s="8">
        <f>IF($S834="","",IF(AND($U834="unpaid",$C834&lt;=Settings!$B$2),$W834/(1+$F834)*$F834,0))</f>
        <v>0</v>
      </c>
      <c r="R834">
        <f>IF($S834="","","FY "&amp;IF(MONTH($C834)&gt;=4,YEAR($C834),YEAR($C834)-1)&amp;"-"&amp;TEXT(MOD(IF(MONTH($C834)&gt;=4,YEAR($C834)+1,YEAR($C834)),100),"00"))</f>
        <v>0</v>
      </c>
      <c r="S834">
        <f>IF($S833="","",IF($U833="paid",IF($V833&lt;&gt;"",$S833,IF(AND($W833&gt;0,OR(INDEX(Calc!$B:$B,$S833)&lt;=Settings!$B$2,$X833=0)),$S833,IFERROR(MATCH(1,INDEX((Calc!$A$2:$A$2001&lt;&gt;"")*(Calc!$E$2:$E$2001&gt;0)*(ROW(Calc!$A$2:$A$2001)&gt;$S833),0),0)+1,""))),IFERROR(MATCH(1,INDEX((Calc!$A$2:$A$2001&lt;&gt;"")*(Calc!$E$2:$E$2001&gt;0)*(ROW(Calc!$A$2:$A$2001)&gt;$S833),0),0)+1,"")))</f>
        <v>0</v>
      </c>
      <c r="T834">
        <f>IF($S834="","",IF(AND($S834=$S833,$U833="paid",$V833=""),"",IF(AND($S834=$S833,$U833="paid",$V833&lt;&gt;""),$V833,IF($S834="","",IFERROR(MATCH(1,INDEX((Calc!$A$2:$A$2001=INDEX(Calc!$A:$A,$S834))*(Calc!$D$2:$D$2001&gt;0)*(Calc!$I$2:$I$2001&gt;INDEX(Calc!$J:$J,$S834))*(Calc!$T$2:$T$2001&lt;INDEX(Calc!$H:$H,$S834)),0),0)+1,"")))))</f>
        <v>0</v>
      </c>
      <c r="U834">
        <f>IF($S834="","",IF($T834&lt;&gt;"","paid","unpaid"))</f>
        <v>0</v>
      </c>
      <c r="V834">
        <f>IF(OR($S834="",$T834=""),"",IFERROR(MATCH(1,INDEX((Calc!$A$2:$A$2001=INDEX(Calc!$A:$A,$S834))*(Calc!$D$2:$D$2001&gt;0)*(Calc!$I$2:$I$2001&gt;INDEX(Calc!$J:$J,$S834))*(Calc!$T$2:$T$2001&lt;INDEX(Calc!$H:$H,$S834))*(ROW(Calc!$A$2:$A$2001)&gt;$T834),0),0)+1,""))</f>
        <v>0</v>
      </c>
      <c r="W834" s="8">
        <f>IF($S834="","",MAX(0,INDEX(Calc!$H:$H,$S834)-MAX(INDEX(Calc!$K:$K,$S834),INDEX(Calc!$J:$J,$S834))))</f>
        <v>0</v>
      </c>
      <c r="X834" s="8">
        <f>IF($S834="","",INDEX(Calc!$E:$E,$S834)-$W834)</f>
        <v>0</v>
      </c>
    </row>
    <row r="835" spans="1:24">
      <c r="A835">
        <f>IF($S835="","",INDEX(Calc!$A:$A,$S835))</f>
        <v>0</v>
      </c>
      <c r="B835">
        <f>IF($S835="","",INDEX(Calc!$U:$U,$S835))</f>
        <v>0</v>
      </c>
      <c r="C835" s="7">
        <f>IF($S835="","",INDEX(Calc!$B:$B,$S835))</f>
        <v>0</v>
      </c>
      <c r="D835">
        <f>IF($S835="","",INDEX(Calc!$C:$C,$S835))</f>
        <v>0</v>
      </c>
      <c r="E835" s="8">
        <f>IF($S835="","",INDEX(Calc!$E:$E,$S835))</f>
        <v>0</v>
      </c>
      <c r="F835" s="9">
        <f>IF($S835="","",INDEX(Calc!$G:$G,$S835))</f>
        <v>0</v>
      </c>
      <c r="G835" s="8">
        <f>IF($S835="","",INDEX(Calc!$L:$L,$S835))</f>
        <v>0</v>
      </c>
      <c r="H835" s="8">
        <f>IF($S835="","",INDEX(Calc!$M:$M,$S835))</f>
        <v>0</v>
      </c>
      <c r="I835" s="7">
        <f>IF($T835="","",INDEX(Calc!$B:$B,$T835))</f>
        <v>0</v>
      </c>
      <c r="J835" s="8">
        <f>IF($S835="","",IF($U835&lt;&gt;"paid",0,MAX(0,MIN(INDEX(Calc!$H:$H,$S835),INDEX(Calc!$I:$I,$T835))-MAX(INDEX(Calc!$J:$J,$S835),INDEX(Calc!$T:$T,$T835)))))</f>
        <v>0</v>
      </c>
      <c r="K835" s="8">
        <f>IF($S835="","",IF($U835&lt;&gt;"paid",0,$J835/(1+$F835)*$F835))</f>
        <v>0</v>
      </c>
      <c r="L835" s="8">
        <f>IF($S835="","",IF($U835="paid",MAX(0,$E835-MAX(0,MIN(INDEX(Calc!$H:$H,$S835),INDEX(Calc!$I:$I,$T835))-INDEX(Calc!$J:$J,$S835))),$W835))</f>
        <v>0</v>
      </c>
      <c r="M835" s="8">
        <f>IF($S835="","",IF($U835="paid",$L835/(1+$F835)*$F835,$Q835))</f>
        <v>0</v>
      </c>
      <c r="N835">
        <f>IF(OR($S835="",$U835&lt;&gt;"paid"),"",$I835-$C835)</f>
        <v>0</v>
      </c>
      <c r="O835" s="8">
        <f>IF($S835="","",IF(AND($U835="paid",$N835&gt;Settings!$B$4),$K835*Settings!$B$3*$N835/365,0))</f>
        <v>0</v>
      </c>
      <c r="P835" s="8">
        <f>IF($S835="","",IF($U835="unpaid",$W835,0))</f>
        <v>0</v>
      </c>
      <c r="Q835" s="8">
        <f>IF($S835="","",IF(AND($U835="unpaid",$C835&lt;=Settings!$B$2),$W835/(1+$F835)*$F835,0))</f>
        <v>0</v>
      </c>
      <c r="R835">
        <f>IF($S835="","","FY "&amp;IF(MONTH($C835)&gt;=4,YEAR($C835),YEAR($C835)-1)&amp;"-"&amp;TEXT(MOD(IF(MONTH($C835)&gt;=4,YEAR($C835)+1,YEAR($C835)),100),"00"))</f>
        <v>0</v>
      </c>
      <c r="S835">
        <f>IF($S834="","",IF($U834="paid",IF($V834&lt;&gt;"",$S834,IF(AND($W834&gt;0,OR(INDEX(Calc!$B:$B,$S834)&lt;=Settings!$B$2,$X834=0)),$S834,IFERROR(MATCH(1,INDEX((Calc!$A$2:$A$2001&lt;&gt;"")*(Calc!$E$2:$E$2001&gt;0)*(ROW(Calc!$A$2:$A$2001)&gt;$S834),0),0)+1,""))),IFERROR(MATCH(1,INDEX((Calc!$A$2:$A$2001&lt;&gt;"")*(Calc!$E$2:$E$2001&gt;0)*(ROW(Calc!$A$2:$A$2001)&gt;$S834),0),0)+1,"")))</f>
        <v>0</v>
      </c>
      <c r="T835">
        <f>IF($S835="","",IF(AND($S835=$S834,$U834="paid",$V834=""),"",IF(AND($S835=$S834,$U834="paid",$V834&lt;&gt;""),$V834,IF($S835="","",IFERROR(MATCH(1,INDEX((Calc!$A$2:$A$2001=INDEX(Calc!$A:$A,$S835))*(Calc!$D$2:$D$2001&gt;0)*(Calc!$I$2:$I$2001&gt;INDEX(Calc!$J:$J,$S835))*(Calc!$T$2:$T$2001&lt;INDEX(Calc!$H:$H,$S835)),0),0)+1,"")))))</f>
        <v>0</v>
      </c>
      <c r="U835">
        <f>IF($S835="","",IF($T835&lt;&gt;"","paid","unpaid"))</f>
        <v>0</v>
      </c>
      <c r="V835">
        <f>IF(OR($S835="",$T835=""),"",IFERROR(MATCH(1,INDEX((Calc!$A$2:$A$2001=INDEX(Calc!$A:$A,$S835))*(Calc!$D$2:$D$2001&gt;0)*(Calc!$I$2:$I$2001&gt;INDEX(Calc!$J:$J,$S835))*(Calc!$T$2:$T$2001&lt;INDEX(Calc!$H:$H,$S835))*(ROW(Calc!$A$2:$A$2001)&gt;$T835),0),0)+1,""))</f>
        <v>0</v>
      </c>
      <c r="W835" s="8">
        <f>IF($S835="","",MAX(0,INDEX(Calc!$H:$H,$S835)-MAX(INDEX(Calc!$K:$K,$S835),INDEX(Calc!$J:$J,$S835))))</f>
        <v>0</v>
      </c>
      <c r="X835" s="8">
        <f>IF($S835="","",INDEX(Calc!$E:$E,$S835)-$W835)</f>
        <v>0</v>
      </c>
    </row>
    <row r="836" spans="1:24">
      <c r="A836">
        <f>IF($S836="","",INDEX(Calc!$A:$A,$S836))</f>
        <v>0</v>
      </c>
      <c r="B836">
        <f>IF($S836="","",INDEX(Calc!$U:$U,$S836))</f>
        <v>0</v>
      </c>
      <c r="C836" s="7">
        <f>IF($S836="","",INDEX(Calc!$B:$B,$S836))</f>
        <v>0</v>
      </c>
      <c r="D836">
        <f>IF($S836="","",INDEX(Calc!$C:$C,$S836))</f>
        <v>0</v>
      </c>
      <c r="E836" s="8">
        <f>IF($S836="","",INDEX(Calc!$E:$E,$S836))</f>
        <v>0</v>
      </c>
      <c r="F836" s="9">
        <f>IF($S836="","",INDEX(Calc!$G:$G,$S836))</f>
        <v>0</v>
      </c>
      <c r="G836" s="8">
        <f>IF($S836="","",INDEX(Calc!$L:$L,$S836))</f>
        <v>0</v>
      </c>
      <c r="H836" s="8">
        <f>IF($S836="","",INDEX(Calc!$M:$M,$S836))</f>
        <v>0</v>
      </c>
      <c r="I836" s="7">
        <f>IF($T836="","",INDEX(Calc!$B:$B,$T836))</f>
        <v>0</v>
      </c>
      <c r="J836" s="8">
        <f>IF($S836="","",IF($U836&lt;&gt;"paid",0,MAX(0,MIN(INDEX(Calc!$H:$H,$S836),INDEX(Calc!$I:$I,$T836))-MAX(INDEX(Calc!$J:$J,$S836),INDEX(Calc!$T:$T,$T836)))))</f>
        <v>0</v>
      </c>
      <c r="K836" s="8">
        <f>IF($S836="","",IF($U836&lt;&gt;"paid",0,$J836/(1+$F836)*$F836))</f>
        <v>0</v>
      </c>
      <c r="L836" s="8">
        <f>IF($S836="","",IF($U836="paid",MAX(0,$E836-MAX(0,MIN(INDEX(Calc!$H:$H,$S836),INDEX(Calc!$I:$I,$T836))-INDEX(Calc!$J:$J,$S836))),$W836))</f>
        <v>0</v>
      </c>
      <c r="M836" s="8">
        <f>IF($S836="","",IF($U836="paid",$L836/(1+$F836)*$F836,$Q836))</f>
        <v>0</v>
      </c>
      <c r="N836">
        <f>IF(OR($S836="",$U836&lt;&gt;"paid"),"",$I836-$C836)</f>
        <v>0</v>
      </c>
      <c r="O836" s="8">
        <f>IF($S836="","",IF(AND($U836="paid",$N836&gt;Settings!$B$4),$K836*Settings!$B$3*$N836/365,0))</f>
        <v>0</v>
      </c>
      <c r="P836" s="8">
        <f>IF($S836="","",IF($U836="unpaid",$W836,0))</f>
        <v>0</v>
      </c>
      <c r="Q836" s="8">
        <f>IF($S836="","",IF(AND($U836="unpaid",$C836&lt;=Settings!$B$2),$W836/(1+$F836)*$F836,0))</f>
        <v>0</v>
      </c>
      <c r="R836">
        <f>IF($S836="","","FY "&amp;IF(MONTH($C836)&gt;=4,YEAR($C836),YEAR($C836)-1)&amp;"-"&amp;TEXT(MOD(IF(MONTH($C836)&gt;=4,YEAR($C836)+1,YEAR($C836)),100),"00"))</f>
        <v>0</v>
      </c>
      <c r="S836">
        <f>IF($S835="","",IF($U835="paid",IF($V835&lt;&gt;"",$S835,IF(AND($W835&gt;0,OR(INDEX(Calc!$B:$B,$S835)&lt;=Settings!$B$2,$X835=0)),$S835,IFERROR(MATCH(1,INDEX((Calc!$A$2:$A$2001&lt;&gt;"")*(Calc!$E$2:$E$2001&gt;0)*(ROW(Calc!$A$2:$A$2001)&gt;$S835),0),0)+1,""))),IFERROR(MATCH(1,INDEX((Calc!$A$2:$A$2001&lt;&gt;"")*(Calc!$E$2:$E$2001&gt;0)*(ROW(Calc!$A$2:$A$2001)&gt;$S835),0),0)+1,"")))</f>
        <v>0</v>
      </c>
      <c r="T836">
        <f>IF($S836="","",IF(AND($S836=$S835,$U835="paid",$V835=""),"",IF(AND($S836=$S835,$U835="paid",$V835&lt;&gt;""),$V835,IF($S836="","",IFERROR(MATCH(1,INDEX((Calc!$A$2:$A$2001=INDEX(Calc!$A:$A,$S836))*(Calc!$D$2:$D$2001&gt;0)*(Calc!$I$2:$I$2001&gt;INDEX(Calc!$J:$J,$S836))*(Calc!$T$2:$T$2001&lt;INDEX(Calc!$H:$H,$S836)),0),0)+1,"")))))</f>
        <v>0</v>
      </c>
      <c r="U836">
        <f>IF($S836="","",IF($T836&lt;&gt;"","paid","unpaid"))</f>
        <v>0</v>
      </c>
      <c r="V836">
        <f>IF(OR($S836="",$T836=""),"",IFERROR(MATCH(1,INDEX((Calc!$A$2:$A$2001=INDEX(Calc!$A:$A,$S836))*(Calc!$D$2:$D$2001&gt;0)*(Calc!$I$2:$I$2001&gt;INDEX(Calc!$J:$J,$S836))*(Calc!$T$2:$T$2001&lt;INDEX(Calc!$H:$H,$S836))*(ROW(Calc!$A$2:$A$2001)&gt;$T836),0),0)+1,""))</f>
        <v>0</v>
      </c>
      <c r="W836" s="8">
        <f>IF($S836="","",MAX(0,INDEX(Calc!$H:$H,$S836)-MAX(INDEX(Calc!$K:$K,$S836),INDEX(Calc!$J:$J,$S836))))</f>
        <v>0</v>
      </c>
      <c r="X836" s="8">
        <f>IF($S836="","",INDEX(Calc!$E:$E,$S836)-$W836)</f>
        <v>0</v>
      </c>
    </row>
    <row r="837" spans="1:24">
      <c r="A837">
        <f>IF($S837="","",INDEX(Calc!$A:$A,$S837))</f>
        <v>0</v>
      </c>
      <c r="B837">
        <f>IF($S837="","",INDEX(Calc!$U:$U,$S837))</f>
        <v>0</v>
      </c>
      <c r="C837" s="7">
        <f>IF($S837="","",INDEX(Calc!$B:$B,$S837))</f>
        <v>0</v>
      </c>
      <c r="D837">
        <f>IF($S837="","",INDEX(Calc!$C:$C,$S837))</f>
        <v>0</v>
      </c>
      <c r="E837" s="8">
        <f>IF($S837="","",INDEX(Calc!$E:$E,$S837))</f>
        <v>0</v>
      </c>
      <c r="F837" s="9">
        <f>IF($S837="","",INDEX(Calc!$G:$G,$S837))</f>
        <v>0</v>
      </c>
      <c r="G837" s="8">
        <f>IF($S837="","",INDEX(Calc!$L:$L,$S837))</f>
        <v>0</v>
      </c>
      <c r="H837" s="8">
        <f>IF($S837="","",INDEX(Calc!$M:$M,$S837))</f>
        <v>0</v>
      </c>
      <c r="I837" s="7">
        <f>IF($T837="","",INDEX(Calc!$B:$B,$T837))</f>
        <v>0</v>
      </c>
      <c r="J837" s="8">
        <f>IF($S837="","",IF($U837&lt;&gt;"paid",0,MAX(0,MIN(INDEX(Calc!$H:$H,$S837),INDEX(Calc!$I:$I,$T837))-MAX(INDEX(Calc!$J:$J,$S837),INDEX(Calc!$T:$T,$T837)))))</f>
        <v>0</v>
      </c>
      <c r="K837" s="8">
        <f>IF($S837="","",IF($U837&lt;&gt;"paid",0,$J837/(1+$F837)*$F837))</f>
        <v>0</v>
      </c>
      <c r="L837" s="8">
        <f>IF($S837="","",IF($U837="paid",MAX(0,$E837-MAX(0,MIN(INDEX(Calc!$H:$H,$S837),INDEX(Calc!$I:$I,$T837))-INDEX(Calc!$J:$J,$S837))),$W837))</f>
        <v>0</v>
      </c>
      <c r="M837" s="8">
        <f>IF($S837="","",IF($U837="paid",$L837/(1+$F837)*$F837,$Q837))</f>
        <v>0</v>
      </c>
      <c r="N837">
        <f>IF(OR($S837="",$U837&lt;&gt;"paid"),"",$I837-$C837)</f>
        <v>0</v>
      </c>
      <c r="O837" s="8">
        <f>IF($S837="","",IF(AND($U837="paid",$N837&gt;Settings!$B$4),$K837*Settings!$B$3*$N837/365,0))</f>
        <v>0</v>
      </c>
      <c r="P837" s="8">
        <f>IF($S837="","",IF($U837="unpaid",$W837,0))</f>
        <v>0</v>
      </c>
      <c r="Q837" s="8">
        <f>IF($S837="","",IF(AND($U837="unpaid",$C837&lt;=Settings!$B$2),$W837/(1+$F837)*$F837,0))</f>
        <v>0</v>
      </c>
      <c r="R837">
        <f>IF($S837="","","FY "&amp;IF(MONTH($C837)&gt;=4,YEAR($C837),YEAR($C837)-1)&amp;"-"&amp;TEXT(MOD(IF(MONTH($C837)&gt;=4,YEAR($C837)+1,YEAR($C837)),100),"00"))</f>
        <v>0</v>
      </c>
      <c r="S837">
        <f>IF($S836="","",IF($U836="paid",IF($V836&lt;&gt;"",$S836,IF(AND($W836&gt;0,OR(INDEX(Calc!$B:$B,$S836)&lt;=Settings!$B$2,$X836=0)),$S836,IFERROR(MATCH(1,INDEX((Calc!$A$2:$A$2001&lt;&gt;"")*(Calc!$E$2:$E$2001&gt;0)*(ROW(Calc!$A$2:$A$2001)&gt;$S836),0),0)+1,""))),IFERROR(MATCH(1,INDEX((Calc!$A$2:$A$2001&lt;&gt;"")*(Calc!$E$2:$E$2001&gt;0)*(ROW(Calc!$A$2:$A$2001)&gt;$S836),0),0)+1,"")))</f>
        <v>0</v>
      </c>
      <c r="T837">
        <f>IF($S837="","",IF(AND($S837=$S836,$U836="paid",$V836=""),"",IF(AND($S837=$S836,$U836="paid",$V836&lt;&gt;""),$V836,IF($S837="","",IFERROR(MATCH(1,INDEX((Calc!$A$2:$A$2001=INDEX(Calc!$A:$A,$S837))*(Calc!$D$2:$D$2001&gt;0)*(Calc!$I$2:$I$2001&gt;INDEX(Calc!$J:$J,$S837))*(Calc!$T$2:$T$2001&lt;INDEX(Calc!$H:$H,$S837)),0),0)+1,"")))))</f>
        <v>0</v>
      </c>
      <c r="U837">
        <f>IF($S837="","",IF($T837&lt;&gt;"","paid","unpaid"))</f>
        <v>0</v>
      </c>
      <c r="V837">
        <f>IF(OR($S837="",$T837=""),"",IFERROR(MATCH(1,INDEX((Calc!$A$2:$A$2001=INDEX(Calc!$A:$A,$S837))*(Calc!$D$2:$D$2001&gt;0)*(Calc!$I$2:$I$2001&gt;INDEX(Calc!$J:$J,$S837))*(Calc!$T$2:$T$2001&lt;INDEX(Calc!$H:$H,$S837))*(ROW(Calc!$A$2:$A$2001)&gt;$T837),0),0)+1,""))</f>
        <v>0</v>
      </c>
      <c r="W837" s="8">
        <f>IF($S837="","",MAX(0,INDEX(Calc!$H:$H,$S837)-MAX(INDEX(Calc!$K:$K,$S837),INDEX(Calc!$J:$J,$S837))))</f>
        <v>0</v>
      </c>
      <c r="X837" s="8">
        <f>IF($S837="","",INDEX(Calc!$E:$E,$S837)-$W837)</f>
        <v>0</v>
      </c>
    </row>
    <row r="838" spans="1:24">
      <c r="A838">
        <f>IF($S838="","",INDEX(Calc!$A:$A,$S838))</f>
        <v>0</v>
      </c>
      <c r="B838">
        <f>IF($S838="","",INDEX(Calc!$U:$U,$S838))</f>
        <v>0</v>
      </c>
      <c r="C838" s="7">
        <f>IF($S838="","",INDEX(Calc!$B:$B,$S838))</f>
        <v>0</v>
      </c>
      <c r="D838">
        <f>IF($S838="","",INDEX(Calc!$C:$C,$S838))</f>
        <v>0</v>
      </c>
      <c r="E838" s="8">
        <f>IF($S838="","",INDEX(Calc!$E:$E,$S838))</f>
        <v>0</v>
      </c>
      <c r="F838" s="9">
        <f>IF($S838="","",INDEX(Calc!$G:$G,$S838))</f>
        <v>0</v>
      </c>
      <c r="G838" s="8">
        <f>IF($S838="","",INDEX(Calc!$L:$L,$S838))</f>
        <v>0</v>
      </c>
      <c r="H838" s="8">
        <f>IF($S838="","",INDEX(Calc!$M:$M,$S838))</f>
        <v>0</v>
      </c>
      <c r="I838" s="7">
        <f>IF($T838="","",INDEX(Calc!$B:$B,$T838))</f>
        <v>0</v>
      </c>
      <c r="J838" s="8">
        <f>IF($S838="","",IF($U838&lt;&gt;"paid",0,MAX(0,MIN(INDEX(Calc!$H:$H,$S838),INDEX(Calc!$I:$I,$T838))-MAX(INDEX(Calc!$J:$J,$S838),INDEX(Calc!$T:$T,$T838)))))</f>
        <v>0</v>
      </c>
      <c r="K838" s="8">
        <f>IF($S838="","",IF($U838&lt;&gt;"paid",0,$J838/(1+$F838)*$F838))</f>
        <v>0</v>
      </c>
      <c r="L838" s="8">
        <f>IF($S838="","",IF($U838="paid",MAX(0,$E838-MAX(0,MIN(INDEX(Calc!$H:$H,$S838),INDEX(Calc!$I:$I,$T838))-INDEX(Calc!$J:$J,$S838))),$W838))</f>
        <v>0</v>
      </c>
      <c r="M838" s="8">
        <f>IF($S838="","",IF($U838="paid",$L838/(1+$F838)*$F838,$Q838))</f>
        <v>0</v>
      </c>
      <c r="N838">
        <f>IF(OR($S838="",$U838&lt;&gt;"paid"),"",$I838-$C838)</f>
        <v>0</v>
      </c>
      <c r="O838" s="8">
        <f>IF($S838="","",IF(AND($U838="paid",$N838&gt;Settings!$B$4),$K838*Settings!$B$3*$N838/365,0))</f>
        <v>0</v>
      </c>
      <c r="P838" s="8">
        <f>IF($S838="","",IF($U838="unpaid",$W838,0))</f>
        <v>0</v>
      </c>
      <c r="Q838" s="8">
        <f>IF($S838="","",IF(AND($U838="unpaid",$C838&lt;=Settings!$B$2),$W838/(1+$F838)*$F838,0))</f>
        <v>0</v>
      </c>
      <c r="R838">
        <f>IF($S838="","","FY "&amp;IF(MONTH($C838)&gt;=4,YEAR($C838),YEAR($C838)-1)&amp;"-"&amp;TEXT(MOD(IF(MONTH($C838)&gt;=4,YEAR($C838)+1,YEAR($C838)),100),"00"))</f>
        <v>0</v>
      </c>
      <c r="S838">
        <f>IF($S837="","",IF($U837="paid",IF($V837&lt;&gt;"",$S837,IF(AND($W837&gt;0,OR(INDEX(Calc!$B:$B,$S837)&lt;=Settings!$B$2,$X837=0)),$S837,IFERROR(MATCH(1,INDEX((Calc!$A$2:$A$2001&lt;&gt;"")*(Calc!$E$2:$E$2001&gt;0)*(ROW(Calc!$A$2:$A$2001)&gt;$S837),0),0)+1,""))),IFERROR(MATCH(1,INDEX((Calc!$A$2:$A$2001&lt;&gt;"")*(Calc!$E$2:$E$2001&gt;0)*(ROW(Calc!$A$2:$A$2001)&gt;$S837),0),0)+1,"")))</f>
        <v>0</v>
      </c>
      <c r="T838">
        <f>IF($S838="","",IF(AND($S838=$S837,$U837="paid",$V837=""),"",IF(AND($S838=$S837,$U837="paid",$V837&lt;&gt;""),$V837,IF($S838="","",IFERROR(MATCH(1,INDEX((Calc!$A$2:$A$2001=INDEX(Calc!$A:$A,$S838))*(Calc!$D$2:$D$2001&gt;0)*(Calc!$I$2:$I$2001&gt;INDEX(Calc!$J:$J,$S838))*(Calc!$T$2:$T$2001&lt;INDEX(Calc!$H:$H,$S838)),0),0)+1,"")))))</f>
        <v>0</v>
      </c>
      <c r="U838">
        <f>IF($S838="","",IF($T838&lt;&gt;"","paid","unpaid"))</f>
        <v>0</v>
      </c>
      <c r="V838">
        <f>IF(OR($S838="",$T838=""),"",IFERROR(MATCH(1,INDEX((Calc!$A$2:$A$2001=INDEX(Calc!$A:$A,$S838))*(Calc!$D$2:$D$2001&gt;0)*(Calc!$I$2:$I$2001&gt;INDEX(Calc!$J:$J,$S838))*(Calc!$T$2:$T$2001&lt;INDEX(Calc!$H:$H,$S838))*(ROW(Calc!$A$2:$A$2001)&gt;$T838),0),0)+1,""))</f>
        <v>0</v>
      </c>
      <c r="W838" s="8">
        <f>IF($S838="","",MAX(0,INDEX(Calc!$H:$H,$S838)-MAX(INDEX(Calc!$K:$K,$S838),INDEX(Calc!$J:$J,$S838))))</f>
        <v>0</v>
      </c>
      <c r="X838" s="8">
        <f>IF($S838="","",INDEX(Calc!$E:$E,$S838)-$W838)</f>
        <v>0</v>
      </c>
    </row>
    <row r="839" spans="1:24">
      <c r="A839">
        <f>IF($S839="","",INDEX(Calc!$A:$A,$S839))</f>
        <v>0</v>
      </c>
      <c r="B839">
        <f>IF($S839="","",INDEX(Calc!$U:$U,$S839))</f>
        <v>0</v>
      </c>
      <c r="C839" s="7">
        <f>IF($S839="","",INDEX(Calc!$B:$B,$S839))</f>
        <v>0</v>
      </c>
      <c r="D839">
        <f>IF($S839="","",INDEX(Calc!$C:$C,$S839))</f>
        <v>0</v>
      </c>
      <c r="E839" s="8">
        <f>IF($S839="","",INDEX(Calc!$E:$E,$S839))</f>
        <v>0</v>
      </c>
      <c r="F839" s="9">
        <f>IF($S839="","",INDEX(Calc!$G:$G,$S839))</f>
        <v>0</v>
      </c>
      <c r="G839" s="8">
        <f>IF($S839="","",INDEX(Calc!$L:$L,$S839))</f>
        <v>0</v>
      </c>
      <c r="H839" s="8">
        <f>IF($S839="","",INDEX(Calc!$M:$M,$S839))</f>
        <v>0</v>
      </c>
      <c r="I839" s="7">
        <f>IF($T839="","",INDEX(Calc!$B:$B,$T839))</f>
        <v>0</v>
      </c>
      <c r="J839" s="8">
        <f>IF($S839="","",IF($U839&lt;&gt;"paid",0,MAX(0,MIN(INDEX(Calc!$H:$H,$S839),INDEX(Calc!$I:$I,$T839))-MAX(INDEX(Calc!$J:$J,$S839),INDEX(Calc!$T:$T,$T839)))))</f>
        <v>0</v>
      </c>
      <c r="K839" s="8">
        <f>IF($S839="","",IF($U839&lt;&gt;"paid",0,$J839/(1+$F839)*$F839))</f>
        <v>0</v>
      </c>
      <c r="L839" s="8">
        <f>IF($S839="","",IF($U839="paid",MAX(0,$E839-MAX(0,MIN(INDEX(Calc!$H:$H,$S839),INDEX(Calc!$I:$I,$T839))-INDEX(Calc!$J:$J,$S839))),$W839))</f>
        <v>0</v>
      </c>
      <c r="M839" s="8">
        <f>IF($S839="","",IF($U839="paid",$L839/(1+$F839)*$F839,$Q839))</f>
        <v>0</v>
      </c>
      <c r="N839">
        <f>IF(OR($S839="",$U839&lt;&gt;"paid"),"",$I839-$C839)</f>
        <v>0</v>
      </c>
      <c r="O839" s="8">
        <f>IF($S839="","",IF(AND($U839="paid",$N839&gt;Settings!$B$4),$K839*Settings!$B$3*$N839/365,0))</f>
        <v>0</v>
      </c>
      <c r="P839" s="8">
        <f>IF($S839="","",IF($U839="unpaid",$W839,0))</f>
        <v>0</v>
      </c>
      <c r="Q839" s="8">
        <f>IF($S839="","",IF(AND($U839="unpaid",$C839&lt;=Settings!$B$2),$W839/(1+$F839)*$F839,0))</f>
        <v>0</v>
      </c>
      <c r="R839">
        <f>IF($S839="","","FY "&amp;IF(MONTH($C839)&gt;=4,YEAR($C839),YEAR($C839)-1)&amp;"-"&amp;TEXT(MOD(IF(MONTH($C839)&gt;=4,YEAR($C839)+1,YEAR($C839)),100),"00"))</f>
        <v>0</v>
      </c>
      <c r="S839">
        <f>IF($S838="","",IF($U838="paid",IF($V838&lt;&gt;"",$S838,IF(AND($W838&gt;0,OR(INDEX(Calc!$B:$B,$S838)&lt;=Settings!$B$2,$X838=0)),$S838,IFERROR(MATCH(1,INDEX((Calc!$A$2:$A$2001&lt;&gt;"")*(Calc!$E$2:$E$2001&gt;0)*(ROW(Calc!$A$2:$A$2001)&gt;$S838),0),0)+1,""))),IFERROR(MATCH(1,INDEX((Calc!$A$2:$A$2001&lt;&gt;"")*(Calc!$E$2:$E$2001&gt;0)*(ROW(Calc!$A$2:$A$2001)&gt;$S838),0),0)+1,"")))</f>
        <v>0</v>
      </c>
      <c r="T839">
        <f>IF($S839="","",IF(AND($S839=$S838,$U838="paid",$V838=""),"",IF(AND($S839=$S838,$U838="paid",$V838&lt;&gt;""),$V838,IF($S839="","",IFERROR(MATCH(1,INDEX((Calc!$A$2:$A$2001=INDEX(Calc!$A:$A,$S839))*(Calc!$D$2:$D$2001&gt;0)*(Calc!$I$2:$I$2001&gt;INDEX(Calc!$J:$J,$S839))*(Calc!$T$2:$T$2001&lt;INDEX(Calc!$H:$H,$S839)),0),0)+1,"")))))</f>
        <v>0</v>
      </c>
      <c r="U839">
        <f>IF($S839="","",IF($T839&lt;&gt;"","paid","unpaid"))</f>
        <v>0</v>
      </c>
      <c r="V839">
        <f>IF(OR($S839="",$T839=""),"",IFERROR(MATCH(1,INDEX((Calc!$A$2:$A$2001=INDEX(Calc!$A:$A,$S839))*(Calc!$D$2:$D$2001&gt;0)*(Calc!$I$2:$I$2001&gt;INDEX(Calc!$J:$J,$S839))*(Calc!$T$2:$T$2001&lt;INDEX(Calc!$H:$H,$S839))*(ROW(Calc!$A$2:$A$2001)&gt;$T839),0),0)+1,""))</f>
        <v>0</v>
      </c>
      <c r="W839" s="8">
        <f>IF($S839="","",MAX(0,INDEX(Calc!$H:$H,$S839)-MAX(INDEX(Calc!$K:$K,$S839),INDEX(Calc!$J:$J,$S839))))</f>
        <v>0</v>
      </c>
      <c r="X839" s="8">
        <f>IF($S839="","",INDEX(Calc!$E:$E,$S839)-$W839)</f>
        <v>0</v>
      </c>
    </row>
    <row r="840" spans="1:24">
      <c r="A840">
        <f>IF($S840="","",INDEX(Calc!$A:$A,$S840))</f>
        <v>0</v>
      </c>
      <c r="B840">
        <f>IF($S840="","",INDEX(Calc!$U:$U,$S840))</f>
        <v>0</v>
      </c>
      <c r="C840" s="7">
        <f>IF($S840="","",INDEX(Calc!$B:$B,$S840))</f>
        <v>0</v>
      </c>
      <c r="D840">
        <f>IF($S840="","",INDEX(Calc!$C:$C,$S840))</f>
        <v>0</v>
      </c>
      <c r="E840" s="8">
        <f>IF($S840="","",INDEX(Calc!$E:$E,$S840))</f>
        <v>0</v>
      </c>
      <c r="F840" s="9">
        <f>IF($S840="","",INDEX(Calc!$G:$G,$S840))</f>
        <v>0</v>
      </c>
      <c r="G840" s="8">
        <f>IF($S840="","",INDEX(Calc!$L:$L,$S840))</f>
        <v>0</v>
      </c>
      <c r="H840" s="8">
        <f>IF($S840="","",INDEX(Calc!$M:$M,$S840))</f>
        <v>0</v>
      </c>
      <c r="I840" s="7">
        <f>IF($T840="","",INDEX(Calc!$B:$B,$T840))</f>
        <v>0</v>
      </c>
      <c r="J840" s="8">
        <f>IF($S840="","",IF($U840&lt;&gt;"paid",0,MAX(0,MIN(INDEX(Calc!$H:$H,$S840),INDEX(Calc!$I:$I,$T840))-MAX(INDEX(Calc!$J:$J,$S840),INDEX(Calc!$T:$T,$T840)))))</f>
        <v>0</v>
      </c>
      <c r="K840" s="8">
        <f>IF($S840="","",IF($U840&lt;&gt;"paid",0,$J840/(1+$F840)*$F840))</f>
        <v>0</v>
      </c>
      <c r="L840" s="8">
        <f>IF($S840="","",IF($U840="paid",MAX(0,$E840-MAX(0,MIN(INDEX(Calc!$H:$H,$S840),INDEX(Calc!$I:$I,$T840))-INDEX(Calc!$J:$J,$S840))),$W840))</f>
        <v>0</v>
      </c>
      <c r="M840" s="8">
        <f>IF($S840="","",IF($U840="paid",$L840/(1+$F840)*$F840,$Q840))</f>
        <v>0</v>
      </c>
      <c r="N840">
        <f>IF(OR($S840="",$U840&lt;&gt;"paid"),"",$I840-$C840)</f>
        <v>0</v>
      </c>
      <c r="O840" s="8">
        <f>IF($S840="","",IF(AND($U840="paid",$N840&gt;Settings!$B$4),$K840*Settings!$B$3*$N840/365,0))</f>
        <v>0</v>
      </c>
      <c r="P840" s="8">
        <f>IF($S840="","",IF($U840="unpaid",$W840,0))</f>
        <v>0</v>
      </c>
      <c r="Q840" s="8">
        <f>IF($S840="","",IF(AND($U840="unpaid",$C840&lt;=Settings!$B$2),$W840/(1+$F840)*$F840,0))</f>
        <v>0</v>
      </c>
      <c r="R840">
        <f>IF($S840="","","FY "&amp;IF(MONTH($C840)&gt;=4,YEAR($C840),YEAR($C840)-1)&amp;"-"&amp;TEXT(MOD(IF(MONTH($C840)&gt;=4,YEAR($C840)+1,YEAR($C840)),100),"00"))</f>
        <v>0</v>
      </c>
      <c r="S840">
        <f>IF($S839="","",IF($U839="paid",IF($V839&lt;&gt;"",$S839,IF(AND($W839&gt;0,OR(INDEX(Calc!$B:$B,$S839)&lt;=Settings!$B$2,$X839=0)),$S839,IFERROR(MATCH(1,INDEX((Calc!$A$2:$A$2001&lt;&gt;"")*(Calc!$E$2:$E$2001&gt;0)*(ROW(Calc!$A$2:$A$2001)&gt;$S839),0),0)+1,""))),IFERROR(MATCH(1,INDEX((Calc!$A$2:$A$2001&lt;&gt;"")*(Calc!$E$2:$E$2001&gt;0)*(ROW(Calc!$A$2:$A$2001)&gt;$S839),0),0)+1,"")))</f>
        <v>0</v>
      </c>
      <c r="T840">
        <f>IF($S840="","",IF(AND($S840=$S839,$U839="paid",$V839=""),"",IF(AND($S840=$S839,$U839="paid",$V839&lt;&gt;""),$V839,IF($S840="","",IFERROR(MATCH(1,INDEX((Calc!$A$2:$A$2001=INDEX(Calc!$A:$A,$S840))*(Calc!$D$2:$D$2001&gt;0)*(Calc!$I$2:$I$2001&gt;INDEX(Calc!$J:$J,$S840))*(Calc!$T$2:$T$2001&lt;INDEX(Calc!$H:$H,$S840)),0),0)+1,"")))))</f>
        <v>0</v>
      </c>
      <c r="U840">
        <f>IF($S840="","",IF($T840&lt;&gt;"","paid","unpaid"))</f>
        <v>0</v>
      </c>
      <c r="V840">
        <f>IF(OR($S840="",$T840=""),"",IFERROR(MATCH(1,INDEX((Calc!$A$2:$A$2001=INDEX(Calc!$A:$A,$S840))*(Calc!$D$2:$D$2001&gt;0)*(Calc!$I$2:$I$2001&gt;INDEX(Calc!$J:$J,$S840))*(Calc!$T$2:$T$2001&lt;INDEX(Calc!$H:$H,$S840))*(ROW(Calc!$A$2:$A$2001)&gt;$T840),0),0)+1,""))</f>
        <v>0</v>
      </c>
      <c r="W840" s="8">
        <f>IF($S840="","",MAX(0,INDEX(Calc!$H:$H,$S840)-MAX(INDEX(Calc!$K:$K,$S840),INDEX(Calc!$J:$J,$S840))))</f>
        <v>0</v>
      </c>
      <c r="X840" s="8">
        <f>IF($S840="","",INDEX(Calc!$E:$E,$S840)-$W840)</f>
        <v>0</v>
      </c>
    </row>
    <row r="841" spans="1:24">
      <c r="A841">
        <f>IF($S841="","",INDEX(Calc!$A:$A,$S841))</f>
        <v>0</v>
      </c>
      <c r="B841">
        <f>IF($S841="","",INDEX(Calc!$U:$U,$S841))</f>
        <v>0</v>
      </c>
      <c r="C841" s="7">
        <f>IF($S841="","",INDEX(Calc!$B:$B,$S841))</f>
        <v>0</v>
      </c>
      <c r="D841">
        <f>IF($S841="","",INDEX(Calc!$C:$C,$S841))</f>
        <v>0</v>
      </c>
      <c r="E841" s="8">
        <f>IF($S841="","",INDEX(Calc!$E:$E,$S841))</f>
        <v>0</v>
      </c>
      <c r="F841" s="9">
        <f>IF($S841="","",INDEX(Calc!$G:$G,$S841))</f>
        <v>0</v>
      </c>
      <c r="G841" s="8">
        <f>IF($S841="","",INDEX(Calc!$L:$L,$S841))</f>
        <v>0</v>
      </c>
      <c r="H841" s="8">
        <f>IF($S841="","",INDEX(Calc!$M:$M,$S841))</f>
        <v>0</v>
      </c>
      <c r="I841" s="7">
        <f>IF($T841="","",INDEX(Calc!$B:$B,$T841))</f>
        <v>0</v>
      </c>
      <c r="J841" s="8">
        <f>IF($S841="","",IF($U841&lt;&gt;"paid",0,MAX(0,MIN(INDEX(Calc!$H:$H,$S841),INDEX(Calc!$I:$I,$T841))-MAX(INDEX(Calc!$J:$J,$S841),INDEX(Calc!$T:$T,$T841)))))</f>
        <v>0</v>
      </c>
      <c r="K841" s="8">
        <f>IF($S841="","",IF($U841&lt;&gt;"paid",0,$J841/(1+$F841)*$F841))</f>
        <v>0</v>
      </c>
      <c r="L841" s="8">
        <f>IF($S841="","",IF($U841="paid",MAX(0,$E841-MAX(0,MIN(INDEX(Calc!$H:$H,$S841),INDEX(Calc!$I:$I,$T841))-INDEX(Calc!$J:$J,$S841))),$W841))</f>
        <v>0</v>
      </c>
      <c r="M841" s="8">
        <f>IF($S841="","",IF($U841="paid",$L841/(1+$F841)*$F841,$Q841))</f>
        <v>0</v>
      </c>
      <c r="N841">
        <f>IF(OR($S841="",$U841&lt;&gt;"paid"),"",$I841-$C841)</f>
        <v>0</v>
      </c>
      <c r="O841" s="8">
        <f>IF($S841="","",IF(AND($U841="paid",$N841&gt;Settings!$B$4),$K841*Settings!$B$3*$N841/365,0))</f>
        <v>0</v>
      </c>
      <c r="P841" s="8">
        <f>IF($S841="","",IF($U841="unpaid",$W841,0))</f>
        <v>0</v>
      </c>
      <c r="Q841" s="8">
        <f>IF($S841="","",IF(AND($U841="unpaid",$C841&lt;=Settings!$B$2),$W841/(1+$F841)*$F841,0))</f>
        <v>0</v>
      </c>
      <c r="R841">
        <f>IF($S841="","","FY "&amp;IF(MONTH($C841)&gt;=4,YEAR($C841),YEAR($C841)-1)&amp;"-"&amp;TEXT(MOD(IF(MONTH($C841)&gt;=4,YEAR($C841)+1,YEAR($C841)),100),"00"))</f>
        <v>0</v>
      </c>
      <c r="S841">
        <f>IF($S840="","",IF($U840="paid",IF($V840&lt;&gt;"",$S840,IF(AND($W840&gt;0,OR(INDEX(Calc!$B:$B,$S840)&lt;=Settings!$B$2,$X840=0)),$S840,IFERROR(MATCH(1,INDEX((Calc!$A$2:$A$2001&lt;&gt;"")*(Calc!$E$2:$E$2001&gt;0)*(ROW(Calc!$A$2:$A$2001)&gt;$S840),0),0)+1,""))),IFERROR(MATCH(1,INDEX((Calc!$A$2:$A$2001&lt;&gt;"")*(Calc!$E$2:$E$2001&gt;0)*(ROW(Calc!$A$2:$A$2001)&gt;$S840),0),0)+1,"")))</f>
        <v>0</v>
      </c>
      <c r="T841">
        <f>IF($S841="","",IF(AND($S841=$S840,$U840="paid",$V840=""),"",IF(AND($S841=$S840,$U840="paid",$V840&lt;&gt;""),$V840,IF($S841="","",IFERROR(MATCH(1,INDEX((Calc!$A$2:$A$2001=INDEX(Calc!$A:$A,$S841))*(Calc!$D$2:$D$2001&gt;0)*(Calc!$I$2:$I$2001&gt;INDEX(Calc!$J:$J,$S841))*(Calc!$T$2:$T$2001&lt;INDEX(Calc!$H:$H,$S841)),0),0)+1,"")))))</f>
        <v>0</v>
      </c>
      <c r="U841">
        <f>IF($S841="","",IF($T841&lt;&gt;"","paid","unpaid"))</f>
        <v>0</v>
      </c>
      <c r="V841">
        <f>IF(OR($S841="",$T841=""),"",IFERROR(MATCH(1,INDEX((Calc!$A$2:$A$2001=INDEX(Calc!$A:$A,$S841))*(Calc!$D$2:$D$2001&gt;0)*(Calc!$I$2:$I$2001&gt;INDEX(Calc!$J:$J,$S841))*(Calc!$T$2:$T$2001&lt;INDEX(Calc!$H:$H,$S841))*(ROW(Calc!$A$2:$A$2001)&gt;$T841),0),0)+1,""))</f>
        <v>0</v>
      </c>
      <c r="W841" s="8">
        <f>IF($S841="","",MAX(0,INDEX(Calc!$H:$H,$S841)-MAX(INDEX(Calc!$K:$K,$S841),INDEX(Calc!$J:$J,$S841))))</f>
        <v>0</v>
      </c>
      <c r="X841" s="8">
        <f>IF($S841="","",INDEX(Calc!$E:$E,$S841)-$W841)</f>
        <v>0</v>
      </c>
    </row>
    <row r="842" spans="1:24">
      <c r="A842">
        <f>IF($S842="","",INDEX(Calc!$A:$A,$S842))</f>
        <v>0</v>
      </c>
      <c r="B842">
        <f>IF($S842="","",INDEX(Calc!$U:$U,$S842))</f>
        <v>0</v>
      </c>
      <c r="C842" s="7">
        <f>IF($S842="","",INDEX(Calc!$B:$B,$S842))</f>
        <v>0</v>
      </c>
      <c r="D842">
        <f>IF($S842="","",INDEX(Calc!$C:$C,$S842))</f>
        <v>0</v>
      </c>
      <c r="E842" s="8">
        <f>IF($S842="","",INDEX(Calc!$E:$E,$S842))</f>
        <v>0</v>
      </c>
      <c r="F842" s="9">
        <f>IF($S842="","",INDEX(Calc!$G:$G,$S842))</f>
        <v>0</v>
      </c>
      <c r="G842" s="8">
        <f>IF($S842="","",INDEX(Calc!$L:$L,$S842))</f>
        <v>0</v>
      </c>
      <c r="H842" s="8">
        <f>IF($S842="","",INDEX(Calc!$M:$M,$S842))</f>
        <v>0</v>
      </c>
      <c r="I842" s="7">
        <f>IF($T842="","",INDEX(Calc!$B:$B,$T842))</f>
        <v>0</v>
      </c>
      <c r="J842" s="8">
        <f>IF($S842="","",IF($U842&lt;&gt;"paid",0,MAX(0,MIN(INDEX(Calc!$H:$H,$S842),INDEX(Calc!$I:$I,$T842))-MAX(INDEX(Calc!$J:$J,$S842),INDEX(Calc!$T:$T,$T842)))))</f>
        <v>0</v>
      </c>
      <c r="K842" s="8">
        <f>IF($S842="","",IF($U842&lt;&gt;"paid",0,$J842/(1+$F842)*$F842))</f>
        <v>0</v>
      </c>
      <c r="L842" s="8">
        <f>IF($S842="","",IF($U842="paid",MAX(0,$E842-MAX(0,MIN(INDEX(Calc!$H:$H,$S842),INDEX(Calc!$I:$I,$T842))-INDEX(Calc!$J:$J,$S842))),$W842))</f>
        <v>0</v>
      </c>
      <c r="M842" s="8">
        <f>IF($S842="","",IF($U842="paid",$L842/(1+$F842)*$F842,$Q842))</f>
        <v>0</v>
      </c>
      <c r="N842">
        <f>IF(OR($S842="",$U842&lt;&gt;"paid"),"",$I842-$C842)</f>
        <v>0</v>
      </c>
      <c r="O842" s="8">
        <f>IF($S842="","",IF(AND($U842="paid",$N842&gt;Settings!$B$4),$K842*Settings!$B$3*$N842/365,0))</f>
        <v>0</v>
      </c>
      <c r="P842" s="8">
        <f>IF($S842="","",IF($U842="unpaid",$W842,0))</f>
        <v>0</v>
      </c>
      <c r="Q842" s="8">
        <f>IF($S842="","",IF(AND($U842="unpaid",$C842&lt;=Settings!$B$2),$W842/(1+$F842)*$F842,0))</f>
        <v>0</v>
      </c>
      <c r="R842">
        <f>IF($S842="","","FY "&amp;IF(MONTH($C842)&gt;=4,YEAR($C842),YEAR($C842)-1)&amp;"-"&amp;TEXT(MOD(IF(MONTH($C842)&gt;=4,YEAR($C842)+1,YEAR($C842)),100),"00"))</f>
        <v>0</v>
      </c>
      <c r="S842">
        <f>IF($S841="","",IF($U841="paid",IF($V841&lt;&gt;"",$S841,IF(AND($W841&gt;0,OR(INDEX(Calc!$B:$B,$S841)&lt;=Settings!$B$2,$X841=0)),$S841,IFERROR(MATCH(1,INDEX((Calc!$A$2:$A$2001&lt;&gt;"")*(Calc!$E$2:$E$2001&gt;0)*(ROW(Calc!$A$2:$A$2001)&gt;$S841),0),0)+1,""))),IFERROR(MATCH(1,INDEX((Calc!$A$2:$A$2001&lt;&gt;"")*(Calc!$E$2:$E$2001&gt;0)*(ROW(Calc!$A$2:$A$2001)&gt;$S841),0),0)+1,"")))</f>
        <v>0</v>
      </c>
      <c r="T842">
        <f>IF($S842="","",IF(AND($S842=$S841,$U841="paid",$V841=""),"",IF(AND($S842=$S841,$U841="paid",$V841&lt;&gt;""),$V841,IF($S842="","",IFERROR(MATCH(1,INDEX((Calc!$A$2:$A$2001=INDEX(Calc!$A:$A,$S842))*(Calc!$D$2:$D$2001&gt;0)*(Calc!$I$2:$I$2001&gt;INDEX(Calc!$J:$J,$S842))*(Calc!$T$2:$T$2001&lt;INDEX(Calc!$H:$H,$S842)),0),0)+1,"")))))</f>
        <v>0</v>
      </c>
      <c r="U842">
        <f>IF($S842="","",IF($T842&lt;&gt;"","paid","unpaid"))</f>
        <v>0</v>
      </c>
      <c r="V842">
        <f>IF(OR($S842="",$T842=""),"",IFERROR(MATCH(1,INDEX((Calc!$A$2:$A$2001=INDEX(Calc!$A:$A,$S842))*(Calc!$D$2:$D$2001&gt;0)*(Calc!$I$2:$I$2001&gt;INDEX(Calc!$J:$J,$S842))*(Calc!$T$2:$T$2001&lt;INDEX(Calc!$H:$H,$S842))*(ROW(Calc!$A$2:$A$2001)&gt;$T842),0),0)+1,""))</f>
        <v>0</v>
      </c>
      <c r="W842" s="8">
        <f>IF($S842="","",MAX(0,INDEX(Calc!$H:$H,$S842)-MAX(INDEX(Calc!$K:$K,$S842),INDEX(Calc!$J:$J,$S842))))</f>
        <v>0</v>
      </c>
      <c r="X842" s="8">
        <f>IF($S842="","",INDEX(Calc!$E:$E,$S842)-$W842)</f>
        <v>0</v>
      </c>
    </row>
    <row r="843" spans="1:24">
      <c r="A843">
        <f>IF($S843="","",INDEX(Calc!$A:$A,$S843))</f>
        <v>0</v>
      </c>
      <c r="B843">
        <f>IF($S843="","",INDEX(Calc!$U:$U,$S843))</f>
        <v>0</v>
      </c>
      <c r="C843" s="7">
        <f>IF($S843="","",INDEX(Calc!$B:$B,$S843))</f>
        <v>0</v>
      </c>
      <c r="D843">
        <f>IF($S843="","",INDEX(Calc!$C:$C,$S843))</f>
        <v>0</v>
      </c>
      <c r="E843" s="8">
        <f>IF($S843="","",INDEX(Calc!$E:$E,$S843))</f>
        <v>0</v>
      </c>
      <c r="F843" s="9">
        <f>IF($S843="","",INDEX(Calc!$G:$G,$S843))</f>
        <v>0</v>
      </c>
      <c r="G843" s="8">
        <f>IF($S843="","",INDEX(Calc!$L:$L,$S843))</f>
        <v>0</v>
      </c>
      <c r="H843" s="8">
        <f>IF($S843="","",INDEX(Calc!$M:$M,$S843))</f>
        <v>0</v>
      </c>
      <c r="I843" s="7">
        <f>IF($T843="","",INDEX(Calc!$B:$B,$T843))</f>
        <v>0</v>
      </c>
      <c r="J843" s="8">
        <f>IF($S843="","",IF($U843&lt;&gt;"paid",0,MAX(0,MIN(INDEX(Calc!$H:$H,$S843),INDEX(Calc!$I:$I,$T843))-MAX(INDEX(Calc!$J:$J,$S843),INDEX(Calc!$T:$T,$T843)))))</f>
        <v>0</v>
      </c>
      <c r="K843" s="8">
        <f>IF($S843="","",IF($U843&lt;&gt;"paid",0,$J843/(1+$F843)*$F843))</f>
        <v>0</v>
      </c>
      <c r="L843" s="8">
        <f>IF($S843="","",IF($U843="paid",MAX(0,$E843-MAX(0,MIN(INDEX(Calc!$H:$H,$S843),INDEX(Calc!$I:$I,$T843))-INDEX(Calc!$J:$J,$S843))),$W843))</f>
        <v>0</v>
      </c>
      <c r="M843" s="8">
        <f>IF($S843="","",IF($U843="paid",$L843/(1+$F843)*$F843,$Q843))</f>
        <v>0</v>
      </c>
      <c r="N843">
        <f>IF(OR($S843="",$U843&lt;&gt;"paid"),"",$I843-$C843)</f>
        <v>0</v>
      </c>
      <c r="O843" s="8">
        <f>IF($S843="","",IF(AND($U843="paid",$N843&gt;Settings!$B$4),$K843*Settings!$B$3*$N843/365,0))</f>
        <v>0</v>
      </c>
      <c r="P843" s="8">
        <f>IF($S843="","",IF($U843="unpaid",$W843,0))</f>
        <v>0</v>
      </c>
      <c r="Q843" s="8">
        <f>IF($S843="","",IF(AND($U843="unpaid",$C843&lt;=Settings!$B$2),$W843/(1+$F843)*$F843,0))</f>
        <v>0</v>
      </c>
      <c r="R843">
        <f>IF($S843="","","FY "&amp;IF(MONTH($C843)&gt;=4,YEAR($C843),YEAR($C843)-1)&amp;"-"&amp;TEXT(MOD(IF(MONTH($C843)&gt;=4,YEAR($C843)+1,YEAR($C843)),100),"00"))</f>
        <v>0</v>
      </c>
      <c r="S843">
        <f>IF($S842="","",IF($U842="paid",IF($V842&lt;&gt;"",$S842,IF(AND($W842&gt;0,OR(INDEX(Calc!$B:$B,$S842)&lt;=Settings!$B$2,$X842=0)),$S842,IFERROR(MATCH(1,INDEX((Calc!$A$2:$A$2001&lt;&gt;"")*(Calc!$E$2:$E$2001&gt;0)*(ROW(Calc!$A$2:$A$2001)&gt;$S842),0),0)+1,""))),IFERROR(MATCH(1,INDEX((Calc!$A$2:$A$2001&lt;&gt;"")*(Calc!$E$2:$E$2001&gt;0)*(ROW(Calc!$A$2:$A$2001)&gt;$S842),0),0)+1,"")))</f>
        <v>0</v>
      </c>
      <c r="T843">
        <f>IF($S843="","",IF(AND($S843=$S842,$U842="paid",$V842=""),"",IF(AND($S843=$S842,$U842="paid",$V842&lt;&gt;""),$V842,IF($S843="","",IFERROR(MATCH(1,INDEX((Calc!$A$2:$A$2001=INDEX(Calc!$A:$A,$S843))*(Calc!$D$2:$D$2001&gt;0)*(Calc!$I$2:$I$2001&gt;INDEX(Calc!$J:$J,$S843))*(Calc!$T$2:$T$2001&lt;INDEX(Calc!$H:$H,$S843)),0),0)+1,"")))))</f>
        <v>0</v>
      </c>
      <c r="U843">
        <f>IF($S843="","",IF($T843&lt;&gt;"","paid","unpaid"))</f>
        <v>0</v>
      </c>
      <c r="V843">
        <f>IF(OR($S843="",$T843=""),"",IFERROR(MATCH(1,INDEX((Calc!$A$2:$A$2001=INDEX(Calc!$A:$A,$S843))*(Calc!$D$2:$D$2001&gt;0)*(Calc!$I$2:$I$2001&gt;INDEX(Calc!$J:$J,$S843))*(Calc!$T$2:$T$2001&lt;INDEX(Calc!$H:$H,$S843))*(ROW(Calc!$A$2:$A$2001)&gt;$T843),0),0)+1,""))</f>
        <v>0</v>
      </c>
      <c r="W843" s="8">
        <f>IF($S843="","",MAX(0,INDEX(Calc!$H:$H,$S843)-MAX(INDEX(Calc!$K:$K,$S843),INDEX(Calc!$J:$J,$S843))))</f>
        <v>0</v>
      </c>
      <c r="X843" s="8">
        <f>IF($S843="","",INDEX(Calc!$E:$E,$S843)-$W843)</f>
        <v>0</v>
      </c>
    </row>
    <row r="844" spans="1:24">
      <c r="A844">
        <f>IF($S844="","",INDEX(Calc!$A:$A,$S844))</f>
        <v>0</v>
      </c>
      <c r="B844">
        <f>IF($S844="","",INDEX(Calc!$U:$U,$S844))</f>
        <v>0</v>
      </c>
      <c r="C844" s="7">
        <f>IF($S844="","",INDEX(Calc!$B:$B,$S844))</f>
        <v>0</v>
      </c>
      <c r="D844">
        <f>IF($S844="","",INDEX(Calc!$C:$C,$S844))</f>
        <v>0</v>
      </c>
      <c r="E844" s="8">
        <f>IF($S844="","",INDEX(Calc!$E:$E,$S844))</f>
        <v>0</v>
      </c>
      <c r="F844" s="9">
        <f>IF($S844="","",INDEX(Calc!$G:$G,$S844))</f>
        <v>0</v>
      </c>
      <c r="G844" s="8">
        <f>IF($S844="","",INDEX(Calc!$L:$L,$S844))</f>
        <v>0</v>
      </c>
      <c r="H844" s="8">
        <f>IF($S844="","",INDEX(Calc!$M:$M,$S844))</f>
        <v>0</v>
      </c>
      <c r="I844" s="7">
        <f>IF($T844="","",INDEX(Calc!$B:$B,$T844))</f>
        <v>0</v>
      </c>
      <c r="J844" s="8">
        <f>IF($S844="","",IF($U844&lt;&gt;"paid",0,MAX(0,MIN(INDEX(Calc!$H:$H,$S844),INDEX(Calc!$I:$I,$T844))-MAX(INDEX(Calc!$J:$J,$S844),INDEX(Calc!$T:$T,$T844)))))</f>
        <v>0</v>
      </c>
      <c r="K844" s="8">
        <f>IF($S844="","",IF($U844&lt;&gt;"paid",0,$J844/(1+$F844)*$F844))</f>
        <v>0</v>
      </c>
      <c r="L844" s="8">
        <f>IF($S844="","",IF($U844="paid",MAX(0,$E844-MAX(0,MIN(INDEX(Calc!$H:$H,$S844),INDEX(Calc!$I:$I,$T844))-INDEX(Calc!$J:$J,$S844))),$W844))</f>
        <v>0</v>
      </c>
      <c r="M844" s="8">
        <f>IF($S844="","",IF($U844="paid",$L844/(1+$F844)*$F844,$Q844))</f>
        <v>0</v>
      </c>
      <c r="N844">
        <f>IF(OR($S844="",$U844&lt;&gt;"paid"),"",$I844-$C844)</f>
        <v>0</v>
      </c>
      <c r="O844" s="8">
        <f>IF($S844="","",IF(AND($U844="paid",$N844&gt;Settings!$B$4),$K844*Settings!$B$3*$N844/365,0))</f>
        <v>0</v>
      </c>
      <c r="P844" s="8">
        <f>IF($S844="","",IF($U844="unpaid",$W844,0))</f>
        <v>0</v>
      </c>
      <c r="Q844" s="8">
        <f>IF($S844="","",IF(AND($U844="unpaid",$C844&lt;=Settings!$B$2),$W844/(1+$F844)*$F844,0))</f>
        <v>0</v>
      </c>
      <c r="R844">
        <f>IF($S844="","","FY "&amp;IF(MONTH($C844)&gt;=4,YEAR($C844),YEAR($C844)-1)&amp;"-"&amp;TEXT(MOD(IF(MONTH($C844)&gt;=4,YEAR($C844)+1,YEAR($C844)),100),"00"))</f>
        <v>0</v>
      </c>
      <c r="S844">
        <f>IF($S843="","",IF($U843="paid",IF($V843&lt;&gt;"",$S843,IF(AND($W843&gt;0,OR(INDEX(Calc!$B:$B,$S843)&lt;=Settings!$B$2,$X843=0)),$S843,IFERROR(MATCH(1,INDEX((Calc!$A$2:$A$2001&lt;&gt;"")*(Calc!$E$2:$E$2001&gt;0)*(ROW(Calc!$A$2:$A$2001)&gt;$S843),0),0)+1,""))),IFERROR(MATCH(1,INDEX((Calc!$A$2:$A$2001&lt;&gt;"")*(Calc!$E$2:$E$2001&gt;0)*(ROW(Calc!$A$2:$A$2001)&gt;$S843),0),0)+1,"")))</f>
        <v>0</v>
      </c>
      <c r="T844">
        <f>IF($S844="","",IF(AND($S844=$S843,$U843="paid",$V843=""),"",IF(AND($S844=$S843,$U843="paid",$V843&lt;&gt;""),$V843,IF($S844="","",IFERROR(MATCH(1,INDEX((Calc!$A$2:$A$2001=INDEX(Calc!$A:$A,$S844))*(Calc!$D$2:$D$2001&gt;0)*(Calc!$I$2:$I$2001&gt;INDEX(Calc!$J:$J,$S844))*(Calc!$T$2:$T$2001&lt;INDEX(Calc!$H:$H,$S844)),0),0)+1,"")))))</f>
        <v>0</v>
      </c>
      <c r="U844">
        <f>IF($S844="","",IF($T844&lt;&gt;"","paid","unpaid"))</f>
        <v>0</v>
      </c>
      <c r="V844">
        <f>IF(OR($S844="",$T844=""),"",IFERROR(MATCH(1,INDEX((Calc!$A$2:$A$2001=INDEX(Calc!$A:$A,$S844))*(Calc!$D$2:$D$2001&gt;0)*(Calc!$I$2:$I$2001&gt;INDEX(Calc!$J:$J,$S844))*(Calc!$T$2:$T$2001&lt;INDEX(Calc!$H:$H,$S844))*(ROW(Calc!$A$2:$A$2001)&gt;$T844),0),0)+1,""))</f>
        <v>0</v>
      </c>
      <c r="W844" s="8">
        <f>IF($S844="","",MAX(0,INDEX(Calc!$H:$H,$S844)-MAX(INDEX(Calc!$K:$K,$S844),INDEX(Calc!$J:$J,$S844))))</f>
        <v>0</v>
      </c>
      <c r="X844" s="8">
        <f>IF($S844="","",INDEX(Calc!$E:$E,$S844)-$W844)</f>
        <v>0</v>
      </c>
    </row>
    <row r="845" spans="1:24">
      <c r="A845">
        <f>IF($S845="","",INDEX(Calc!$A:$A,$S845))</f>
        <v>0</v>
      </c>
      <c r="B845">
        <f>IF($S845="","",INDEX(Calc!$U:$U,$S845))</f>
        <v>0</v>
      </c>
      <c r="C845" s="7">
        <f>IF($S845="","",INDEX(Calc!$B:$B,$S845))</f>
        <v>0</v>
      </c>
      <c r="D845">
        <f>IF($S845="","",INDEX(Calc!$C:$C,$S845))</f>
        <v>0</v>
      </c>
      <c r="E845" s="8">
        <f>IF($S845="","",INDEX(Calc!$E:$E,$S845))</f>
        <v>0</v>
      </c>
      <c r="F845" s="9">
        <f>IF($S845="","",INDEX(Calc!$G:$G,$S845))</f>
        <v>0</v>
      </c>
      <c r="G845" s="8">
        <f>IF($S845="","",INDEX(Calc!$L:$L,$S845))</f>
        <v>0</v>
      </c>
      <c r="H845" s="8">
        <f>IF($S845="","",INDEX(Calc!$M:$M,$S845))</f>
        <v>0</v>
      </c>
      <c r="I845" s="7">
        <f>IF($T845="","",INDEX(Calc!$B:$B,$T845))</f>
        <v>0</v>
      </c>
      <c r="J845" s="8">
        <f>IF($S845="","",IF($U845&lt;&gt;"paid",0,MAX(0,MIN(INDEX(Calc!$H:$H,$S845),INDEX(Calc!$I:$I,$T845))-MAX(INDEX(Calc!$J:$J,$S845),INDEX(Calc!$T:$T,$T845)))))</f>
        <v>0</v>
      </c>
      <c r="K845" s="8">
        <f>IF($S845="","",IF($U845&lt;&gt;"paid",0,$J845/(1+$F845)*$F845))</f>
        <v>0</v>
      </c>
      <c r="L845" s="8">
        <f>IF($S845="","",IF($U845="paid",MAX(0,$E845-MAX(0,MIN(INDEX(Calc!$H:$H,$S845),INDEX(Calc!$I:$I,$T845))-INDEX(Calc!$J:$J,$S845))),$W845))</f>
        <v>0</v>
      </c>
      <c r="M845" s="8">
        <f>IF($S845="","",IF($U845="paid",$L845/(1+$F845)*$F845,$Q845))</f>
        <v>0</v>
      </c>
      <c r="N845">
        <f>IF(OR($S845="",$U845&lt;&gt;"paid"),"",$I845-$C845)</f>
        <v>0</v>
      </c>
      <c r="O845" s="8">
        <f>IF($S845="","",IF(AND($U845="paid",$N845&gt;Settings!$B$4),$K845*Settings!$B$3*$N845/365,0))</f>
        <v>0</v>
      </c>
      <c r="P845" s="8">
        <f>IF($S845="","",IF($U845="unpaid",$W845,0))</f>
        <v>0</v>
      </c>
      <c r="Q845" s="8">
        <f>IF($S845="","",IF(AND($U845="unpaid",$C845&lt;=Settings!$B$2),$W845/(1+$F845)*$F845,0))</f>
        <v>0</v>
      </c>
      <c r="R845">
        <f>IF($S845="","","FY "&amp;IF(MONTH($C845)&gt;=4,YEAR($C845),YEAR($C845)-1)&amp;"-"&amp;TEXT(MOD(IF(MONTH($C845)&gt;=4,YEAR($C845)+1,YEAR($C845)),100),"00"))</f>
        <v>0</v>
      </c>
      <c r="S845">
        <f>IF($S844="","",IF($U844="paid",IF($V844&lt;&gt;"",$S844,IF(AND($W844&gt;0,OR(INDEX(Calc!$B:$B,$S844)&lt;=Settings!$B$2,$X844=0)),$S844,IFERROR(MATCH(1,INDEX((Calc!$A$2:$A$2001&lt;&gt;"")*(Calc!$E$2:$E$2001&gt;0)*(ROW(Calc!$A$2:$A$2001)&gt;$S844),0),0)+1,""))),IFERROR(MATCH(1,INDEX((Calc!$A$2:$A$2001&lt;&gt;"")*(Calc!$E$2:$E$2001&gt;0)*(ROW(Calc!$A$2:$A$2001)&gt;$S844),0),0)+1,"")))</f>
        <v>0</v>
      </c>
      <c r="T845">
        <f>IF($S845="","",IF(AND($S845=$S844,$U844="paid",$V844=""),"",IF(AND($S845=$S844,$U844="paid",$V844&lt;&gt;""),$V844,IF($S845="","",IFERROR(MATCH(1,INDEX((Calc!$A$2:$A$2001=INDEX(Calc!$A:$A,$S845))*(Calc!$D$2:$D$2001&gt;0)*(Calc!$I$2:$I$2001&gt;INDEX(Calc!$J:$J,$S845))*(Calc!$T$2:$T$2001&lt;INDEX(Calc!$H:$H,$S845)),0),0)+1,"")))))</f>
        <v>0</v>
      </c>
      <c r="U845">
        <f>IF($S845="","",IF($T845&lt;&gt;"","paid","unpaid"))</f>
        <v>0</v>
      </c>
      <c r="V845">
        <f>IF(OR($S845="",$T845=""),"",IFERROR(MATCH(1,INDEX((Calc!$A$2:$A$2001=INDEX(Calc!$A:$A,$S845))*(Calc!$D$2:$D$2001&gt;0)*(Calc!$I$2:$I$2001&gt;INDEX(Calc!$J:$J,$S845))*(Calc!$T$2:$T$2001&lt;INDEX(Calc!$H:$H,$S845))*(ROW(Calc!$A$2:$A$2001)&gt;$T845),0),0)+1,""))</f>
        <v>0</v>
      </c>
      <c r="W845" s="8">
        <f>IF($S845="","",MAX(0,INDEX(Calc!$H:$H,$S845)-MAX(INDEX(Calc!$K:$K,$S845),INDEX(Calc!$J:$J,$S845))))</f>
        <v>0</v>
      </c>
      <c r="X845" s="8">
        <f>IF($S845="","",INDEX(Calc!$E:$E,$S845)-$W845)</f>
        <v>0</v>
      </c>
    </row>
    <row r="846" spans="1:24">
      <c r="A846">
        <f>IF($S846="","",INDEX(Calc!$A:$A,$S846))</f>
        <v>0</v>
      </c>
      <c r="B846">
        <f>IF($S846="","",INDEX(Calc!$U:$U,$S846))</f>
        <v>0</v>
      </c>
      <c r="C846" s="7">
        <f>IF($S846="","",INDEX(Calc!$B:$B,$S846))</f>
        <v>0</v>
      </c>
      <c r="D846">
        <f>IF($S846="","",INDEX(Calc!$C:$C,$S846))</f>
        <v>0</v>
      </c>
      <c r="E846" s="8">
        <f>IF($S846="","",INDEX(Calc!$E:$E,$S846))</f>
        <v>0</v>
      </c>
      <c r="F846" s="9">
        <f>IF($S846="","",INDEX(Calc!$G:$G,$S846))</f>
        <v>0</v>
      </c>
      <c r="G846" s="8">
        <f>IF($S846="","",INDEX(Calc!$L:$L,$S846))</f>
        <v>0</v>
      </c>
      <c r="H846" s="8">
        <f>IF($S846="","",INDEX(Calc!$M:$M,$S846))</f>
        <v>0</v>
      </c>
      <c r="I846" s="7">
        <f>IF($T846="","",INDEX(Calc!$B:$B,$T846))</f>
        <v>0</v>
      </c>
      <c r="J846" s="8">
        <f>IF($S846="","",IF($U846&lt;&gt;"paid",0,MAX(0,MIN(INDEX(Calc!$H:$H,$S846),INDEX(Calc!$I:$I,$T846))-MAX(INDEX(Calc!$J:$J,$S846),INDEX(Calc!$T:$T,$T846)))))</f>
        <v>0</v>
      </c>
      <c r="K846" s="8">
        <f>IF($S846="","",IF($U846&lt;&gt;"paid",0,$J846/(1+$F846)*$F846))</f>
        <v>0</v>
      </c>
      <c r="L846" s="8">
        <f>IF($S846="","",IF($U846="paid",MAX(0,$E846-MAX(0,MIN(INDEX(Calc!$H:$H,$S846),INDEX(Calc!$I:$I,$T846))-INDEX(Calc!$J:$J,$S846))),$W846))</f>
        <v>0</v>
      </c>
      <c r="M846" s="8">
        <f>IF($S846="","",IF($U846="paid",$L846/(1+$F846)*$F846,$Q846))</f>
        <v>0</v>
      </c>
      <c r="N846">
        <f>IF(OR($S846="",$U846&lt;&gt;"paid"),"",$I846-$C846)</f>
        <v>0</v>
      </c>
      <c r="O846" s="8">
        <f>IF($S846="","",IF(AND($U846="paid",$N846&gt;Settings!$B$4),$K846*Settings!$B$3*$N846/365,0))</f>
        <v>0</v>
      </c>
      <c r="P846" s="8">
        <f>IF($S846="","",IF($U846="unpaid",$W846,0))</f>
        <v>0</v>
      </c>
      <c r="Q846" s="8">
        <f>IF($S846="","",IF(AND($U846="unpaid",$C846&lt;=Settings!$B$2),$W846/(1+$F846)*$F846,0))</f>
        <v>0</v>
      </c>
      <c r="R846">
        <f>IF($S846="","","FY "&amp;IF(MONTH($C846)&gt;=4,YEAR($C846),YEAR($C846)-1)&amp;"-"&amp;TEXT(MOD(IF(MONTH($C846)&gt;=4,YEAR($C846)+1,YEAR($C846)),100),"00"))</f>
        <v>0</v>
      </c>
      <c r="S846">
        <f>IF($S845="","",IF($U845="paid",IF($V845&lt;&gt;"",$S845,IF(AND($W845&gt;0,OR(INDEX(Calc!$B:$B,$S845)&lt;=Settings!$B$2,$X845=0)),$S845,IFERROR(MATCH(1,INDEX((Calc!$A$2:$A$2001&lt;&gt;"")*(Calc!$E$2:$E$2001&gt;0)*(ROW(Calc!$A$2:$A$2001)&gt;$S845),0),0)+1,""))),IFERROR(MATCH(1,INDEX((Calc!$A$2:$A$2001&lt;&gt;"")*(Calc!$E$2:$E$2001&gt;0)*(ROW(Calc!$A$2:$A$2001)&gt;$S845),0),0)+1,"")))</f>
        <v>0</v>
      </c>
      <c r="T846">
        <f>IF($S846="","",IF(AND($S846=$S845,$U845="paid",$V845=""),"",IF(AND($S846=$S845,$U845="paid",$V845&lt;&gt;""),$V845,IF($S846="","",IFERROR(MATCH(1,INDEX((Calc!$A$2:$A$2001=INDEX(Calc!$A:$A,$S846))*(Calc!$D$2:$D$2001&gt;0)*(Calc!$I$2:$I$2001&gt;INDEX(Calc!$J:$J,$S846))*(Calc!$T$2:$T$2001&lt;INDEX(Calc!$H:$H,$S846)),0),0)+1,"")))))</f>
        <v>0</v>
      </c>
      <c r="U846">
        <f>IF($S846="","",IF($T846&lt;&gt;"","paid","unpaid"))</f>
        <v>0</v>
      </c>
      <c r="V846">
        <f>IF(OR($S846="",$T846=""),"",IFERROR(MATCH(1,INDEX((Calc!$A$2:$A$2001=INDEX(Calc!$A:$A,$S846))*(Calc!$D$2:$D$2001&gt;0)*(Calc!$I$2:$I$2001&gt;INDEX(Calc!$J:$J,$S846))*(Calc!$T$2:$T$2001&lt;INDEX(Calc!$H:$H,$S846))*(ROW(Calc!$A$2:$A$2001)&gt;$T846),0),0)+1,""))</f>
        <v>0</v>
      </c>
      <c r="W846" s="8">
        <f>IF($S846="","",MAX(0,INDEX(Calc!$H:$H,$S846)-MAX(INDEX(Calc!$K:$K,$S846),INDEX(Calc!$J:$J,$S846))))</f>
        <v>0</v>
      </c>
      <c r="X846" s="8">
        <f>IF($S846="","",INDEX(Calc!$E:$E,$S846)-$W846)</f>
        <v>0</v>
      </c>
    </row>
    <row r="847" spans="1:24">
      <c r="A847">
        <f>IF($S847="","",INDEX(Calc!$A:$A,$S847))</f>
        <v>0</v>
      </c>
      <c r="B847">
        <f>IF($S847="","",INDEX(Calc!$U:$U,$S847))</f>
        <v>0</v>
      </c>
      <c r="C847" s="7">
        <f>IF($S847="","",INDEX(Calc!$B:$B,$S847))</f>
        <v>0</v>
      </c>
      <c r="D847">
        <f>IF($S847="","",INDEX(Calc!$C:$C,$S847))</f>
        <v>0</v>
      </c>
      <c r="E847" s="8">
        <f>IF($S847="","",INDEX(Calc!$E:$E,$S847))</f>
        <v>0</v>
      </c>
      <c r="F847" s="9">
        <f>IF($S847="","",INDEX(Calc!$G:$G,$S847))</f>
        <v>0</v>
      </c>
      <c r="G847" s="8">
        <f>IF($S847="","",INDEX(Calc!$L:$L,$S847))</f>
        <v>0</v>
      </c>
      <c r="H847" s="8">
        <f>IF($S847="","",INDEX(Calc!$M:$M,$S847))</f>
        <v>0</v>
      </c>
      <c r="I847" s="7">
        <f>IF($T847="","",INDEX(Calc!$B:$B,$T847))</f>
        <v>0</v>
      </c>
      <c r="J847" s="8">
        <f>IF($S847="","",IF($U847&lt;&gt;"paid",0,MAX(0,MIN(INDEX(Calc!$H:$H,$S847),INDEX(Calc!$I:$I,$T847))-MAX(INDEX(Calc!$J:$J,$S847),INDEX(Calc!$T:$T,$T847)))))</f>
        <v>0</v>
      </c>
      <c r="K847" s="8">
        <f>IF($S847="","",IF($U847&lt;&gt;"paid",0,$J847/(1+$F847)*$F847))</f>
        <v>0</v>
      </c>
      <c r="L847" s="8">
        <f>IF($S847="","",IF($U847="paid",MAX(0,$E847-MAX(0,MIN(INDEX(Calc!$H:$H,$S847),INDEX(Calc!$I:$I,$T847))-INDEX(Calc!$J:$J,$S847))),$W847))</f>
        <v>0</v>
      </c>
      <c r="M847" s="8">
        <f>IF($S847="","",IF($U847="paid",$L847/(1+$F847)*$F847,$Q847))</f>
        <v>0</v>
      </c>
      <c r="N847">
        <f>IF(OR($S847="",$U847&lt;&gt;"paid"),"",$I847-$C847)</f>
        <v>0</v>
      </c>
      <c r="O847" s="8">
        <f>IF($S847="","",IF(AND($U847="paid",$N847&gt;Settings!$B$4),$K847*Settings!$B$3*$N847/365,0))</f>
        <v>0</v>
      </c>
      <c r="P847" s="8">
        <f>IF($S847="","",IF($U847="unpaid",$W847,0))</f>
        <v>0</v>
      </c>
      <c r="Q847" s="8">
        <f>IF($S847="","",IF(AND($U847="unpaid",$C847&lt;=Settings!$B$2),$W847/(1+$F847)*$F847,0))</f>
        <v>0</v>
      </c>
      <c r="R847">
        <f>IF($S847="","","FY "&amp;IF(MONTH($C847)&gt;=4,YEAR($C847),YEAR($C847)-1)&amp;"-"&amp;TEXT(MOD(IF(MONTH($C847)&gt;=4,YEAR($C847)+1,YEAR($C847)),100),"00"))</f>
        <v>0</v>
      </c>
      <c r="S847">
        <f>IF($S846="","",IF($U846="paid",IF($V846&lt;&gt;"",$S846,IF(AND($W846&gt;0,OR(INDEX(Calc!$B:$B,$S846)&lt;=Settings!$B$2,$X846=0)),$S846,IFERROR(MATCH(1,INDEX((Calc!$A$2:$A$2001&lt;&gt;"")*(Calc!$E$2:$E$2001&gt;0)*(ROW(Calc!$A$2:$A$2001)&gt;$S846),0),0)+1,""))),IFERROR(MATCH(1,INDEX((Calc!$A$2:$A$2001&lt;&gt;"")*(Calc!$E$2:$E$2001&gt;0)*(ROW(Calc!$A$2:$A$2001)&gt;$S846),0),0)+1,"")))</f>
        <v>0</v>
      </c>
      <c r="T847">
        <f>IF($S847="","",IF(AND($S847=$S846,$U846="paid",$V846=""),"",IF(AND($S847=$S846,$U846="paid",$V846&lt;&gt;""),$V846,IF($S847="","",IFERROR(MATCH(1,INDEX((Calc!$A$2:$A$2001=INDEX(Calc!$A:$A,$S847))*(Calc!$D$2:$D$2001&gt;0)*(Calc!$I$2:$I$2001&gt;INDEX(Calc!$J:$J,$S847))*(Calc!$T$2:$T$2001&lt;INDEX(Calc!$H:$H,$S847)),0),0)+1,"")))))</f>
        <v>0</v>
      </c>
      <c r="U847">
        <f>IF($S847="","",IF($T847&lt;&gt;"","paid","unpaid"))</f>
        <v>0</v>
      </c>
      <c r="V847">
        <f>IF(OR($S847="",$T847=""),"",IFERROR(MATCH(1,INDEX((Calc!$A$2:$A$2001=INDEX(Calc!$A:$A,$S847))*(Calc!$D$2:$D$2001&gt;0)*(Calc!$I$2:$I$2001&gt;INDEX(Calc!$J:$J,$S847))*(Calc!$T$2:$T$2001&lt;INDEX(Calc!$H:$H,$S847))*(ROW(Calc!$A$2:$A$2001)&gt;$T847),0),0)+1,""))</f>
        <v>0</v>
      </c>
      <c r="W847" s="8">
        <f>IF($S847="","",MAX(0,INDEX(Calc!$H:$H,$S847)-MAX(INDEX(Calc!$K:$K,$S847),INDEX(Calc!$J:$J,$S847))))</f>
        <v>0</v>
      </c>
      <c r="X847" s="8">
        <f>IF($S847="","",INDEX(Calc!$E:$E,$S847)-$W847)</f>
        <v>0</v>
      </c>
    </row>
    <row r="848" spans="1:24">
      <c r="A848">
        <f>IF($S848="","",INDEX(Calc!$A:$A,$S848))</f>
        <v>0</v>
      </c>
      <c r="B848">
        <f>IF($S848="","",INDEX(Calc!$U:$U,$S848))</f>
        <v>0</v>
      </c>
      <c r="C848" s="7">
        <f>IF($S848="","",INDEX(Calc!$B:$B,$S848))</f>
        <v>0</v>
      </c>
      <c r="D848">
        <f>IF($S848="","",INDEX(Calc!$C:$C,$S848))</f>
        <v>0</v>
      </c>
      <c r="E848" s="8">
        <f>IF($S848="","",INDEX(Calc!$E:$E,$S848))</f>
        <v>0</v>
      </c>
      <c r="F848" s="9">
        <f>IF($S848="","",INDEX(Calc!$G:$G,$S848))</f>
        <v>0</v>
      </c>
      <c r="G848" s="8">
        <f>IF($S848="","",INDEX(Calc!$L:$L,$S848))</f>
        <v>0</v>
      </c>
      <c r="H848" s="8">
        <f>IF($S848="","",INDEX(Calc!$M:$M,$S848))</f>
        <v>0</v>
      </c>
      <c r="I848" s="7">
        <f>IF($T848="","",INDEX(Calc!$B:$B,$T848))</f>
        <v>0</v>
      </c>
      <c r="J848" s="8">
        <f>IF($S848="","",IF($U848&lt;&gt;"paid",0,MAX(0,MIN(INDEX(Calc!$H:$H,$S848),INDEX(Calc!$I:$I,$T848))-MAX(INDEX(Calc!$J:$J,$S848),INDEX(Calc!$T:$T,$T848)))))</f>
        <v>0</v>
      </c>
      <c r="K848" s="8">
        <f>IF($S848="","",IF($U848&lt;&gt;"paid",0,$J848/(1+$F848)*$F848))</f>
        <v>0</v>
      </c>
      <c r="L848" s="8">
        <f>IF($S848="","",IF($U848="paid",MAX(0,$E848-MAX(0,MIN(INDEX(Calc!$H:$H,$S848),INDEX(Calc!$I:$I,$T848))-INDEX(Calc!$J:$J,$S848))),$W848))</f>
        <v>0</v>
      </c>
      <c r="M848" s="8">
        <f>IF($S848="","",IF($U848="paid",$L848/(1+$F848)*$F848,$Q848))</f>
        <v>0</v>
      </c>
      <c r="N848">
        <f>IF(OR($S848="",$U848&lt;&gt;"paid"),"",$I848-$C848)</f>
        <v>0</v>
      </c>
      <c r="O848" s="8">
        <f>IF($S848="","",IF(AND($U848="paid",$N848&gt;Settings!$B$4),$K848*Settings!$B$3*$N848/365,0))</f>
        <v>0</v>
      </c>
      <c r="P848" s="8">
        <f>IF($S848="","",IF($U848="unpaid",$W848,0))</f>
        <v>0</v>
      </c>
      <c r="Q848" s="8">
        <f>IF($S848="","",IF(AND($U848="unpaid",$C848&lt;=Settings!$B$2),$W848/(1+$F848)*$F848,0))</f>
        <v>0</v>
      </c>
      <c r="R848">
        <f>IF($S848="","","FY "&amp;IF(MONTH($C848)&gt;=4,YEAR($C848),YEAR($C848)-1)&amp;"-"&amp;TEXT(MOD(IF(MONTH($C848)&gt;=4,YEAR($C848)+1,YEAR($C848)),100),"00"))</f>
        <v>0</v>
      </c>
      <c r="S848">
        <f>IF($S847="","",IF($U847="paid",IF($V847&lt;&gt;"",$S847,IF(AND($W847&gt;0,OR(INDEX(Calc!$B:$B,$S847)&lt;=Settings!$B$2,$X847=0)),$S847,IFERROR(MATCH(1,INDEX((Calc!$A$2:$A$2001&lt;&gt;"")*(Calc!$E$2:$E$2001&gt;0)*(ROW(Calc!$A$2:$A$2001)&gt;$S847),0),0)+1,""))),IFERROR(MATCH(1,INDEX((Calc!$A$2:$A$2001&lt;&gt;"")*(Calc!$E$2:$E$2001&gt;0)*(ROW(Calc!$A$2:$A$2001)&gt;$S847),0),0)+1,"")))</f>
        <v>0</v>
      </c>
      <c r="T848">
        <f>IF($S848="","",IF(AND($S848=$S847,$U847="paid",$V847=""),"",IF(AND($S848=$S847,$U847="paid",$V847&lt;&gt;""),$V847,IF($S848="","",IFERROR(MATCH(1,INDEX((Calc!$A$2:$A$2001=INDEX(Calc!$A:$A,$S848))*(Calc!$D$2:$D$2001&gt;0)*(Calc!$I$2:$I$2001&gt;INDEX(Calc!$J:$J,$S848))*(Calc!$T$2:$T$2001&lt;INDEX(Calc!$H:$H,$S848)),0),0)+1,"")))))</f>
        <v>0</v>
      </c>
      <c r="U848">
        <f>IF($S848="","",IF($T848&lt;&gt;"","paid","unpaid"))</f>
        <v>0</v>
      </c>
      <c r="V848">
        <f>IF(OR($S848="",$T848=""),"",IFERROR(MATCH(1,INDEX((Calc!$A$2:$A$2001=INDEX(Calc!$A:$A,$S848))*(Calc!$D$2:$D$2001&gt;0)*(Calc!$I$2:$I$2001&gt;INDEX(Calc!$J:$J,$S848))*(Calc!$T$2:$T$2001&lt;INDEX(Calc!$H:$H,$S848))*(ROW(Calc!$A$2:$A$2001)&gt;$T848),0),0)+1,""))</f>
        <v>0</v>
      </c>
      <c r="W848" s="8">
        <f>IF($S848="","",MAX(0,INDEX(Calc!$H:$H,$S848)-MAX(INDEX(Calc!$K:$K,$S848),INDEX(Calc!$J:$J,$S848))))</f>
        <v>0</v>
      </c>
      <c r="X848" s="8">
        <f>IF($S848="","",INDEX(Calc!$E:$E,$S848)-$W848)</f>
        <v>0</v>
      </c>
    </row>
    <row r="849" spans="1:24">
      <c r="A849">
        <f>IF($S849="","",INDEX(Calc!$A:$A,$S849))</f>
        <v>0</v>
      </c>
      <c r="B849">
        <f>IF($S849="","",INDEX(Calc!$U:$U,$S849))</f>
        <v>0</v>
      </c>
      <c r="C849" s="7">
        <f>IF($S849="","",INDEX(Calc!$B:$B,$S849))</f>
        <v>0</v>
      </c>
      <c r="D849">
        <f>IF($S849="","",INDEX(Calc!$C:$C,$S849))</f>
        <v>0</v>
      </c>
      <c r="E849" s="8">
        <f>IF($S849="","",INDEX(Calc!$E:$E,$S849))</f>
        <v>0</v>
      </c>
      <c r="F849" s="9">
        <f>IF($S849="","",INDEX(Calc!$G:$G,$S849))</f>
        <v>0</v>
      </c>
      <c r="G849" s="8">
        <f>IF($S849="","",INDEX(Calc!$L:$L,$S849))</f>
        <v>0</v>
      </c>
      <c r="H849" s="8">
        <f>IF($S849="","",INDEX(Calc!$M:$M,$S849))</f>
        <v>0</v>
      </c>
      <c r="I849" s="7">
        <f>IF($T849="","",INDEX(Calc!$B:$B,$T849))</f>
        <v>0</v>
      </c>
      <c r="J849" s="8">
        <f>IF($S849="","",IF($U849&lt;&gt;"paid",0,MAX(0,MIN(INDEX(Calc!$H:$H,$S849),INDEX(Calc!$I:$I,$T849))-MAX(INDEX(Calc!$J:$J,$S849),INDEX(Calc!$T:$T,$T849)))))</f>
        <v>0</v>
      </c>
      <c r="K849" s="8">
        <f>IF($S849="","",IF($U849&lt;&gt;"paid",0,$J849/(1+$F849)*$F849))</f>
        <v>0</v>
      </c>
      <c r="L849" s="8">
        <f>IF($S849="","",IF($U849="paid",MAX(0,$E849-MAX(0,MIN(INDEX(Calc!$H:$H,$S849),INDEX(Calc!$I:$I,$T849))-INDEX(Calc!$J:$J,$S849))),$W849))</f>
        <v>0</v>
      </c>
      <c r="M849" s="8">
        <f>IF($S849="","",IF($U849="paid",$L849/(1+$F849)*$F849,$Q849))</f>
        <v>0</v>
      </c>
      <c r="N849">
        <f>IF(OR($S849="",$U849&lt;&gt;"paid"),"",$I849-$C849)</f>
        <v>0</v>
      </c>
      <c r="O849" s="8">
        <f>IF($S849="","",IF(AND($U849="paid",$N849&gt;Settings!$B$4),$K849*Settings!$B$3*$N849/365,0))</f>
        <v>0</v>
      </c>
      <c r="P849" s="8">
        <f>IF($S849="","",IF($U849="unpaid",$W849,0))</f>
        <v>0</v>
      </c>
      <c r="Q849" s="8">
        <f>IF($S849="","",IF(AND($U849="unpaid",$C849&lt;=Settings!$B$2),$W849/(1+$F849)*$F849,0))</f>
        <v>0</v>
      </c>
      <c r="R849">
        <f>IF($S849="","","FY "&amp;IF(MONTH($C849)&gt;=4,YEAR($C849),YEAR($C849)-1)&amp;"-"&amp;TEXT(MOD(IF(MONTH($C849)&gt;=4,YEAR($C849)+1,YEAR($C849)),100),"00"))</f>
        <v>0</v>
      </c>
      <c r="S849">
        <f>IF($S848="","",IF($U848="paid",IF($V848&lt;&gt;"",$S848,IF(AND($W848&gt;0,OR(INDEX(Calc!$B:$B,$S848)&lt;=Settings!$B$2,$X848=0)),$S848,IFERROR(MATCH(1,INDEX((Calc!$A$2:$A$2001&lt;&gt;"")*(Calc!$E$2:$E$2001&gt;0)*(ROW(Calc!$A$2:$A$2001)&gt;$S848),0),0)+1,""))),IFERROR(MATCH(1,INDEX((Calc!$A$2:$A$2001&lt;&gt;"")*(Calc!$E$2:$E$2001&gt;0)*(ROW(Calc!$A$2:$A$2001)&gt;$S848),0),0)+1,"")))</f>
        <v>0</v>
      </c>
      <c r="T849">
        <f>IF($S849="","",IF(AND($S849=$S848,$U848="paid",$V848=""),"",IF(AND($S849=$S848,$U848="paid",$V848&lt;&gt;""),$V848,IF($S849="","",IFERROR(MATCH(1,INDEX((Calc!$A$2:$A$2001=INDEX(Calc!$A:$A,$S849))*(Calc!$D$2:$D$2001&gt;0)*(Calc!$I$2:$I$2001&gt;INDEX(Calc!$J:$J,$S849))*(Calc!$T$2:$T$2001&lt;INDEX(Calc!$H:$H,$S849)),0),0)+1,"")))))</f>
        <v>0</v>
      </c>
      <c r="U849">
        <f>IF($S849="","",IF($T849&lt;&gt;"","paid","unpaid"))</f>
        <v>0</v>
      </c>
      <c r="V849">
        <f>IF(OR($S849="",$T849=""),"",IFERROR(MATCH(1,INDEX((Calc!$A$2:$A$2001=INDEX(Calc!$A:$A,$S849))*(Calc!$D$2:$D$2001&gt;0)*(Calc!$I$2:$I$2001&gt;INDEX(Calc!$J:$J,$S849))*(Calc!$T$2:$T$2001&lt;INDEX(Calc!$H:$H,$S849))*(ROW(Calc!$A$2:$A$2001)&gt;$T849),0),0)+1,""))</f>
        <v>0</v>
      </c>
      <c r="W849" s="8">
        <f>IF($S849="","",MAX(0,INDEX(Calc!$H:$H,$S849)-MAX(INDEX(Calc!$K:$K,$S849),INDEX(Calc!$J:$J,$S849))))</f>
        <v>0</v>
      </c>
      <c r="X849" s="8">
        <f>IF($S849="","",INDEX(Calc!$E:$E,$S849)-$W849)</f>
        <v>0</v>
      </c>
    </row>
    <row r="850" spans="1:24">
      <c r="A850">
        <f>IF($S850="","",INDEX(Calc!$A:$A,$S850))</f>
        <v>0</v>
      </c>
      <c r="B850">
        <f>IF($S850="","",INDEX(Calc!$U:$U,$S850))</f>
        <v>0</v>
      </c>
      <c r="C850" s="7">
        <f>IF($S850="","",INDEX(Calc!$B:$B,$S850))</f>
        <v>0</v>
      </c>
      <c r="D850">
        <f>IF($S850="","",INDEX(Calc!$C:$C,$S850))</f>
        <v>0</v>
      </c>
      <c r="E850" s="8">
        <f>IF($S850="","",INDEX(Calc!$E:$E,$S850))</f>
        <v>0</v>
      </c>
      <c r="F850" s="9">
        <f>IF($S850="","",INDEX(Calc!$G:$G,$S850))</f>
        <v>0</v>
      </c>
      <c r="G850" s="8">
        <f>IF($S850="","",INDEX(Calc!$L:$L,$S850))</f>
        <v>0</v>
      </c>
      <c r="H850" s="8">
        <f>IF($S850="","",INDEX(Calc!$M:$M,$S850))</f>
        <v>0</v>
      </c>
      <c r="I850" s="7">
        <f>IF($T850="","",INDEX(Calc!$B:$B,$T850))</f>
        <v>0</v>
      </c>
      <c r="J850" s="8">
        <f>IF($S850="","",IF($U850&lt;&gt;"paid",0,MAX(0,MIN(INDEX(Calc!$H:$H,$S850),INDEX(Calc!$I:$I,$T850))-MAX(INDEX(Calc!$J:$J,$S850),INDEX(Calc!$T:$T,$T850)))))</f>
        <v>0</v>
      </c>
      <c r="K850" s="8">
        <f>IF($S850="","",IF($U850&lt;&gt;"paid",0,$J850/(1+$F850)*$F850))</f>
        <v>0</v>
      </c>
      <c r="L850" s="8">
        <f>IF($S850="","",IF($U850="paid",MAX(0,$E850-MAX(0,MIN(INDEX(Calc!$H:$H,$S850),INDEX(Calc!$I:$I,$T850))-INDEX(Calc!$J:$J,$S850))),$W850))</f>
        <v>0</v>
      </c>
      <c r="M850" s="8">
        <f>IF($S850="","",IF($U850="paid",$L850/(1+$F850)*$F850,$Q850))</f>
        <v>0</v>
      </c>
      <c r="N850">
        <f>IF(OR($S850="",$U850&lt;&gt;"paid"),"",$I850-$C850)</f>
        <v>0</v>
      </c>
      <c r="O850" s="8">
        <f>IF($S850="","",IF(AND($U850="paid",$N850&gt;Settings!$B$4),$K850*Settings!$B$3*$N850/365,0))</f>
        <v>0</v>
      </c>
      <c r="P850" s="8">
        <f>IF($S850="","",IF($U850="unpaid",$W850,0))</f>
        <v>0</v>
      </c>
      <c r="Q850" s="8">
        <f>IF($S850="","",IF(AND($U850="unpaid",$C850&lt;=Settings!$B$2),$W850/(1+$F850)*$F850,0))</f>
        <v>0</v>
      </c>
      <c r="R850">
        <f>IF($S850="","","FY "&amp;IF(MONTH($C850)&gt;=4,YEAR($C850),YEAR($C850)-1)&amp;"-"&amp;TEXT(MOD(IF(MONTH($C850)&gt;=4,YEAR($C850)+1,YEAR($C850)),100),"00"))</f>
        <v>0</v>
      </c>
      <c r="S850">
        <f>IF($S849="","",IF($U849="paid",IF($V849&lt;&gt;"",$S849,IF(AND($W849&gt;0,OR(INDEX(Calc!$B:$B,$S849)&lt;=Settings!$B$2,$X849=0)),$S849,IFERROR(MATCH(1,INDEX((Calc!$A$2:$A$2001&lt;&gt;"")*(Calc!$E$2:$E$2001&gt;0)*(ROW(Calc!$A$2:$A$2001)&gt;$S849),0),0)+1,""))),IFERROR(MATCH(1,INDEX((Calc!$A$2:$A$2001&lt;&gt;"")*(Calc!$E$2:$E$2001&gt;0)*(ROW(Calc!$A$2:$A$2001)&gt;$S849),0),0)+1,"")))</f>
        <v>0</v>
      </c>
      <c r="T850">
        <f>IF($S850="","",IF(AND($S850=$S849,$U849="paid",$V849=""),"",IF(AND($S850=$S849,$U849="paid",$V849&lt;&gt;""),$V849,IF($S850="","",IFERROR(MATCH(1,INDEX((Calc!$A$2:$A$2001=INDEX(Calc!$A:$A,$S850))*(Calc!$D$2:$D$2001&gt;0)*(Calc!$I$2:$I$2001&gt;INDEX(Calc!$J:$J,$S850))*(Calc!$T$2:$T$2001&lt;INDEX(Calc!$H:$H,$S850)),0),0)+1,"")))))</f>
        <v>0</v>
      </c>
      <c r="U850">
        <f>IF($S850="","",IF($T850&lt;&gt;"","paid","unpaid"))</f>
        <v>0</v>
      </c>
      <c r="V850">
        <f>IF(OR($S850="",$T850=""),"",IFERROR(MATCH(1,INDEX((Calc!$A$2:$A$2001=INDEX(Calc!$A:$A,$S850))*(Calc!$D$2:$D$2001&gt;0)*(Calc!$I$2:$I$2001&gt;INDEX(Calc!$J:$J,$S850))*(Calc!$T$2:$T$2001&lt;INDEX(Calc!$H:$H,$S850))*(ROW(Calc!$A$2:$A$2001)&gt;$T850),0),0)+1,""))</f>
        <v>0</v>
      </c>
      <c r="W850" s="8">
        <f>IF($S850="","",MAX(0,INDEX(Calc!$H:$H,$S850)-MAX(INDEX(Calc!$K:$K,$S850),INDEX(Calc!$J:$J,$S850))))</f>
        <v>0</v>
      </c>
      <c r="X850" s="8">
        <f>IF($S850="","",INDEX(Calc!$E:$E,$S850)-$W850)</f>
        <v>0</v>
      </c>
    </row>
    <row r="851" spans="1:24">
      <c r="A851">
        <f>IF($S851="","",INDEX(Calc!$A:$A,$S851))</f>
        <v>0</v>
      </c>
      <c r="B851">
        <f>IF($S851="","",INDEX(Calc!$U:$U,$S851))</f>
        <v>0</v>
      </c>
      <c r="C851" s="7">
        <f>IF($S851="","",INDEX(Calc!$B:$B,$S851))</f>
        <v>0</v>
      </c>
      <c r="D851">
        <f>IF($S851="","",INDEX(Calc!$C:$C,$S851))</f>
        <v>0</v>
      </c>
      <c r="E851" s="8">
        <f>IF($S851="","",INDEX(Calc!$E:$E,$S851))</f>
        <v>0</v>
      </c>
      <c r="F851" s="9">
        <f>IF($S851="","",INDEX(Calc!$G:$G,$S851))</f>
        <v>0</v>
      </c>
      <c r="G851" s="8">
        <f>IF($S851="","",INDEX(Calc!$L:$L,$S851))</f>
        <v>0</v>
      </c>
      <c r="H851" s="8">
        <f>IF($S851="","",INDEX(Calc!$M:$M,$S851))</f>
        <v>0</v>
      </c>
      <c r="I851" s="7">
        <f>IF($T851="","",INDEX(Calc!$B:$B,$T851))</f>
        <v>0</v>
      </c>
      <c r="J851" s="8">
        <f>IF($S851="","",IF($U851&lt;&gt;"paid",0,MAX(0,MIN(INDEX(Calc!$H:$H,$S851),INDEX(Calc!$I:$I,$T851))-MAX(INDEX(Calc!$J:$J,$S851),INDEX(Calc!$T:$T,$T851)))))</f>
        <v>0</v>
      </c>
      <c r="K851" s="8">
        <f>IF($S851="","",IF($U851&lt;&gt;"paid",0,$J851/(1+$F851)*$F851))</f>
        <v>0</v>
      </c>
      <c r="L851" s="8">
        <f>IF($S851="","",IF($U851="paid",MAX(0,$E851-MAX(0,MIN(INDEX(Calc!$H:$H,$S851),INDEX(Calc!$I:$I,$T851))-INDEX(Calc!$J:$J,$S851))),$W851))</f>
        <v>0</v>
      </c>
      <c r="M851" s="8">
        <f>IF($S851="","",IF($U851="paid",$L851/(1+$F851)*$F851,$Q851))</f>
        <v>0</v>
      </c>
      <c r="N851">
        <f>IF(OR($S851="",$U851&lt;&gt;"paid"),"",$I851-$C851)</f>
        <v>0</v>
      </c>
      <c r="O851" s="8">
        <f>IF($S851="","",IF(AND($U851="paid",$N851&gt;Settings!$B$4),$K851*Settings!$B$3*$N851/365,0))</f>
        <v>0</v>
      </c>
      <c r="P851" s="8">
        <f>IF($S851="","",IF($U851="unpaid",$W851,0))</f>
        <v>0</v>
      </c>
      <c r="Q851" s="8">
        <f>IF($S851="","",IF(AND($U851="unpaid",$C851&lt;=Settings!$B$2),$W851/(1+$F851)*$F851,0))</f>
        <v>0</v>
      </c>
      <c r="R851">
        <f>IF($S851="","","FY "&amp;IF(MONTH($C851)&gt;=4,YEAR($C851),YEAR($C851)-1)&amp;"-"&amp;TEXT(MOD(IF(MONTH($C851)&gt;=4,YEAR($C851)+1,YEAR($C851)),100),"00"))</f>
        <v>0</v>
      </c>
      <c r="S851">
        <f>IF($S850="","",IF($U850="paid",IF($V850&lt;&gt;"",$S850,IF(AND($W850&gt;0,OR(INDEX(Calc!$B:$B,$S850)&lt;=Settings!$B$2,$X850=0)),$S850,IFERROR(MATCH(1,INDEX((Calc!$A$2:$A$2001&lt;&gt;"")*(Calc!$E$2:$E$2001&gt;0)*(ROW(Calc!$A$2:$A$2001)&gt;$S850),0),0)+1,""))),IFERROR(MATCH(1,INDEX((Calc!$A$2:$A$2001&lt;&gt;"")*(Calc!$E$2:$E$2001&gt;0)*(ROW(Calc!$A$2:$A$2001)&gt;$S850),0),0)+1,"")))</f>
        <v>0</v>
      </c>
      <c r="T851">
        <f>IF($S851="","",IF(AND($S851=$S850,$U850="paid",$V850=""),"",IF(AND($S851=$S850,$U850="paid",$V850&lt;&gt;""),$V850,IF($S851="","",IFERROR(MATCH(1,INDEX((Calc!$A$2:$A$2001=INDEX(Calc!$A:$A,$S851))*(Calc!$D$2:$D$2001&gt;0)*(Calc!$I$2:$I$2001&gt;INDEX(Calc!$J:$J,$S851))*(Calc!$T$2:$T$2001&lt;INDEX(Calc!$H:$H,$S851)),0),0)+1,"")))))</f>
        <v>0</v>
      </c>
      <c r="U851">
        <f>IF($S851="","",IF($T851&lt;&gt;"","paid","unpaid"))</f>
        <v>0</v>
      </c>
      <c r="V851">
        <f>IF(OR($S851="",$T851=""),"",IFERROR(MATCH(1,INDEX((Calc!$A$2:$A$2001=INDEX(Calc!$A:$A,$S851))*(Calc!$D$2:$D$2001&gt;0)*(Calc!$I$2:$I$2001&gt;INDEX(Calc!$J:$J,$S851))*(Calc!$T$2:$T$2001&lt;INDEX(Calc!$H:$H,$S851))*(ROW(Calc!$A$2:$A$2001)&gt;$T851),0),0)+1,""))</f>
        <v>0</v>
      </c>
      <c r="W851" s="8">
        <f>IF($S851="","",MAX(0,INDEX(Calc!$H:$H,$S851)-MAX(INDEX(Calc!$K:$K,$S851),INDEX(Calc!$J:$J,$S851))))</f>
        <v>0</v>
      </c>
      <c r="X851" s="8">
        <f>IF($S851="","",INDEX(Calc!$E:$E,$S851)-$W851)</f>
        <v>0</v>
      </c>
    </row>
    <row r="852" spans="1:24">
      <c r="A852">
        <f>IF($S852="","",INDEX(Calc!$A:$A,$S852))</f>
        <v>0</v>
      </c>
      <c r="B852">
        <f>IF($S852="","",INDEX(Calc!$U:$U,$S852))</f>
        <v>0</v>
      </c>
      <c r="C852" s="7">
        <f>IF($S852="","",INDEX(Calc!$B:$B,$S852))</f>
        <v>0</v>
      </c>
      <c r="D852">
        <f>IF($S852="","",INDEX(Calc!$C:$C,$S852))</f>
        <v>0</v>
      </c>
      <c r="E852" s="8">
        <f>IF($S852="","",INDEX(Calc!$E:$E,$S852))</f>
        <v>0</v>
      </c>
      <c r="F852" s="9">
        <f>IF($S852="","",INDEX(Calc!$G:$G,$S852))</f>
        <v>0</v>
      </c>
      <c r="G852" s="8">
        <f>IF($S852="","",INDEX(Calc!$L:$L,$S852))</f>
        <v>0</v>
      </c>
      <c r="H852" s="8">
        <f>IF($S852="","",INDEX(Calc!$M:$M,$S852))</f>
        <v>0</v>
      </c>
      <c r="I852" s="7">
        <f>IF($T852="","",INDEX(Calc!$B:$B,$T852))</f>
        <v>0</v>
      </c>
      <c r="J852" s="8">
        <f>IF($S852="","",IF($U852&lt;&gt;"paid",0,MAX(0,MIN(INDEX(Calc!$H:$H,$S852),INDEX(Calc!$I:$I,$T852))-MAX(INDEX(Calc!$J:$J,$S852),INDEX(Calc!$T:$T,$T852)))))</f>
        <v>0</v>
      </c>
      <c r="K852" s="8">
        <f>IF($S852="","",IF($U852&lt;&gt;"paid",0,$J852/(1+$F852)*$F852))</f>
        <v>0</v>
      </c>
      <c r="L852" s="8">
        <f>IF($S852="","",IF($U852="paid",MAX(0,$E852-MAX(0,MIN(INDEX(Calc!$H:$H,$S852),INDEX(Calc!$I:$I,$T852))-INDEX(Calc!$J:$J,$S852))),$W852))</f>
        <v>0</v>
      </c>
      <c r="M852" s="8">
        <f>IF($S852="","",IF($U852="paid",$L852/(1+$F852)*$F852,$Q852))</f>
        <v>0</v>
      </c>
      <c r="N852">
        <f>IF(OR($S852="",$U852&lt;&gt;"paid"),"",$I852-$C852)</f>
        <v>0</v>
      </c>
      <c r="O852" s="8">
        <f>IF($S852="","",IF(AND($U852="paid",$N852&gt;Settings!$B$4),$K852*Settings!$B$3*$N852/365,0))</f>
        <v>0</v>
      </c>
      <c r="P852" s="8">
        <f>IF($S852="","",IF($U852="unpaid",$W852,0))</f>
        <v>0</v>
      </c>
      <c r="Q852" s="8">
        <f>IF($S852="","",IF(AND($U852="unpaid",$C852&lt;=Settings!$B$2),$W852/(1+$F852)*$F852,0))</f>
        <v>0</v>
      </c>
      <c r="R852">
        <f>IF($S852="","","FY "&amp;IF(MONTH($C852)&gt;=4,YEAR($C852),YEAR($C852)-1)&amp;"-"&amp;TEXT(MOD(IF(MONTH($C852)&gt;=4,YEAR($C852)+1,YEAR($C852)),100),"00"))</f>
        <v>0</v>
      </c>
      <c r="S852">
        <f>IF($S851="","",IF($U851="paid",IF($V851&lt;&gt;"",$S851,IF(AND($W851&gt;0,OR(INDEX(Calc!$B:$B,$S851)&lt;=Settings!$B$2,$X851=0)),$S851,IFERROR(MATCH(1,INDEX((Calc!$A$2:$A$2001&lt;&gt;"")*(Calc!$E$2:$E$2001&gt;0)*(ROW(Calc!$A$2:$A$2001)&gt;$S851),0),0)+1,""))),IFERROR(MATCH(1,INDEX((Calc!$A$2:$A$2001&lt;&gt;"")*(Calc!$E$2:$E$2001&gt;0)*(ROW(Calc!$A$2:$A$2001)&gt;$S851),0),0)+1,"")))</f>
        <v>0</v>
      </c>
      <c r="T852">
        <f>IF($S852="","",IF(AND($S852=$S851,$U851="paid",$V851=""),"",IF(AND($S852=$S851,$U851="paid",$V851&lt;&gt;""),$V851,IF($S852="","",IFERROR(MATCH(1,INDEX((Calc!$A$2:$A$2001=INDEX(Calc!$A:$A,$S852))*(Calc!$D$2:$D$2001&gt;0)*(Calc!$I$2:$I$2001&gt;INDEX(Calc!$J:$J,$S852))*(Calc!$T$2:$T$2001&lt;INDEX(Calc!$H:$H,$S852)),0),0)+1,"")))))</f>
        <v>0</v>
      </c>
      <c r="U852">
        <f>IF($S852="","",IF($T852&lt;&gt;"","paid","unpaid"))</f>
        <v>0</v>
      </c>
      <c r="V852">
        <f>IF(OR($S852="",$T852=""),"",IFERROR(MATCH(1,INDEX((Calc!$A$2:$A$2001=INDEX(Calc!$A:$A,$S852))*(Calc!$D$2:$D$2001&gt;0)*(Calc!$I$2:$I$2001&gt;INDEX(Calc!$J:$J,$S852))*(Calc!$T$2:$T$2001&lt;INDEX(Calc!$H:$H,$S852))*(ROW(Calc!$A$2:$A$2001)&gt;$T852),0),0)+1,""))</f>
        <v>0</v>
      </c>
      <c r="W852" s="8">
        <f>IF($S852="","",MAX(0,INDEX(Calc!$H:$H,$S852)-MAX(INDEX(Calc!$K:$K,$S852),INDEX(Calc!$J:$J,$S852))))</f>
        <v>0</v>
      </c>
      <c r="X852" s="8">
        <f>IF($S852="","",INDEX(Calc!$E:$E,$S852)-$W852)</f>
        <v>0</v>
      </c>
    </row>
    <row r="853" spans="1:24">
      <c r="A853">
        <f>IF($S853="","",INDEX(Calc!$A:$A,$S853))</f>
        <v>0</v>
      </c>
      <c r="B853">
        <f>IF($S853="","",INDEX(Calc!$U:$U,$S853))</f>
        <v>0</v>
      </c>
      <c r="C853" s="7">
        <f>IF($S853="","",INDEX(Calc!$B:$B,$S853))</f>
        <v>0</v>
      </c>
      <c r="D853">
        <f>IF($S853="","",INDEX(Calc!$C:$C,$S853))</f>
        <v>0</v>
      </c>
      <c r="E853" s="8">
        <f>IF($S853="","",INDEX(Calc!$E:$E,$S853))</f>
        <v>0</v>
      </c>
      <c r="F853" s="9">
        <f>IF($S853="","",INDEX(Calc!$G:$G,$S853))</f>
        <v>0</v>
      </c>
      <c r="G853" s="8">
        <f>IF($S853="","",INDEX(Calc!$L:$L,$S853))</f>
        <v>0</v>
      </c>
      <c r="H853" s="8">
        <f>IF($S853="","",INDEX(Calc!$M:$M,$S853))</f>
        <v>0</v>
      </c>
      <c r="I853" s="7">
        <f>IF($T853="","",INDEX(Calc!$B:$B,$T853))</f>
        <v>0</v>
      </c>
      <c r="J853" s="8">
        <f>IF($S853="","",IF($U853&lt;&gt;"paid",0,MAX(0,MIN(INDEX(Calc!$H:$H,$S853),INDEX(Calc!$I:$I,$T853))-MAX(INDEX(Calc!$J:$J,$S853),INDEX(Calc!$T:$T,$T853)))))</f>
        <v>0</v>
      </c>
      <c r="K853" s="8">
        <f>IF($S853="","",IF($U853&lt;&gt;"paid",0,$J853/(1+$F853)*$F853))</f>
        <v>0</v>
      </c>
      <c r="L853" s="8">
        <f>IF($S853="","",IF($U853="paid",MAX(0,$E853-MAX(0,MIN(INDEX(Calc!$H:$H,$S853),INDEX(Calc!$I:$I,$T853))-INDEX(Calc!$J:$J,$S853))),$W853))</f>
        <v>0</v>
      </c>
      <c r="M853" s="8">
        <f>IF($S853="","",IF($U853="paid",$L853/(1+$F853)*$F853,$Q853))</f>
        <v>0</v>
      </c>
      <c r="N853">
        <f>IF(OR($S853="",$U853&lt;&gt;"paid"),"",$I853-$C853)</f>
        <v>0</v>
      </c>
      <c r="O853" s="8">
        <f>IF($S853="","",IF(AND($U853="paid",$N853&gt;Settings!$B$4),$K853*Settings!$B$3*$N853/365,0))</f>
        <v>0</v>
      </c>
      <c r="P853" s="8">
        <f>IF($S853="","",IF($U853="unpaid",$W853,0))</f>
        <v>0</v>
      </c>
      <c r="Q853" s="8">
        <f>IF($S853="","",IF(AND($U853="unpaid",$C853&lt;=Settings!$B$2),$W853/(1+$F853)*$F853,0))</f>
        <v>0</v>
      </c>
      <c r="R853">
        <f>IF($S853="","","FY "&amp;IF(MONTH($C853)&gt;=4,YEAR($C853),YEAR($C853)-1)&amp;"-"&amp;TEXT(MOD(IF(MONTH($C853)&gt;=4,YEAR($C853)+1,YEAR($C853)),100),"00"))</f>
        <v>0</v>
      </c>
      <c r="S853">
        <f>IF($S852="","",IF($U852="paid",IF($V852&lt;&gt;"",$S852,IF(AND($W852&gt;0,OR(INDEX(Calc!$B:$B,$S852)&lt;=Settings!$B$2,$X852=0)),$S852,IFERROR(MATCH(1,INDEX((Calc!$A$2:$A$2001&lt;&gt;"")*(Calc!$E$2:$E$2001&gt;0)*(ROW(Calc!$A$2:$A$2001)&gt;$S852),0),0)+1,""))),IFERROR(MATCH(1,INDEX((Calc!$A$2:$A$2001&lt;&gt;"")*(Calc!$E$2:$E$2001&gt;0)*(ROW(Calc!$A$2:$A$2001)&gt;$S852),0),0)+1,"")))</f>
        <v>0</v>
      </c>
      <c r="T853">
        <f>IF($S853="","",IF(AND($S853=$S852,$U852="paid",$V852=""),"",IF(AND($S853=$S852,$U852="paid",$V852&lt;&gt;""),$V852,IF($S853="","",IFERROR(MATCH(1,INDEX((Calc!$A$2:$A$2001=INDEX(Calc!$A:$A,$S853))*(Calc!$D$2:$D$2001&gt;0)*(Calc!$I$2:$I$2001&gt;INDEX(Calc!$J:$J,$S853))*(Calc!$T$2:$T$2001&lt;INDEX(Calc!$H:$H,$S853)),0),0)+1,"")))))</f>
        <v>0</v>
      </c>
      <c r="U853">
        <f>IF($S853="","",IF($T853&lt;&gt;"","paid","unpaid"))</f>
        <v>0</v>
      </c>
      <c r="V853">
        <f>IF(OR($S853="",$T853=""),"",IFERROR(MATCH(1,INDEX((Calc!$A$2:$A$2001=INDEX(Calc!$A:$A,$S853))*(Calc!$D$2:$D$2001&gt;0)*(Calc!$I$2:$I$2001&gt;INDEX(Calc!$J:$J,$S853))*(Calc!$T$2:$T$2001&lt;INDEX(Calc!$H:$H,$S853))*(ROW(Calc!$A$2:$A$2001)&gt;$T853),0),0)+1,""))</f>
        <v>0</v>
      </c>
      <c r="W853" s="8">
        <f>IF($S853="","",MAX(0,INDEX(Calc!$H:$H,$S853)-MAX(INDEX(Calc!$K:$K,$S853),INDEX(Calc!$J:$J,$S853))))</f>
        <v>0</v>
      </c>
      <c r="X853" s="8">
        <f>IF($S853="","",INDEX(Calc!$E:$E,$S853)-$W853)</f>
        <v>0</v>
      </c>
    </row>
    <row r="854" spans="1:24">
      <c r="A854">
        <f>IF($S854="","",INDEX(Calc!$A:$A,$S854))</f>
        <v>0</v>
      </c>
      <c r="B854">
        <f>IF($S854="","",INDEX(Calc!$U:$U,$S854))</f>
        <v>0</v>
      </c>
      <c r="C854" s="7">
        <f>IF($S854="","",INDEX(Calc!$B:$B,$S854))</f>
        <v>0</v>
      </c>
      <c r="D854">
        <f>IF($S854="","",INDEX(Calc!$C:$C,$S854))</f>
        <v>0</v>
      </c>
      <c r="E854" s="8">
        <f>IF($S854="","",INDEX(Calc!$E:$E,$S854))</f>
        <v>0</v>
      </c>
      <c r="F854" s="9">
        <f>IF($S854="","",INDEX(Calc!$G:$G,$S854))</f>
        <v>0</v>
      </c>
      <c r="G854" s="8">
        <f>IF($S854="","",INDEX(Calc!$L:$L,$S854))</f>
        <v>0</v>
      </c>
      <c r="H854" s="8">
        <f>IF($S854="","",INDEX(Calc!$M:$M,$S854))</f>
        <v>0</v>
      </c>
      <c r="I854" s="7">
        <f>IF($T854="","",INDEX(Calc!$B:$B,$T854))</f>
        <v>0</v>
      </c>
      <c r="J854" s="8">
        <f>IF($S854="","",IF($U854&lt;&gt;"paid",0,MAX(0,MIN(INDEX(Calc!$H:$H,$S854),INDEX(Calc!$I:$I,$T854))-MAX(INDEX(Calc!$J:$J,$S854),INDEX(Calc!$T:$T,$T854)))))</f>
        <v>0</v>
      </c>
      <c r="K854" s="8">
        <f>IF($S854="","",IF($U854&lt;&gt;"paid",0,$J854/(1+$F854)*$F854))</f>
        <v>0</v>
      </c>
      <c r="L854" s="8">
        <f>IF($S854="","",IF($U854="paid",MAX(0,$E854-MAX(0,MIN(INDEX(Calc!$H:$H,$S854),INDEX(Calc!$I:$I,$T854))-INDEX(Calc!$J:$J,$S854))),$W854))</f>
        <v>0</v>
      </c>
      <c r="M854" s="8">
        <f>IF($S854="","",IF($U854="paid",$L854/(1+$F854)*$F854,$Q854))</f>
        <v>0</v>
      </c>
      <c r="N854">
        <f>IF(OR($S854="",$U854&lt;&gt;"paid"),"",$I854-$C854)</f>
        <v>0</v>
      </c>
      <c r="O854" s="8">
        <f>IF($S854="","",IF(AND($U854="paid",$N854&gt;Settings!$B$4),$K854*Settings!$B$3*$N854/365,0))</f>
        <v>0</v>
      </c>
      <c r="P854" s="8">
        <f>IF($S854="","",IF($U854="unpaid",$W854,0))</f>
        <v>0</v>
      </c>
      <c r="Q854" s="8">
        <f>IF($S854="","",IF(AND($U854="unpaid",$C854&lt;=Settings!$B$2),$W854/(1+$F854)*$F854,0))</f>
        <v>0</v>
      </c>
      <c r="R854">
        <f>IF($S854="","","FY "&amp;IF(MONTH($C854)&gt;=4,YEAR($C854),YEAR($C854)-1)&amp;"-"&amp;TEXT(MOD(IF(MONTH($C854)&gt;=4,YEAR($C854)+1,YEAR($C854)),100),"00"))</f>
        <v>0</v>
      </c>
      <c r="S854">
        <f>IF($S853="","",IF($U853="paid",IF($V853&lt;&gt;"",$S853,IF(AND($W853&gt;0,OR(INDEX(Calc!$B:$B,$S853)&lt;=Settings!$B$2,$X853=0)),$S853,IFERROR(MATCH(1,INDEX((Calc!$A$2:$A$2001&lt;&gt;"")*(Calc!$E$2:$E$2001&gt;0)*(ROW(Calc!$A$2:$A$2001)&gt;$S853),0),0)+1,""))),IFERROR(MATCH(1,INDEX((Calc!$A$2:$A$2001&lt;&gt;"")*(Calc!$E$2:$E$2001&gt;0)*(ROW(Calc!$A$2:$A$2001)&gt;$S853),0),0)+1,"")))</f>
        <v>0</v>
      </c>
      <c r="T854">
        <f>IF($S854="","",IF(AND($S854=$S853,$U853="paid",$V853=""),"",IF(AND($S854=$S853,$U853="paid",$V853&lt;&gt;""),$V853,IF($S854="","",IFERROR(MATCH(1,INDEX((Calc!$A$2:$A$2001=INDEX(Calc!$A:$A,$S854))*(Calc!$D$2:$D$2001&gt;0)*(Calc!$I$2:$I$2001&gt;INDEX(Calc!$J:$J,$S854))*(Calc!$T$2:$T$2001&lt;INDEX(Calc!$H:$H,$S854)),0),0)+1,"")))))</f>
        <v>0</v>
      </c>
      <c r="U854">
        <f>IF($S854="","",IF($T854&lt;&gt;"","paid","unpaid"))</f>
        <v>0</v>
      </c>
      <c r="V854">
        <f>IF(OR($S854="",$T854=""),"",IFERROR(MATCH(1,INDEX((Calc!$A$2:$A$2001=INDEX(Calc!$A:$A,$S854))*(Calc!$D$2:$D$2001&gt;0)*(Calc!$I$2:$I$2001&gt;INDEX(Calc!$J:$J,$S854))*(Calc!$T$2:$T$2001&lt;INDEX(Calc!$H:$H,$S854))*(ROW(Calc!$A$2:$A$2001)&gt;$T854),0),0)+1,""))</f>
        <v>0</v>
      </c>
      <c r="W854" s="8">
        <f>IF($S854="","",MAX(0,INDEX(Calc!$H:$H,$S854)-MAX(INDEX(Calc!$K:$K,$S854),INDEX(Calc!$J:$J,$S854))))</f>
        <v>0</v>
      </c>
      <c r="X854" s="8">
        <f>IF($S854="","",INDEX(Calc!$E:$E,$S854)-$W854)</f>
        <v>0</v>
      </c>
    </row>
    <row r="855" spans="1:24">
      <c r="A855">
        <f>IF($S855="","",INDEX(Calc!$A:$A,$S855))</f>
        <v>0</v>
      </c>
      <c r="B855">
        <f>IF($S855="","",INDEX(Calc!$U:$U,$S855))</f>
        <v>0</v>
      </c>
      <c r="C855" s="7">
        <f>IF($S855="","",INDEX(Calc!$B:$B,$S855))</f>
        <v>0</v>
      </c>
      <c r="D855">
        <f>IF($S855="","",INDEX(Calc!$C:$C,$S855))</f>
        <v>0</v>
      </c>
      <c r="E855" s="8">
        <f>IF($S855="","",INDEX(Calc!$E:$E,$S855))</f>
        <v>0</v>
      </c>
      <c r="F855" s="9">
        <f>IF($S855="","",INDEX(Calc!$G:$G,$S855))</f>
        <v>0</v>
      </c>
      <c r="G855" s="8">
        <f>IF($S855="","",INDEX(Calc!$L:$L,$S855))</f>
        <v>0</v>
      </c>
      <c r="H855" s="8">
        <f>IF($S855="","",INDEX(Calc!$M:$M,$S855))</f>
        <v>0</v>
      </c>
      <c r="I855" s="7">
        <f>IF($T855="","",INDEX(Calc!$B:$B,$T855))</f>
        <v>0</v>
      </c>
      <c r="J855" s="8">
        <f>IF($S855="","",IF($U855&lt;&gt;"paid",0,MAX(0,MIN(INDEX(Calc!$H:$H,$S855),INDEX(Calc!$I:$I,$T855))-MAX(INDEX(Calc!$J:$J,$S855),INDEX(Calc!$T:$T,$T855)))))</f>
        <v>0</v>
      </c>
      <c r="K855" s="8">
        <f>IF($S855="","",IF($U855&lt;&gt;"paid",0,$J855/(1+$F855)*$F855))</f>
        <v>0</v>
      </c>
      <c r="L855" s="8">
        <f>IF($S855="","",IF($U855="paid",MAX(0,$E855-MAX(0,MIN(INDEX(Calc!$H:$H,$S855),INDEX(Calc!$I:$I,$T855))-INDEX(Calc!$J:$J,$S855))),$W855))</f>
        <v>0</v>
      </c>
      <c r="M855" s="8">
        <f>IF($S855="","",IF($U855="paid",$L855/(1+$F855)*$F855,$Q855))</f>
        <v>0</v>
      </c>
      <c r="N855">
        <f>IF(OR($S855="",$U855&lt;&gt;"paid"),"",$I855-$C855)</f>
        <v>0</v>
      </c>
      <c r="O855" s="8">
        <f>IF($S855="","",IF(AND($U855="paid",$N855&gt;Settings!$B$4),$K855*Settings!$B$3*$N855/365,0))</f>
        <v>0</v>
      </c>
      <c r="P855" s="8">
        <f>IF($S855="","",IF($U855="unpaid",$W855,0))</f>
        <v>0</v>
      </c>
      <c r="Q855" s="8">
        <f>IF($S855="","",IF(AND($U855="unpaid",$C855&lt;=Settings!$B$2),$W855/(1+$F855)*$F855,0))</f>
        <v>0</v>
      </c>
      <c r="R855">
        <f>IF($S855="","","FY "&amp;IF(MONTH($C855)&gt;=4,YEAR($C855),YEAR($C855)-1)&amp;"-"&amp;TEXT(MOD(IF(MONTH($C855)&gt;=4,YEAR($C855)+1,YEAR($C855)),100),"00"))</f>
        <v>0</v>
      </c>
      <c r="S855">
        <f>IF($S854="","",IF($U854="paid",IF($V854&lt;&gt;"",$S854,IF(AND($W854&gt;0,OR(INDEX(Calc!$B:$B,$S854)&lt;=Settings!$B$2,$X854=0)),$S854,IFERROR(MATCH(1,INDEX((Calc!$A$2:$A$2001&lt;&gt;"")*(Calc!$E$2:$E$2001&gt;0)*(ROW(Calc!$A$2:$A$2001)&gt;$S854),0),0)+1,""))),IFERROR(MATCH(1,INDEX((Calc!$A$2:$A$2001&lt;&gt;"")*(Calc!$E$2:$E$2001&gt;0)*(ROW(Calc!$A$2:$A$2001)&gt;$S854),0),0)+1,"")))</f>
        <v>0</v>
      </c>
      <c r="T855">
        <f>IF($S855="","",IF(AND($S855=$S854,$U854="paid",$V854=""),"",IF(AND($S855=$S854,$U854="paid",$V854&lt;&gt;""),$V854,IF($S855="","",IFERROR(MATCH(1,INDEX((Calc!$A$2:$A$2001=INDEX(Calc!$A:$A,$S855))*(Calc!$D$2:$D$2001&gt;0)*(Calc!$I$2:$I$2001&gt;INDEX(Calc!$J:$J,$S855))*(Calc!$T$2:$T$2001&lt;INDEX(Calc!$H:$H,$S855)),0),0)+1,"")))))</f>
        <v>0</v>
      </c>
      <c r="U855">
        <f>IF($S855="","",IF($T855&lt;&gt;"","paid","unpaid"))</f>
        <v>0</v>
      </c>
      <c r="V855">
        <f>IF(OR($S855="",$T855=""),"",IFERROR(MATCH(1,INDEX((Calc!$A$2:$A$2001=INDEX(Calc!$A:$A,$S855))*(Calc!$D$2:$D$2001&gt;0)*(Calc!$I$2:$I$2001&gt;INDEX(Calc!$J:$J,$S855))*(Calc!$T$2:$T$2001&lt;INDEX(Calc!$H:$H,$S855))*(ROW(Calc!$A$2:$A$2001)&gt;$T855),0),0)+1,""))</f>
        <v>0</v>
      </c>
      <c r="W855" s="8">
        <f>IF($S855="","",MAX(0,INDEX(Calc!$H:$H,$S855)-MAX(INDEX(Calc!$K:$K,$S855),INDEX(Calc!$J:$J,$S855))))</f>
        <v>0</v>
      </c>
      <c r="X855" s="8">
        <f>IF($S855="","",INDEX(Calc!$E:$E,$S855)-$W855)</f>
        <v>0</v>
      </c>
    </row>
    <row r="856" spans="1:24">
      <c r="A856">
        <f>IF($S856="","",INDEX(Calc!$A:$A,$S856))</f>
        <v>0</v>
      </c>
      <c r="B856">
        <f>IF($S856="","",INDEX(Calc!$U:$U,$S856))</f>
        <v>0</v>
      </c>
      <c r="C856" s="7">
        <f>IF($S856="","",INDEX(Calc!$B:$B,$S856))</f>
        <v>0</v>
      </c>
      <c r="D856">
        <f>IF($S856="","",INDEX(Calc!$C:$C,$S856))</f>
        <v>0</v>
      </c>
      <c r="E856" s="8">
        <f>IF($S856="","",INDEX(Calc!$E:$E,$S856))</f>
        <v>0</v>
      </c>
      <c r="F856" s="9">
        <f>IF($S856="","",INDEX(Calc!$G:$G,$S856))</f>
        <v>0</v>
      </c>
      <c r="G856" s="8">
        <f>IF($S856="","",INDEX(Calc!$L:$L,$S856))</f>
        <v>0</v>
      </c>
      <c r="H856" s="8">
        <f>IF($S856="","",INDEX(Calc!$M:$M,$S856))</f>
        <v>0</v>
      </c>
      <c r="I856" s="7">
        <f>IF($T856="","",INDEX(Calc!$B:$B,$T856))</f>
        <v>0</v>
      </c>
      <c r="J856" s="8">
        <f>IF($S856="","",IF($U856&lt;&gt;"paid",0,MAX(0,MIN(INDEX(Calc!$H:$H,$S856),INDEX(Calc!$I:$I,$T856))-MAX(INDEX(Calc!$J:$J,$S856),INDEX(Calc!$T:$T,$T856)))))</f>
        <v>0</v>
      </c>
      <c r="K856" s="8">
        <f>IF($S856="","",IF($U856&lt;&gt;"paid",0,$J856/(1+$F856)*$F856))</f>
        <v>0</v>
      </c>
      <c r="L856" s="8">
        <f>IF($S856="","",IF($U856="paid",MAX(0,$E856-MAX(0,MIN(INDEX(Calc!$H:$H,$S856),INDEX(Calc!$I:$I,$T856))-INDEX(Calc!$J:$J,$S856))),$W856))</f>
        <v>0</v>
      </c>
      <c r="M856" s="8">
        <f>IF($S856="","",IF($U856="paid",$L856/(1+$F856)*$F856,$Q856))</f>
        <v>0</v>
      </c>
      <c r="N856">
        <f>IF(OR($S856="",$U856&lt;&gt;"paid"),"",$I856-$C856)</f>
        <v>0</v>
      </c>
      <c r="O856" s="8">
        <f>IF($S856="","",IF(AND($U856="paid",$N856&gt;Settings!$B$4),$K856*Settings!$B$3*$N856/365,0))</f>
        <v>0</v>
      </c>
      <c r="P856" s="8">
        <f>IF($S856="","",IF($U856="unpaid",$W856,0))</f>
        <v>0</v>
      </c>
      <c r="Q856" s="8">
        <f>IF($S856="","",IF(AND($U856="unpaid",$C856&lt;=Settings!$B$2),$W856/(1+$F856)*$F856,0))</f>
        <v>0</v>
      </c>
      <c r="R856">
        <f>IF($S856="","","FY "&amp;IF(MONTH($C856)&gt;=4,YEAR($C856),YEAR($C856)-1)&amp;"-"&amp;TEXT(MOD(IF(MONTH($C856)&gt;=4,YEAR($C856)+1,YEAR($C856)),100),"00"))</f>
        <v>0</v>
      </c>
      <c r="S856">
        <f>IF($S855="","",IF($U855="paid",IF($V855&lt;&gt;"",$S855,IF(AND($W855&gt;0,OR(INDEX(Calc!$B:$B,$S855)&lt;=Settings!$B$2,$X855=0)),$S855,IFERROR(MATCH(1,INDEX((Calc!$A$2:$A$2001&lt;&gt;"")*(Calc!$E$2:$E$2001&gt;0)*(ROW(Calc!$A$2:$A$2001)&gt;$S855),0),0)+1,""))),IFERROR(MATCH(1,INDEX((Calc!$A$2:$A$2001&lt;&gt;"")*(Calc!$E$2:$E$2001&gt;0)*(ROW(Calc!$A$2:$A$2001)&gt;$S855),0),0)+1,"")))</f>
        <v>0</v>
      </c>
      <c r="T856">
        <f>IF($S856="","",IF(AND($S856=$S855,$U855="paid",$V855=""),"",IF(AND($S856=$S855,$U855="paid",$V855&lt;&gt;""),$V855,IF($S856="","",IFERROR(MATCH(1,INDEX((Calc!$A$2:$A$2001=INDEX(Calc!$A:$A,$S856))*(Calc!$D$2:$D$2001&gt;0)*(Calc!$I$2:$I$2001&gt;INDEX(Calc!$J:$J,$S856))*(Calc!$T$2:$T$2001&lt;INDEX(Calc!$H:$H,$S856)),0),0)+1,"")))))</f>
        <v>0</v>
      </c>
      <c r="U856">
        <f>IF($S856="","",IF($T856&lt;&gt;"","paid","unpaid"))</f>
        <v>0</v>
      </c>
      <c r="V856">
        <f>IF(OR($S856="",$T856=""),"",IFERROR(MATCH(1,INDEX((Calc!$A$2:$A$2001=INDEX(Calc!$A:$A,$S856))*(Calc!$D$2:$D$2001&gt;0)*(Calc!$I$2:$I$2001&gt;INDEX(Calc!$J:$J,$S856))*(Calc!$T$2:$T$2001&lt;INDEX(Calc!$H:$H,$S856))*(ROW(Calc!$A$2:$A$2001)&gt;$T856),0),0)+1,""))</f>
        <v>0</v>
      </c>
      <c r="W856" s="8">
        <f>IF($S856="","",MAX(0,INDEX(Calc!$H:$H,$S856)-MAX(INDEX(Calc!$K:$K,$S856),INDEX(Calc!$J:$J,$S856))))</f>
        <v>0</v>
      </c>
      <c r="X856" s="8">
        <f>IF($S856="","",INDEX(Calc!$E:$E,$S856)-$W856)</f>
        <v>0</v>
      </c>
    </row>
    <row r="857" spans="1:24">
      <c r="A857">
        <f>IF($S857="","",INDEX(Calc!$A:$A,$S857))</f>
        <v>0</v>
      </c>
      <c r="B857">
        <f>IF($S857="","",INDEX(Calc!$U:$U,$S857))</f>
        <v>0</v>
      </c>
      <c r="C857" s="7">
        <f>IF($S857="","",INDEX(Calc!$B:$B,$S857))</f>
        <v>0</v>
      </c>
      <c r="D857">
        <f>IF($S857="","",INDEX(Calc!$C:$C,$S857))</f>
        <v>0</v>
      </c>
      <c r="E857" s="8">
        <f>IF($S857="","",INDEX(Calc!$E:$E,$S857))</f>
        <v>0</v>
      </c>
      <c r="F857" s="9">
        <f>IF($S857="","",INDEX(Calc!$G:$G,$S857))</f>
        <v>0</v>
      </c>
      <c r="G857" s="8">
        <f>IF($S857="","",INDEX(Calc!$L:$L,$S857))</f>
        <v>0</v>
      </c>
      <c r="H857" s="8">
        <f>IF($S857="","",INDEX(Calc!$M:$M,$S857))</f>
        <v>0</v>
      </c>
      <c r="I857" s="7">
        <f>IF($T857="","",INDEX(Calc!$B:$B,$T857))</f>
        <v>0</v>
      </c>
      <c r="J857" s="8">
        <f>IF($S857="","",IF($U857&lt;&gt;"paid",0,MAX(0,MIN(INDEX(Calc!$H:$H,$S857),INDEX(Calc!$I:$I,$T857))-MAX(INDEX(Calc!$J:$J,$S857),INDEX(Calc!$T:$T,$T857)))))</f>
        <v>0</v>
      </c>
      <c r="K857" s="8">
        <f>IF($S857="","",IF($U857&lt;&gt;"paid",0,$J857/(1+$F857)*$F857))</f>
        <v>0</v>
      </c>
      <c r="L857" s="8">
        <f>IF($S857="","",IF($U857="paid",MAX(0,$E857-MAX(0,MIN(INDEX(Calc!$H:$H,$S857),INDEX(Calc!$I:$I,$T857))-INDEX(Calc!$J:$J,$S857))),$W857))</f>
        <v>0</v>
      </c>
      <c r="M857" s="8">
        <f>IF($S857="","",IF($U857="paid",$L857/(1+$F857)*$F857,$Q857))</f>
        <v>0</v>
      </c>
      <c r="N857">
        <f>IF(OR($S857="",$U857&lt;&gt;"paid"),"",$I857-$C857)</f>
        <v>0</v>
      </c>
      <c r="O857" s="8">
        <f>IF($S857="","",IF(AND($U857="paid",$N857&gt;Settings!$B$4),$K857*Settings!$B$3*$N857/365,0))</f>
        <v>0</v>
      </c>
      <c r="P857" s="8">
        <f>IF($S857="","",IF($U857="unpaid",$W857,0))</f>
        <v>0</v>
      </c>
      <c r="Q857" s="8">
        <f>IF($S857="","",IF(AND($U857="unpaid",$C857&lt;=Settings!$B$2),$W857/(1+$F857)*$F857,0))</f>
        <v>0</v>
      </c>
      <c r="R857">
        <f>IF($S857="","","FY "&amp;IF(MONTH($C857)&gt;=4,YEAR($C857),YEAR($C857)-1)&amp;"-"&amp;TEXT(MOD(IF(MONTH($C857)&gt;=4,YEAR($C857)+1,YEAR($C857)),100),"00"))</f>
        <v>0</v>
      </c>
      <c r="S857">
        <f>IF($S856="","",IF($U856="paid",IF($V856&lt;&gt;"",$S856,IF(AND($W856&gt;0,OR(INDEX(Calc!$B:$B,$S856)&lt;=Settings!$B$2,$X856=0)),$S856,IFERROR(MATCH(1,INDEX((Calc!$A$2:$A$2001&lt;&gt;"")*(Calc!$E$2:$E$2001&gt;0)*(ROW(Calc!$A$2:$A$2001)&gt;$S856),0),0)+1,""))),IFERROR(MATCH(1,INDEX((Calc!$A$2:$A$2001&lt;&gt;"")*(Calc!$E$2:$E$2001&gt;0)*(ROW(Calc!$A$2:$A$2001)&gt;$S856),0),0)+1,"")))</f>
        <v>0</v>
      </c>
      <c r="T857">
        <f>IF($S857="","",IF(AND($S857=$S856,$U856="paid",$V856=""),"",IF(AND($S857=$S856,$U856="paid",$V856&lt;&gt;""),$V856,IF($S857="","",IFERROR(MATCH(1,INDEX((Calc!$A$2:$A$2001=INDEX(Calc!$A:$A,$S857))*(Calc!$D$2:$D$2001&gt;0)*(Calc!$I$2:$I$2001&gt;INDEX(Calc!$J:$J,$S857))*(Calc!$T$2:$T$2001&lt;INDEX(Calc!$H:$H,$S857)),0),0)+1,"")))))</f>
        <v>0</v>
      </c>
      <c r="U857">
        <f>IF($S857="","",IF($T857&lt;&gt;"","paid","unpaid"))</f>
        <v>0</v>
      </c>
      <c r="V857">
        <f>IF(OR($S857="",$T857=""),"",IFERROR(MATCH(1,INDEX((Calc!$A$2:$A$2001=INDEX(Calc!$A:$A,$S857))*(Calc!$D$2:$D$2001&gt;0)*(Calc!$I$2:$I$2001&gt;INDEX(Calc!$J:$J,$S857))*(Calc!$T$2:$T$2001&lt;INDEX(Calc!$H:$H,$S857))*(ROW(Calc!$A$2:$A$2001)&gt;$T857),0),0)+1,""))</f>
        <v>0</v>
      </c>
      <c r="W857" s="8">
        <f>IF($S857="","",MAX(0,INDEX(Calc!$H:$H,$S857)-MAX(INDEX(Calc!$K:$K,$S857),INDEX(Calc!$J:$J,$S857))))</f>
        <v>0</v>
      </c>
      <c r="X857" s="8">
        <f>IF($S857="","",INDEX(Calc!$E:$E,$S857)-$W857)</f>
        <v>0</v>
      </c>
    </row>
    <row r="858" spans="1:24">
      <c r="A858">
        <f>IF($S858="","",INDEX(Calc!$A:$A,$S858))</f>
        <v>0</v>
      </c>
      <c r="B858">
        <f>IF($S858="","",INDEX(Calc!$U:$U,$S858))</f>
        <v>0</v>
      </c>
      <c r="C858" s="7">
        <f>IF($S858="","",INDEX(Calc!$B:$B,$S858))</f>
        <v>0</v>
      </c>
      <c r="D858">
        <f>IF($S858="","",INDEX(Calc!$C:$C,$S858))</f>
        <v>0</v>
      </c>
      <c r="E858" s="8">
        <f>IF($S858="","",INDEX(Calc!$E:$E,$S858))</f>
        <v>0</v>
      </c>
      <c r="F858" s="9">
        <f>IF($S858="","",INDEX(Calc!$G:$G,$S858))</f>
        <v>0</v>
      </c>
      <c r="G858" s="8">
        <f>IF($S858="","",INDEX(Calc!$L:$L,$S858))</f>
        <v>0</v>
      </c>
      <c r="H858" s="8">
        <f>IF($S858="","",INDEX(Calc!$M:$M,$S858))</f>
        <v>0</v>
      </c>
      <c r="I858" s="7">
        <f>IF($T858="","",INDEX(Calc!$B:$B,$T858))</f>
        <v>0</v>
      </c>
      <c r="J858" s="8">
        <f>IF($S858="","",IF($U858&lt;&gt;"paid",0,MAX(0,MIN(INDEX(Calc!$H:$H,$S858),INDEX(Calc!$I:$I,$T858))-MAX(INDEX(Calc!$J:$J,$S858),INDEX(Calc!$T:$T,$T858)))))</f>
        <v>0</v>
      </c>
      <c r="K858" s="8">
        <f>IF($S858="","",IF($U858&lt;&gt;"paid",0,$J858/(1+$F858)*$F858))</f>
        <v>0</v>
      </c>
      <c r="L858" s="8">
        <f>IF($S858="","",IF($U858="paid",MAX(0,$E858-MAX(0,MIN(INDEX(Calc!$H:$H,$S858),INDEX(Calc!$I:$I,$T858))-INDEX(Calc!$J:$J,$S858))),$W858))</f>
        <v>0</v>
      </c>
      <c r="M858" s="8">
        <f>IF($S858="","",IF($U858="paid",$L858/(1+$F858)*$F858,$Q858))</f>
        <v>0</v>
      </c>
      <c r="N858">
        <f>IF(OR($S858="",$U858&lt;&gt;"paid"),"",$I858-$C858)</f>
        <v>0</v>
      </c>
      <c r="O858" s="8">
        <f>IF($S858="","",IF(AND($U858="paid",$N858&gt;Settings!$B$4),$K858*Settings!$B$3*$N858/365,0))</f>
        <v>0</v>
      </c>
      <c r="P858" s="8">
        <f>IF($S858="","",IF($U858="unpaid",$W858,0))</f>
        <v>0</v>
      </c>
      <c r="Q858" s="8">
        <f>IF($S858="","",IF(AND($U858="unpaid",$C858&lt;=Settings!$B$2),$W858/(1+$F858)*$F858,0))</f>
        <v>0</v>
      </c>
      <c r="R858">
        <f>IF($S858="","","FY "&amp;IF(MONTH($C858)&gt;=4,YEAR($C858),YEAR($C858)-1)&amp;"-"&amp;TEXT(MOD(IF(MONTH($C858)&gt;=4,YEAR($C858)+1,YEAR($C858)),100),"00"))</f>
        <v>0</v>
      </c>
      <c r="S858">
        <f>IF($S857="","",IF($U857="paid",IF($V857&lt;&gt;"",$S857,IF(AND($W857&gt;0,OR(INDEX(Calc!$B:$B,$S857)&lt;=Settings!$B$2,$X857=0)),$S857,IFERROR(MATCH(1,INDEX((Calc!$A$2:$A$2001&lt;&gt;"")*(Calc!$E$2:$E$2001&gt;0)*(ROW(Calc!$A$2:$A$2001)&gt;$S857),0),0)+1,""))),IFERROR(MATCH(1,INDEX((Calc!$A$2:$A$2001&lt;&gt;"")*(Calc!$E$2:$E$2001&gt;0)*(ROW(Calc!$A$2:$A$2001)&gt;$S857),0),0)+1,"")))</f>
        <v>0</v>
      </c>
      <c r="T858">
        <f>IF($S858="","",IF(AND($S858=$S857,$U857="paid",$V857=""),"",IF(AND($S858=$S857,$U857="paid",$V857&lt;&gt;""),$V857,IF($S858="","",IFERROR(MATCH(1,INDEX((Calc!$A$2:$A$2001=INDEX(Calc!$A:$A,$S858))*(Calc!$D$2:$D$2001&gt;0)*(Calc!$I$2:$I$2001&gt;INDEX(Calc!$J:$J,$S858))*(Calc!$T$2:$T$2001&lt;INDEX(Calc!$H:$H,$S858)),0),0)+1,"")))))</f>
        <v>0</v>
      </c>
      <c r="U858">
        <f>IF($S858="","",IF($T858&lt;&gt;"","paid","unpaid"))</f>
        <v>0</v>
      </c>
      <c r="V858">
        <f>IF(OR($S858="",$T858=""),"",IFERROR(MATCH(1,INDEX((Calc!$A$2:$A$2001=INDEX(Calc!$A:$A,$S858))*(Calc!$D$2:$D$2001&gt;0)*(Calc!$I$2:$I$2001&gt;INDEX(Calc!$J:$J,$S858))*(Calc!$T$2:$T$2001&lt;INDEX(Calc!$H:$H,$S858))*(ROW(Calc!$A$2:$A$2001)&gt;$T858),0),0)+1,""))</f>
        <v>0</v>
      </c>
      <c r="W858" s="8">
        <f>IF($S858="","",MAX(0,INDEX(Calc!$H:$H,$S858)-MAX(INDEX(Calc!$K:$K,$S858),INDEX(Calc!$J:$J,$S858))))</f>
        <v>0</v>
      </c>
      <c r="X858" s="8">
        <f>IF($S858="","",INDEX(Calc!$E:$E,$S858)-$W858)</f>
        <v>0</v>
      </c>
    </row>
    <row r="859" spans="1:24">
      <c r="A859">
        <f>IF($S859="","",INDEX(Calc!$A:$A,$S859))</f>
        <v>0</v>
      </c>
      <c r="B859">
        <f>IF($S859="","",INDEX(Calc!$U:$U,$S859))</f>
        <v>0</v>
      </c>
      <c r="C859" s="7">
        <f>IF($S859="","",INDEX(Calc!$B:$B,$S859))</f>
        <v>0</v>
      </c>
      <c r="D859">
        <f>IF($S859="","",INDEX(Calc!$C:$C,$S859))</f>
        <v>0</v>
      </c>
      <c r="E859" s="8">
        <f>IF($S859="","",INDEX(Calc!$E:$E,$S859))</f>
        <v>0</v>
      </c>
      <c r="F859" s="9">
        <f>IF($S859="","",INDEX(Calc!$G:$G,$S859))</f>
        <v>0</v>
      </c>
      <c r="G859" s="8">
        <f>IF($S859="","",INDEX(Calc!$L:$L,$S859))</f>
        <v>0</v>
      </c>
      <c r="H859" s="8">
        <f>IF($S859="","",INDEX(Calc!$M:$M,$S859))</f>
        <v>0</v>
      </c>
      <c r="I859" s="7">
        <f>IF($T859="","",INDEX(Calc!$B:$B,$T859))</f>
        <v>0</v>
      </c>
      <c r="J859" s="8">
        <f>IF($S859="","",IF($U859&lt;&gt;"paid",0,MAX(0,MIN(INDEX(Calc!$H:$H,$S859),INDEX(Calc!$I:$I,$T859))-MAX(INDEX(Calc!$J:$J,$S859),INDEX(Calc!$T:$T,$T859)))))</f>
        <v>0</v>
      </c>
      <c r="K859" s="8">
        <f>IF($S859="","",IF($U859&lt;&gt;"paid",0,$J859/(1+$F859)*$F859))</f>
        <v>0</v>
      </c>
      <c r="L859" s="8">
        <f>IF($S859="","",IF($U859="paid",MAX(0,$E859-MAX(0,MIN(INDEX(Calc!$H:$H,$S859),INDEX(Calc!$I:$I,$T859))-INDEX(Calc!$J:$J,$S859))),$W859))</f>
        <v>0</v>
      </c>
      <c r="M859" s="8">
        <f>IF($S859="","",IF($U859="paid",$L859/(1+$F859)*$F859,$Q859))</f>
        <v>0</v>
      </c>
      <c r="N859">
        <f>IF(OR($S859="",$U859&lt;&gt;"paid"),"",$I859-$C859)</f>
        <v>0</v>
      </c>
      <c r="O859" s="8">
        <f>IF($S859="","",IF(AND($U859="paid",$N859&gt;Settings!$B$4),$K859*Settings!$B$3*$N859/365,0))</f>
        <v>0</v>
      </c>
      <c r="P859" s="8">
        <f>IF($S859="","",IF($U859="unpaid",$W859,0))</f>
        <v>0</v>
      </c>
      <c r="Q859" s="8">
        <f>IF($S859="","",IF(AND($U859="unpaid",$C859&lt;=Settings!$B$2),$W859/(1+$F859)*$F859,0))</f>
        <v>0</v>
      </c>
      <c r="R859">
        <f>IF($S859="","","FY "&amp;IF(MONTH($C859)&gt;=4,YEAR($C859),YEAR($C859)-1)&amp;"-"&amp;TEXT(MOD(IF(MONTH($C859)&gt;=4,YEAR($C859)+1,YEAR($C859)),100),"00"))</f>
        <v>0</v>
      </c>
      <c r="S859">
        <f>IF($S858="","",IF($U858="paid",IF($V858&lt;&gt;"",$S858,IF(AND($W858&gt;0,OR(INDEX(Calc!$B:$B,$S858)&lt;=Settings!$B$2,$X858=0)),$S858,IFERROR(MATCH(1,INDEX((Calc!$A$2:$A$2001&lt;&gt;"")*(Calc!$E$2:$E$2001&gt;0)*(ROW(Calc!$A$2:$A$2001)&gt;$S858),0),0)+1,""))),IFERROR(MATCH(1,INDEX((Calc!$A$2:$A$2001&lt;&gt;"")*(Calc!$E$2:$E$2001&gt;0)*(ROW(Calc!$A$2:$A$2001)&gt;$S858),0),0)+1,"")))</f>
        <v>0</v>
      </c>
      <c r="T859">
        <f>IF($S859="","",IF(AND($S859=$S858,$U858="paid",$V858=""),"",IF(AND($S859=$S858,$U858="paid",$V858&lt;&gt;""),$V858,IF($S859="","",IFERROR(MATCH(1,INDEX((Calc!$A$2:$A$2001=INDEX(Calc!$A:$A,$S859))*(Calc!$D$2:$D$2001&gt;0)*(Calc!$I$2:$I$2001&gt;INDEX(Calc!$J:$J,$S859))*(Calc!$T$2:$T$2001&lt;INDEX(Calc!$H:$H,$S859)),0),0)+1,"")))))</f>
        <v>0</v>
      </c>
      <c r="U859">
        <f>IF($S859="","",IF($T859&lt;&gt;"","paid","unpaid"))</f>
        <v>0</v>
      </c>
      <c r="V859">
        <f>IF(OR($S859="",$T859=""),"",IFERROR(MATCH(1,INDEX((Calc!$A$2:$A$2001=INDEX(Calc!$A:$A,$S859))*(Calc!$D$2:$D$2001&gt;0)*(Calc!$I$2:$I$2001&gt;INDEX(Calc!$J:$J,$S859))*(Calc!$T$2:$T$2001&lt;INDEX(Calc!$H:$H,$S859))*(ROW(Calc!$A$2:$A$2001)&gt;$T859),0),0)+1,""))</f>
        <v>0</v>
      </c>
      <c r="W859" s="8">
        <f>IF($S859="","",MAX(0,INDEX(Calc!$H:$H,$S859)-MAX(INDEX(Calc!$K:$K,$S859),INDEX(Calc!$J:$J,$S859))))</f>
        <v>0</v>
      </c>
      <c r="X859" s="8">
        <f>IF($S859="","",INDEX(Calc!$E:$E,$S859)-$W859)</f>
        <v>0</v>
      </c>
    </row>
    <row r="860" spans="1:24">
      <c r="A860">
        <f>IF($S860="","",INDEX(Calc!$A:$A,$S860))</f>
        <v>0</v>
      </c>
      <c r="B860">
        <f>IF($S860="","",INDEX(Calc!$U:$U,$S860))</f>
        <v>0</v>
      </c>
      <c r="C860" s="7">
        <f>IF($S860="","",INDEX(Calc!$B:$B,$S860))</f>
        <v>0</v>
      </c>
      <c r="D860">
        <f>IF($S860="","",INDEX(Calc!$C:$C,$S860))</f>
        <v>0</v>
      </c>
      <c r="E860" s="8">
        <f>IF($S860="","",INDEX(Calc!$E:$E,$S860))</f>
        <v>0</v>
      </c>
      <c r="F860" s="9">
        <f>IF($S860="","",INDEX(Calc!$G:$G,$S860))</f>
        <v>0</v>
      </c>
      <c r="G860" s="8">
        <f>IF($S860="","",INDEX(Calc!$L:$L,$S860))</f>
        <v>0</v>
      </c>
      <c r="H860" s="8">
        <f>IF($S860="","",INDEX(Calc!$M:$M,$S860))</f>
        <v>0</v>
      </c>
      <c r="I860" s="7">
        <f>IF($T860="","",INDEX(Calc!$B:$B,$T860))</f>
        <v>0</v>
      </c>
      <c r="J860" s="8">
        <f>IF($S860="","",IF($U860&lt;&gt;"paid",0,MAX(0,MIN(INDEX(Calc!$H:$H,$S860),INDEX(Calc!$I:$I,$T860))-MAX(INDEX(Calc!$J:$J,$S860),INDEX(Calc!$T:$T,$T860)))))</f>
        <v>0</v>
      </c>
      <c r="K860" s="8">
        <f>IF($S860="","",IF($U860&lt;&gt;"paid",0,$J860/(1+$F860)*$F860))</f>
        <v>0</v>
      </c>
      <c r="L860" s="8">
        <f>IF($S860="","",IF($U860="paid",MAX(0,$E860-MAX(0,MIN(INDEX(Calc!$H:$H,$S860),INDEX(Calc!$I:$I,$T860))-INDEX(Calc!$J:$J,$S860))),$W860))</f>
        <v>0</v>
      </c>
      <c r="M860" s="8">
        <f>IF($S860="","",IF($U860="paid",$L860/(1+$F860)*$F860,$Q860))</f>
        <v>0</v>
      </c>
      <c r="N860">
        <f>IF(OR($S860="",$U860&lt;&gt;"paid"),"",$I860-$C860)</f>
        <v>0</v>
      </c>
      <c r="O860" s="8">
        <f>IF($S860="","",IF(AND($U860="paid",$N860&gt;Settings!$B$4),$K860*Settings!$B$3*$N860/365,0))</f>
        <v>0</v>
      </c>
      <c r="P860" s="8">
        <f>IF($S860="","",IF($U860="unpaid",$W860,0))</f>
        <v>0</v>
      </c>
      <c r="Q860" s="8">
        <f>IF($S860="","",IF(AND($U860="unpaid",$C860&lt;=Settings!$B$2),$W860/(1+$F860)*$F860,0))</f>
        <v>0</v>
      </c>
      <c r="R860">
        <f>IF($S860="","","FY "&amp;IF(MONTH($C860)&gt;=4,YEAR($C860),YEAR($C860)-1)&amp;"-"&amp;TEXT(MOD(IF(MONTH($C860)&gt;=4,YEAR($C860)+1,YEAR($C860)),100),"00"))</f>
        <v>0</v>
      </c>
      <c r="S860">
        <f>IF($S859="","",IF($U859="paid",IF($V859&lt;&gt;"",$S859,IF(AND($W859&gt;0,OR(INDEX(Calc!$B:$B,$S859)&lt;=Settings!$B$2,$X859=0)),$S859,IFERROR(MATCH(1,INDEX((Calc!$A$2:$A$2001&lt;&gt;"")*(Calc!$E$2:$E$2001&gt;0)*(ROW(Calc!$A$2:$A$2001)&gt;$S859),0),0)+1,""))),IFERROR(MATCH(1,INDEX((Calc!$A$2:$A$2001&lt;&gt;"")*(Calc!$E$2:$E$2001&gt;0)*(ROW(Calc!$A$2:$A$2001)&gt;$S859),0),0)+1,"")))</f>
        <v>0</v>
      </c>
      <c r="T860">
        <f>IF($S860="","",IF(AND($S860=$S859,$U859="paid",$V859=""),"",IF(AND($S860=$S859,$U859="paid",$V859&lt;&gt;""),$V859,IF($S860="","",IFERROR(MATCH(1,INDEX((Calc!$A$2:$A$2001=INDEX(Calc!$A:$A,$S860))*(Calc!$D$2:$D$2001&gt;0)*(Calc!$I$2:$I$2001&gt;INDEX(Calc!$J:$J,$S860))*(Calc!$T$2:$T$2001&lt;INDEX(Calc!$H:$H,$S860)),0),0)+1,"")))))</f>
        <v>0</v>
      </c>
      <c r="U860">
        <f>IF($S860="","",IF($T860&lt;&gt;"","paid","unpaid"))</f>
        <v>0</v>
      </c>
      <c r="V860">
        <f>IF(OR($S860="",$T860=""),"",IFERROR(MATCH(1,INDEX((Calc!$A$2:$A$2001=INDEX(Calc!$A:$A,$S860))*(Calc!$D$2:$D$2001&gt;0)*(Calc!$I$2:$I$2001&gt;INDEX(Calc!$J:$J,$S860))*(Calc!$T$2:$T$2001&lt;INDEX(Calc!$H:$H,$S860))*(ROW(Calc!$A$2:$A$2001)&gt;$T860),0),0)+1,""))</f>
        <v>0</v>
      </c>
      <c r="W860" s="8">
        <f>IF($S860="","",MAX(0,INDEX(Calc!$H:$H,$S860)-MAX(INDEX(Calc!$K:$K,$S860),INDEX(Calc!$J:$J,$S860))))</f>
        <v>0</v>
      </c>
      <c r="X860" s="8">
        <f>IF($S860="","",INDEX(Calc!$E:$E,$S860)-$W860)</f>
        <v>0</v>
      </c>
    </row>
    <row r="861" spans="1:24">
      <c r="A861">
        <f>IF($S861="","",INDEX(Calc!$A:$A,$S861))</f>
        <v>0</v>
      </c>
      <c r="B861">
        <f>IF($S861="","",INDEX(Calc!$U:$U,$S861))</f>
        <v>0</v>
      </c>
      <c r="C861" s="7">
        <f>IF($S861="","",INDEX(Calc!$B:$B,$S861))</f>
        <v>0</v>
      </c>
      <c r="D861">
        <f>IF($S861="","",INDEX(Calc!$C:$C,$S861))</f>
        <v>0</v>
      </c>
      <c r="E861" s="8">
        <f>IF($S861="","",INDEX(Calc!$E:$E,$S861))</f>
        <v>0</v>
      </c>
      <c r="F861" s="9">
        <f>IF($S861="","",INDEX(Calc!$G:$G,$S861))</f>
        <v>0</v>
      </c>
      <c r="G861" s="8">
        <f>IF($S861="","",INDEX(Calc!$L:$L,$S861))</f>
        <v>0</v>
      </c>
      <c r="H861" s="8">
        <f>IF($S861="","",INDEX(Calc!$M:$M,$S861))</f>
        <v>0</v>
      </c>
      <c r="I861" s="7">
        <f>IF($T861="","",INDEX(Calc!$B:$B,$T861))</f>
        <v>0</v>
      </c>
      <c r="J861" s="8">
        <f>IF($S861="","",IF($U861&lt;&gt;"paid",0,MAX(0,MIN(INDEX(Calc!$H:$H,$S861),INDEX(Calc!$I:$I,$T861))-MAX(INDEX(Calc!$J:$J,$S861),INDEX(Calc!$T:$T,$T861)))))</f>
        <v>0</v>
      </c>
      <c r="K861" s="8">
        <f>IF($S861="","",IF($U861&lt;&gt;"paid",0,$J861/(1+$F861)*$F861))</f>
        <v>0</v>
      </c>
      <c r="L861" s="8">
        <f>IF($S861="","",IF($U861="paid",MAX(0,$E861-MAX(0,MIN(INDEX(Calc!$H:$H,$S861),INDEX(Calc!$I:$I,$T861))-INDEX(Calc!$J:$J,$S861))),$W861))</f>
        <v>0</v>
      </c>
      <c r="M861" s="8">
        <f>IF($S861="","",IF($U861="paid",$L861/(1+$F861)*$F861,$Q861))</f>
        <v>0</v>
      </c>
      <c r="N861">
        <f>IF(OR($S861="",$U861&lt;&gt;"paid"),"",$I861-$C861)</f>
        <v>0</v>
      </c>
      <c r="O861" s="8">
        <f>IF($S861="","",IF(AND($U861="paid",$N861&gt;Settings!$B$4),$K861*Settings!$B$3*$N861/365,0))</f>
        <v>0</v>
      </c>
      <c r="P861" s="8">
        <f>IF($S861="","",IF($U861="unpaid",$W861,0))</f>
        <v>0</v>
      </c>
      <c r="Q861" s="8">
        <f>IF($S861="","",IF(AND($U861="unpaid",$C861&lt;=Settings!$B$2),$W861/(1+$F861)*$F861,0))</f>
        <v>0</v>
      </c>
      <c r="R861">
        <f>IF($S861="","","FY "&amp;IF(MONTH($C861)&gt;=4,YEAR($C861),YEAR($C861)-1)&amp;"-"&amp;TEXT(MOD(IF(MONTH($C861)&gt;=4,YEAR($C861)+1,YEAR($C861)),100),"00"))</f>
        <v>0</v>
      </c>
      <c r="S861">
        <f>IF($S860="","",IF($U860="paid",IF($V860&lt;&gt;"",$S860,IF(AND($W860&gt;0,OR(INDEX(Calc!$B:$B,$S860)&lt;=Settings!$B$2,$X860=0)),$S860,IFERROR(MATCH(1,INDEX((Calc!$A$2:$A$2001&lt;&gt;"")*(Calc!$E$2:$E$2001&gt;0)*(ROW(Calc!$A$2:$A$2001)&gt;$S860),0),0)+1,""))),IFERROR(MATCH(1,INDEX((Calc!$A$2:$A$2001&lt;&gt;"")*(Calc!$E$2:$E$2001&gt;0)*(ROW(Calc!$A$2:$A$2001)&gt;$S860),0),0)+1,"")))</f>
        <v>0</v>
      </c>
      <c r="T861">
        <f>IF($S861="","",IF(AND($S861=$S860,$U860="paid",$V860=""),"",IF(AND($S861=$S860,$U860="paid",$V860&lt;&gt;""),$V860,IF($S861="","",IFERROR(MATCH(1,INDEX((Calc!$A$2:$A$2001=INDEX(Calc!$A:$A,$S861))*(Calc!$D$2:$D$2001&gt;0)*(Calc!$I$2:$I$2001&gt;INDEX(Calc!$J:$J,$S861))*(Calc!$T$2:$T$2001&lt;INDEX(Calc!$H:$H,$S861)),0),0)+1,"")))))</f>
        <v>0</v>
      </c>
      <c r="U861">
        <f>IF($S861="","",IF($T861&lt;&gt;"","paid","unpaid"))</f>
        <v>0</v>
      </c>
      <c r="V861">
        <f>IF(OR($S861="",$T861=""),"",IFERROR(MATCH(1,INDEX((Calc!$A$2:$A$2001=INDEX(Calc!$A:$A,$S861))*(Calc!$D$2:$D$2001&gt;0)*(Calc!$I$2:$I$2001&gt;INDEX(Calc!$J:$J,$S861))*(Calc!$T$2:$T$2001&lt;INDEX(Calc!$H:$H,$S861))*(ROW(Calc!$A$2:$A$2001)&gt;$T861),0),0)+1,""))</f>
        <v>0</v>
      </c>
      <c r="W861" s="8">
        <f>IF($S861="","",MAX(0,INDEX(Calc!$H:$H,$S861)-MAX(INDEX(Calc!$K:$K,$S861),INDEX(Calc!$J:$J,$S861))))</f>
        <v>0</v>
      </c>
      <c r="X861" s="8">
        <f>IF($S861="","",INDEX(Calc!$E:$E,$S861)-$W861)</f>
        <v>0</v>
      </c>
    </row>
    <row r="862" spans="1:24">
      <c r="A862">
        <f>IF($S862="","",INDEX(Calc!$A:$A,$S862))</f>
        <v>0</v>
      </c>
      <c r="B862">
        <f>IF($S862="","",INDEX(Calc!$U:$U,$S862))</f>
        <v>0</v>
      </c>
      <c r="C862" s="7">
        <f>IF($S862="","",INDEX(Calc!$B:$B,$S862))</f>
        <v>0</v>
      </c>
      <c r="D862">
        <f>IF($S862="","",INDEX(Calc!$C:$C,$S862))</f>
        <v>0</v>
      </c>
      <c r="E862" s="8">
        <f>IF($S862="","",INDEX(Calc!$E:$E,$S862))</f>
        <v>0</v>
      </c>
      <c r="F862" s="9">
        <f>IF($S862="","",INDEX(Calc!$G:$G,$S862))</f>
        <v>0</v>
      </c>
      <c r="G862" s="8">
        <f>IF($S862="","",INDEX(Calc!$L:$L,$S862))</f>
        <v>0</v>
      </c>
      <c r="H862" s="8">
        <f>IF($S862="","",INDEX(Calc!$M:$M,$S862))</f>
        <v>0</v>
      </c>
      <c r="I862" s="7">
        <f>IF($T862="","",INDEX(Calc!$B:$B,$T862))</f>
        <v>0</v>
      </c>
      <c r="J862" s="8">
        <f>IF($S862="","",IF($U862&lt;&gt;"paid",0,MAX(0,MIN(INDEX(Calc!$H:$H,$S862),INDEX(Calc!$I:$I,$T862))-MAX(INDEX(Calc!$J:$J,$S862),INDEX(Calc!$T:$T,$T862)))))</f>
        <v>0</v>
      </c>
      <c r="K862" s="8">
        <f>IF($S862="","",IF($U862&lt;&gt;"paid",0,$J862/(1+$F862)*$F862))</f>
        <v>0</v>
      </c>
      <c r="L862" s="8">
        <f>IF($S862="","",IF($U862="paid",MAX(0,$E862-MAX(0,MIN(INDEX(Calc!$H:$H,$S862),INDEX(Calc!$I:$I,$T862))-INDEX(Calc!$J:$J,$S862))),$W862))</f>
        <v>0</v>
      </c>
      <c r="M862" s="8">
        <f>IF($S862="","",IF($U862="paid",$L862/(1+$F862)*$F862,$Q862))</f>
        <v>0</v>
      </c>
      <c r="N862">
        <f>IF(OR($S862="",$U862&lt;&gt;"paid"),"",$I862-$C862)</f>
        <v>0</v>
      </c>
      <c r="O862" s="8">
        <f>IF($S862="","",IF(AND($U862="paid",$N862&gt;Settings!$B$4),$K862*Settings!$B$3*$N862/365,0))</f>
        <v>0</v>
      </c>
      <c r="P862" s="8">
        <f>IF($S862="","",IF($U862="unpaid",$W862,0))</f>
        <v>0</v>
      </c>
      <c r="Q862" s="8">
        <f>IF($S862="","",IF(AND($U862="unpaid",$C862&lt;=Settings!$B$2),$W862/(1+$F862)*$F862,0))</f>
        <v>0</v>
      </c>
      <c r="R862">
        <f>IF($S862="","","FY "&amp;IF(MONTH($C862)&gt;=4,YEAR($C862),YEAR($C862)-1)&amp;"-"&amp;TEXT(MOD(IF(MONTH($C862)&gt;=4,YEAR($C862)+1,YEAR($C862)),100),"00"))</f>
        <v>0</v>
      </c>
      <c r="S862">
        <f>IF($S861="","",IF($U861="paid",IF($V861&lt;&gt;"",$S861,IF(AND($W861&gt;0,OR(INDEX(Calc!$B:$B,$S861)&lt;=Settings!$B$2,$X861=0)),$S861,IFERROR(MATCH(1,INDEX((Calc!$A$2:$A$2001&lt;&gt;"")*(Calc!$E$2:$E$2001&gt;0)*(ROW(Calc!$A$2:$A$2001)&gt;$S861),0),0)+1,""))),IFERROR(MATCH(1,INDEX((Calc!$A$2:$A$2001&lt;&gt;"")*(Calc!$E$2:$E$2001&gt;0)*(ROW(Calc!$A$2:$A$2001)&gt;$S861),0),0)+1,"")))</f>
        <v>0</v>
      </c>
      <c r="T862">
        <f>IF($S862="","",IF(AND($S862=$S861,$U861="paid",$V861=""),"",IF(AND($S862=$S861,$U861="paid",$V861&lt;&gt;""),$V861,IF($S862="","",IFERROR(MATCH(1,INDEX((Calc!$A$2:$A$2001=INDEX(Calc!$A:$A,$S862))*(Calc!$D$2:$D$2001&gt;0)*(Calc!$I$2:$I$2001&gt;INDEX(Calc!$J:$J,$S862))*(Calc!$T$2:$T$2001&lt;INDEX(Calc!$H:$H,$S862)),0),0)+1,"")))))</f>
        <v>0</v>
      </c>
      <c r="U862">
        <f>IF($S862="","",IF($T862&lt;&gt;"","paid","unpaid"))</f>
        <v>0</v>
      </c>
      <c r="V862">
        <f>IF(OR($S862="",$T862=""),"",IFERROR(MATCH(1,INDEX((Calc!$A$2:$A$2001=INDEX(Calc!$A:$A,$S862))*(Calc!$D$2:$D$2001&gt;0)*(Calc!$I$2:$I$2001&gt;INDEX(Calc!$J:$J,$S862))*(Calc!$T$2:$T$2001&lt;INDEX(Calc!$H:$H,$S862))*(ROW(Calc!$A$2:$A$2001)&gt;$T862),0),0)+1,""))</f>
        <v>0</v>
      </c>
      <c r="W862" s="8">
        <f>IF($S862="","",MAX(0,INDEX(Calc!$H:$H,$S862)-MAX(INDEX(Calc!$K:$K,$S862),INDEX(Calc!$J:$J,$S862))))</f>
        <v>0</v>
      </c>
      <c r="X862" s="8">
        <f>IF($S862="","",INDEX(Calc!$E:$E,$S862)-$W862)</f>
        <v>0</v>
      </c>
    </row>
    <row r="863" spans="1:24">
      <c r="A863">
        <f>IF($S863="","",INDEX(Calc!$A:$A,$S863))</f>
        <v>0</v>
      </c>
      <c r="B863">
        <f>IF($S863="","",INDEX(Calc!$U:$U,$S863))</f>
        <v>0</v>
      </c>
      <c r="C863" s="7">
        <f>IF($S863="","",INDEX(Calc!$B:$B,$S863))</f>
        <v>0</v>
      </c>
      <c r="D863">
        <f>IF($S863="","",INDEX(Calc!$C:$C,$S863))</f>
        <v>0</v>
      </c>
      <c r="E863" s="8">
        <f>IF($S863="","",INDEX(Calc!$E:$E,$S863))</f>
        <v>0</v>
      </c>
      <c r="F863" s="9">
        <f>IF($S863="","",INDEX(Calc!$G:$G,$S863))</f>
        <v>0</v>
      </c>
      <c r="G863" s="8">
        <f>IF($S863="","",INDEX(Calc!$L:$L,$S863))</f>
        <v>0</v>
      </c>
      <c r="H863" s="8">
        <f>IF($S863="","",INDEX(Calc!$M:$M,$S863))</f>
        <v>0</v>
      </c>
      <c r="I863" s="7">
        <f>IF($T863="","",INDEX(Calc!$B:$B,$T863))</f>
        <v>0</v>
      </c>
      <c r="J863" s="8">
        <f>IF($S863="","",IF($U863&lt;&gt;"paid",0,MAX(0,MIN(INDEX(Calc!$H:$H,$S863),INDEX(Calc!$I:$I,$T863))-MAX(INDEX(Calc!$J:$J,$S863),INDEX(Calc!$T:$T,$T863)))))</f>
        <v>0</v>
      </c>
      <c r="K863" s="8">
        <f>IF($S863="","",IF($U863&lt;&gt;"paid",0,$J863/(1+$F863)*$F863))</f>
        <v>0</v>
      </c>
      <c r="L863" s="8">
        <f>IF($S863="","",IF($U863="paid",MAX(0,$E863-MAX(0,MIN(INDEX(Calc!$H:$H,$S863),INDEX(Calc!$I:$I,$T863))-INDEX(Calc!$J:$J,$S863))),$W863))</f>
        <v>0</v>
      </c>
      <c r="M863" s="8">
        <f>IF($S863="","",IF($U863="paid",$L863/(1+$F863)*$F863,$Q863))</f>
        <v>0</v>
      </c>
      <c r="N863">
        <f>IF(OR($S863="",$U863&lt;&gt;"paid"),"",$I863-$C863)</f>
        <v>0</v>
      </c>
      <c r="O863" s="8">
        <f>IF($S863="","",IF(AND($U863="paid",$N863&gt;Settings!$B$4),$K863*Settings!$B$3*$N863/365,0))</f>
        <v>0</v>
      </c>
      <c r="P863" s="8">
        <f>IF($S863="","",IF($U863="unpaid",$W863,0))</f>
        <v>0</v>
      </c>
      <c r="Q863" s="8">
        <f>IF($S863="","",IF(AND($U863="unpaid",$C863&lt;=Settings!$B$2),$W863/(1+$F863)*$F863,0))</f>
        <v>0</v>
      </c>
      <c r="R863">
        <f>IF($S863="","","FY "&amp;IF(MONTH($C863)&gt;=4,YEAR($C863),YEAR($C863)-1)&amp;"-"&amp;TEXT(MOD(IF(MONTH($C863)&gt;=4,YEAR($C863)+1,YEAR($C863)),100),"00"))</f>
        <v>0</v>
      </c>
      <c r="S863">
        <f>IF($S862="","",IF($U862="paid",IF($V862&lt;&gt;"",$S862,IF(AND($W862&gt;0,OR(INDEX(Calc!$B:$B,$S862)&lt;=Settings!$B$2,$X862=0)),$S862,IFERROR(MATCH(1,INDEX((Calc!$A$2:$A$2001&lt;&gt;"")*(Calc!$E$2:$E$2001&gt;0)*(ROW(Calc!$A$2:$A$2001)&gt;$S862),0),0)+1,""))),IFERROR(MATCH(1,INDEX((Calc!$A$2:$A$2001&lt;&gt;"")*(Calc!$E$2:$E$2001&gt;0)*(ROW(Calc!$A$2:$A$2001)&gt;$S862),0),0)+1,"")))</f>
        <v>0</v>
      </c>
      <c r="T863">
        <f>IF($S863="","",IF(AND($S863=$S862,$U862="paid",$V862=""),"",IF(AND($S863=$S862,$U862="paid",$V862&lt;&gt;""),$V862,IF($S863="","",IFERROR(MATCH(1,INDEX((Calc!$A$2:$A$2001=INDEX(Calc!$A:$A,$S863))*(Calc!$D$2:$D$2001&gt;0)*(Calc!$I$2:$I$2001&gt;INDEX(Calc!$J:$J,$S863))*(Calc!$T$2:$T$2001&lt;INDEX(Calc!$H:$H,$S863)),0),0)+1,"")))))</f>
        <v>0</v>
      </c>
      <c r="U863">
        <f>IF($S863="","",IF($T863&lt;&gt;"","paid","unpaid"))</f>
        <v>0</v>
      </c>
      <c r="V863">
        <f>IF(OR($S863="",$T863=""),"",IFERROR(MATCH(1,INDEX((Calc!$A$2:$A$2001=INDEX(Calc!$A:$A,$S863))*(Calc!$D$2:$D$2001&gt;0)*(Calc!$I$2:$I$2001&gt;INDEX(Calc!$J:$J,$S863))*(Calc!$T$2:$T$2001&lt;INDEX(Calc!$H:$H,$S863))*(ROW(Calc!$A$2:$A$2001)&gt;$T863),0),0)+1,""))</f>
        <v>0</v>
      </c>
      <c r="W863" s="8">
        <f>IF($S863="","",MAX(0,INDEX(Calc!$H:$H,$S863)-MAX(INDEX(Calc!$K:$K,$S863),INDEX(Calc!$J:$J,$S863))))</f>
        <v>0</v>
      </c>
      <c r="X863" s="8">
        <f>IF($S863="","",INDEX(Calc!$E:$E,$S863)-$W863)</f>
        <v>0</v>
      </c>
    </row>
    <row r="864" spans="1:24">
      <c r="A864">
        <f>IF($S864="","",INDEX(Calc!$A:$A,$S864))</f>
        <v>0</v>
      </c>
      <c r="B864">
        <f>IF($S864="","",INDEX(Calc!$U:$U,$S864))</f>
        <v>0</v>
      </c>
      <c r="C864" s="7">
        <f>IF($S864="","",INDEX(Calc!$B:$B,$S864))</f>
        <v>0</v>
      </c>
      <c r="D864">
        <f>IF($S864="","",INDEX(Calc!$C:$C,$S864))</f>
        <v>0</v>
      </c>
      <c r="E864" s="8">
        <f>IF($S864="","",INDEX(Calc!$E:$E,$S864))</f>
        <v>0</v>
      </c>
      <c r="F864" s="9">
        <f>IF($S864="","",INDEX(Calc!$G:$G,$S864))</f>
        <v>0</v>
      </c>
      <c r="G864" s="8">
        <f>IF($S864="","",INDEX(Calc!$L:$L,$S864))</f>
        <v>0</v>
      </c>
      <c r="H864" s="8">
        <f>IF($S864="","",INDEX(Calc!$M:$M,$S864))</f>
        <v>0</v>
      </c>
      <c r="I864" s="7">
        <f>IF($T864="","",INDEX(Calc!$B:$B,$T864))</f>
        <v>0</v>
      </c>
      <c r="J864" s="8">
        <f>IF($S864="","",IF($U864&lt;&gt;"paid",0,MAX(0,MIN(INDEX(Calc!$H:$H,$S864),INDEX(Calc!$I:$I,$T864))-MAX(INDEX(Calc!$J:$J,$S864),INDEX(Calc!$T:$T,$T864)))))</f>
        <v>0</v>
      </c>
      <c r="K864" s="8">
        <f>IF($S864="","",IF($U864&lt;&gt;"paid",0,$J864/(1+$F864)*$F864))</f>
        <v>0</v>
      </c>
      <c r="L864" s="8">
        <f>IF($S864="","",IF($U864="paid",MAX(0,$E864-MAX(0,MIN(INDEX(Calc!$H:$H,$S864),INDEX(Calc!$I:$I,$T864))-INDEX(Calc!$J:$J,$S864))),$W864))</f>
        <v>0</v>
      </c>
      <c r="M864" s="8">
        <f>IF($S864="","",IF($U864="paid",$L864/(1+$F864)*$F864,$Q864))</f>
        <v>0</v>
      </c>
      <c r="N864">
        <f>IF(OR($S864="",$U864&lt;&gt;"paid"),"",$I864-$C864)</f>
        <v>0</v>
      </c>
      <c r="O864" s="8">
        <f>IF($S864="","",IF(AND($U864="paid",$N864&gt;Settings!$B$4),$K864*Settings!$B$3*$N864/365,0))</f>
        <v>0</v>
      </c>
      <c r="P864" s="8">
        <f>IF($S864="","",IF($U864="unpaid",$W864,0))</f>
        <v>0</v>
      </c>
      <c r="Q864" s="8">
        <f>IF($S864="","",IF(AND($U864="unpaid",$C864&lt;=Settings!$B$2),$W864/(1+$F864)*$F864,0))</f>
        <v>0</v>
      </c>
      <c r="R864">
        <f>IF($S864="","","FY "&amp;IF(MONTH($C864)&gt;=4,YEAR($C864),YEAR($C864)-1)&amp;"-"&amp;TEXT(MOD(IF(MONTH($C864)&gt;=4,YEAR($C864)+1,YEAR($C864)),100),"00"))</f>
        <v>0</v>
      </c>
      <c r="S864">
        <f>IF($S863="","",IF($U863="paid",IF($V863&lt;&gt;"",$S863,IF(AND($W863&gt;0,OR(INDEX(Calc!$B:$B,$S863)&lt;=Settings!$B$2,$X863=0)),$S863,IFERROR(MATCH(1,INDEX((Calc!$A$2:$A$2001&lt;&gt;"")*(Calc!$E$2:$E$2001&gt;0)*(ROW(Calc!$A$2:$A$2001)&gt;$S863),0),0)+1,""))),IFERROR(MATCH(1,INDEX((Calc!$A$2:$A$2001&lt;&gt;"")*(Calc!$E$2:$E$2001&gt;0)*(ROW(Calc!$A$2:$A$2001)&gt;$S863),0),0)+1,"")))</f>
        <v>0</v>
      </c>
      <c r="T864">
        <f>IF($S864="","",IF(AND($S864=$S863,$U863="paid",$V863=""),"",IF(AND($S864=$S863,$U863="paid",$V863&lt;&gt;""),$V863,IF($S864="","",IFERROR(MATCH(1,INDEX((Calc!$A$2:$A$2001=INDEX(Calc!$A:$A,$S864))*(Calc!$D$2:$D$2001&gt;0)*(Calc!$I$2:$I$2001&gt;INDEX(Calc!$J:$J,$S864))*(Calc!$T$2:$T$2001&lt;INDEX(Calc!$H:$H,$S864)),0),0)+1,"")))))</f>
        <v>0</v>
      </c>
      <c r="U864">
        <f>IF($S864="","",IF($T864&lt;&gt;"","paid","unpaid"))</f>
        <v>0</v>
      </c>
      <c r="V864">
        <f>IF(OR($S864="",$T864=""),"",IFERROR(MATCH(1,INDEX((Calc!$A$2:$A$2001=INDEX(Calc!$A:$A,$S864))*(Calc!$D$2:$D$2001&gt;0)*(Calc!$I$2:$I$2001&gt;INDEX(Calc!$J:$J,$S864))*(Calc!$T$2:$T$2001&lt;INDEX(Calc!$H:$H,$S864))*(ROW(Calc!$A$2:$A$2001)&gt;$T864),0),0)+1,""))</f>
        <v>0</v>
      </c>
      <c r="W864" s="8">
        <f>IF($S864="","",MAX(0,INDEX(Calc!$H:$H,$S864)-MAX(INDEX(Calc!$K:$K,$S864),INDEX(Calc!$J:$J,$S864))))</f>
        <v>0</v>
      </c>
      <c r="X864" s="8">
        <f>IF($S864="","",INDEX(Calc!$E:$E,$S864)-$W864)</f>
        <v>0</v>
      </c>
    </row>
    <row r="865" spans="1:24">
      <c r="A865">
        <f>IF($S865="","",INDEX(Calc!$A:$A,$S865))</f>
        <v>0</v>
      </c>
      <c r="B865">
        <f>IF($S865="","",INDEX(Calc!$U:$U,$S865))</f>
        <v>0</v>
      </c>
      <c r="C865" s="7">
        <f>IF($S865="","",INDEX(Calc!$B:$B,$S865))</f>
        <v>0</v>
      </c>
      <c r="D865">
        <f>IF($S865="","",INDEX(Calc!$C:$C,$S865))</f>
        <v>0</v>
      </c>
      <c r="E865" s="8">
        <f>IF($S865="","",INDEX(Calc!$E:$E,$S865))</f>
        <v>0</v>
      </c>
      <c r="F865" s="9">
        <f>IF($S865="","",INDEX(Calc!$G:$G,$S865))</f>
        <v>0</v>
      </c>
      <c r="G865" s="8">
        <f>IF($S865="","",INDEX(Calc!$L:$L,$S865))</f>
        <v>0</v>
      </c>
      <c r="H865" s="8">
        <f>IF($S865="","",INDEX(Calc!$M:$M,$S865))</f>
        <v>0</v>
      </c>
      <c r="I865" s="7">
        <f>IF($T865="","",INDEX(Calc!$B:$B,$T865))</f>
        <v>0</v>
      </c>
      <c r="J865" s="8">
        <f>IF($S865="","",IF($U865&lt;&gt;"paid",0,MAX(0,MIN(INDEX(Calc!$H:$H,$S865),INDEX(Calc!$I:$I,$T865))-MAX(INDEX(Calc!$J:$J,$S865),INDEX(Calc!$T:$T,$T865)))))</f>
        <v>0</v>
      </c>
      <c r="K865" s="8">
        <f>IF($S865="","",IF($U865&lt;&gt;"paid",0,$J865/(1+$F865)*$F865))</f>
        <v>0</v>
      </c>
      <c r="L865" s="8">
        <f>IF($S865="","",IF($U865="paid",MAX(0,$E865-MAX(0,MIN(INDEX(Calc!$H:$H,$S865),INDEX(Calc!$I:$I,$T865))-INDEX(Calc!$J:$J,$S865))),$W865))</f>
        <v>0</v>
      </c>
      <c r="M865" s="8">
        <f>IF($S865="","",IF($U865="paid",$L865/(1+$F865)*$F865,$Q865))</f>
        <v>0</v>
      </c>
      <c r="N865">
        <f>IF(OR($S865="",$U865&lt;&gt;"paid"),"",$I865-$C865)</f>
        <v>0</v>
      </c>
      <c r="O865" s="8">
        <f>IF($S865="","",IF(AND($U865="paid",$N865&gt;Settings!$B$4),$K865*Settings!$B$3*$N865/365,0))</f>
        <v>0</v>
      </c>
      <c r="P865" s="8">
        <f>IF($S865="","",IF($U865="unpaid",$W865,0))</f>
        <v>0</v>
      </c>
      <c r="Q865" s="8">
        <f>IF($S865="","",IF(AND($U865="unpaid",$C865&lt;=Settings!$B$2),$W865/(1+$F865)*$F865,0))</f>
        <v>0</v>
      </c>
      <c r="R865">
        <f>IF($S865="","","FY "&amp;IF(MONTH($C865)&gt;=4,YEAR($C865),YEAR($C865)-1)&amp;"-"&amp;TEXT(MOD(IF(MONTH($C865)&gt;=4,YEAR($C865)+1,YEAR($C865)),100),"00"))</f>
        <v>0</v>
      </c>
      <c r="S865">
        <f>IF($S864="","",IF($U864="paid",IF($V864&lt;&gt;"",$S864,IF(AND($W864&gt;0,OR(INDEX(Calc!$B:$B,$S864)&lt;=Settings!$B$2,$X864=0)),$S864,IFERROR(MATCH(1,INDEX((Calc!$A$2:$A$2001&lt;&gt;"")*(Calc!$E$2:$E$2001&gt;0)*(ROW(Calc!$A$2:$A$2001)&gt;$S864),0),0)+1,""))),IFERROR(MATCH(1,INDEX((Calc!$A$2:$A$2001&lt;&gt;"")*(Calc!$E$2:$E$2001&gt;0)*(ROW(Calc!$A$2:$A$2001)&gt;$S864),0),0)+1,"")))</f>
        <v>0</v>
      </c>
      <c r="T865">
        <f>IF($S865="","",IF(AND($S865=$S864,$U864="paid",$V864=""),"",IF(AND($S865=$S864,$U864="paid",$V864&lt;&gt;""),$V864,IF($S865="","",IFERROR(MATCH(1,INDEX((Calc!$A$2:$A$2001=INDEX(Calc!$A:$A,$S865))*(Calc!$D$2:$D$2001&gt;0)*(Calc!$I$2:$I$2001&gt;INDEX(Calc!$J:$J,$S865))*(Calc!$T$2:$T$2001&lt;INDEX(Calc!$H:$H,$S865)),0),0)+1,"")))))</f>
        <v>0</v>
      </c>
      <c r="U865">
        <f>IF($S865="","",IF($T865&lt;&gt;"","paid","unpaid"))</f>
        <v>0</v>
      </c>
      <c r="V865">
        <f>IF(OR($S865="",$T865=""),"",IFERROR(MATCH(1,INDEX((Calc!$A$2:$A$2001=INDEX(Calc!$A:$A,$S865))*(Calc!$D$2:$D$2001&gt;0)*(Calc!$I$2:$I$2001&gt;INDEX(Calc!$J:$J,$S865))*(Calc!$T$2:$T$2001&lt;INDEX(Calc!$H:$H,$S865))*(ROW(Calc!$A$2:$A$2001)&gt;$T865),0),0)+1,""))</f>
        <v>0</v>
      </c>
      <c r="W865" s="8">
        <f>IF($S865="","",MAX(0,INDEX(Calc!$H:$H,$S865)-MAX(INDEX(Calc!$K:$K,$S865),INDEX(Calc!$J:$J,$S865))))</f>
        <v>0</v>
      </c>
      <c r="X865" s="8">
        <f>IF($S865="","",INDEX(Calc!$E:$E,$S865)-$W865)</f>
        <v>0</v>
      </c>
    </row>
    <row r="866" spans="1:24">
      <c r="A866">
        <f>IF($S866="","",INDEX(Calc!$A:$A,$S866))</f>
        <v>0</v>
      </c>
      <c r="B866">
        <f>IF($S866="","",INDEX(Calc!$U:$U,$S866))</f>
        <v>0</v>
      </c>
      <c r="C866" s="7">
        <f>IF($S866="","",INDEX(Calc!$B:$B,$S866))</f>
        <v>0</v>
      </c>
      <c r="D866">
        <f>IF($S866="","",INDEX(Calc!$C:$C,$S866))</f>
        <v>0</v>
      </c>
      <c r="E866" s="8">
        <f>IF($S866="","",INDEX(Calc!$E:$E,$S866))</f>
        <v>0</v>
      </c>
      <c r="F866" s="9">
        <f>IF($S866="","",INDEX(Calc!$G:$G,$S866))</f>
        <v>0</v>
      </c>
      <c r="G866" s="8">
        <f>IF($S866="","",INDEX(Calc!$L:$L,$S866))</f>
        <v>0</v>
      </c>
      <c r="H866" s="8">
        <f>IF($S866="","",INDEX(Calc!$M:$M,$S866))</f>
        <v>0</v>
      </c>
      <c r="I866" s="7">
        <f>IF($T866="","",INDEX(Calc!$B:$B,$T866))</f>
        <v>0</v>
      </c>
      <c r="J866" s="8">
        <f>IF($S866="","",IF($U866&lt;&gt;"paid",0,MAX(0,MIN(INDEX(Calc!$H:$H,$S866),INDEX(Calc!$I:$I,$T866))-MAX(INDEX(Calc!$J:$J,$S866),INDEX(Calc!$T:$T,$T866)))))</f>
        <v>0</v>
      </c>
      <c r="K866" s="8">
        <f>IF($S866="","",IF($U866&lt;&gt;"paid",0,$J866/(1+$F866)*$F866))</f>
        <v>0</v>
      </c>
      <c r="L866" s="8">
        <f>IF($S866="","",IF($U866="paid",MAX(0,$E866-MAX(0,MIN(INDEX(Calc!$H:$H,$S866),INDEX(Calc!$I:$I,$T866))-INDEX(Calc!$J:$J,$S866))),$W866))</f>
        <v>0</v>
      </c>
      <c r="M866" s="8">
        <f>IF($S866="","",IF($U866="paid",$L866/(1+$F866)*$F866,$Q866))</f>
        <v>0</v>
      </c>
      <c r="N866">
        <f>IF(OR($S866="",$U866&lt;&gt;"paid"),"",$I866-$C866)</f>
        <v>0</v>
      </c>
      <c r="O866" s="8">
        <f>IF($S866="","",IF(AND($U866="paid",$N866&gt;Settings!$B$4),$K866*Settings!$B$3*$N866/365,0))</f>
        <v>0</v>
      </c>
      <c r="P866" s="8">
        <f>IF($S866="","",IF($U866="unpaid",$W866,0))</f>
        <v>0</v>
      </c>
      <c r="Q866" s="8">
        <f>IF($S866="","",IF(AND($U866="unpaid",$C866&lt;=Settings!$B$2),$W866/(1+$F866)*$F866,0))</f>
        <v>0</v>
      </c>
      <c r="R866">
        <f>IF($S866="","","FY "&amp;IF(MONTH($C866)&gt;=4,YEAR($C866),YEAR($C866)-1)&amp;"-"&amp;TEXT(MOD(IF(MONTH($C866)&gt;=4,YEAR($C866)+1,YEAR($C866)),100),"00"))</f>
        <v>0</v>
      </c>
      <c r="S866">
        <f>IF($S865="","",IF($U865="paid",IF($V865&lt;&gt;"",$S865,IF(AND($W865&gt;0,OR(INDEX(Calc!$B:$B,$S865)&lt;=Settings!$B$2,$X865=0)),$S865,IFERROR(MATCH(1,INDEX((Calc!$A$2:$A$2001&lt;&gt;"")*(Calc!$E$2:$E$2001&gt;0)*(ROW(Calc!$A$2:$A$2001)&gt;$S865),0),0)+1,""))),IFERROR(MATCH(1,INDEX((Calc!$A$2:$A$2001&lt;&gt;"")*(Calc!$E$2:$E$2001&gt;0)*(ROW(Calc!$A$2:$A$2001)&gt;$S865),0),0)+1,"")))</f>
        <v>0</v>
      </c>
      <c r="T866">
        <f>IF($S866="","",IF(AND($S866=$S865,$U865="paid",$V865=""),"",IF(AND($S866=$S865,$U865="paid",$V865&lt;&gt;""),$V865,IF($S866="","",IFERROR(MATCH(1,INDEX((Calc!$A$2:$A$2001=INDEX(Calc!$A:$A,$S866))*(Calc!$D$2:$D$2001&gt;0)*(Calc!$I$2:$I$2001&gt;INDEX(Calc!$J:$J,$S866))*(Calc!$T$2:$T$2001&lt;INDEX(Calc!$H:$H,$S866)),0),0)+1,"")))))</f>
        <v>0</v>
      </c>
      <c r="U866">
        <f>IF($S866="","",IF($T866&lt;&gt;"","paid","unpaid"))</f>
        <v>0</v>
      </c>
      <c r="V866">
        <f>IF(OR($S866="",$T866=""),"",IFERROR(MATCH(1,INDEX((Calc!$A$2:$A$2001=INDEX(Calc!$A:$A,$S866))*(Calc!$D$2:$D$2001&gt;0)*(Calc!$I$2:$I$2001&gt;INDEX(Calc!$J:$J,$S866))*(Calc!$T$2:$T$2001&lt;INDEX(Calc!$H:$H,$S866))*(ROW(Calc!$A$2:$A$2001)&gt;$T866),0),0)+1,""))</f>
        <v>0</v>
      </c>
      <c r="W866" s="8">
        <f>IF($S866="","",MAX(0,INDEX(Calc!$H:$H,$S866)-MAX(INDEX(Calc!$K:$K,$S866),INDEX(Calc!$J:$J,$S866))))</f>
        <v>0</v>
      </c>
      <c r="X866" s="8">
        <f>IF($S866="","",INDEX(Calc!$E:$E,$S866)-$W866)</f>
        <v>0</v>
      </c>
    </row>
    <row r="867" spans="1:24">
      <c r="A867">
        <f>IF($S867="","",INDEX(Calc!$A:$A,$S867))</f>
        <v>0</v>
      </c>
      <c r="B867">
        <f>IF($S867="","",INDEX(Calc!$U:$U,$S867))</f>
        <v>0</v>
      </c>
      <c r="C867" s="7">
        <f>IF($S867="","",INDEX(Calc!$B:$B,$S867))</f>
        <v>0</v>
      </c>
      <c r="D867">
        <f>IF($S867="","",INDEX(Calc!$C:$C,$S867))</f>
        <v>0</v>
      </c>
      <c r="E867" s="8">
        <f>IF($S867="","",INDEX(Calc!$E:$E,$S867))</f>
        <v>0</v>
      </c>
      <c r="F867" s="9">
        <f>IF($S867="","",INDEX(Calc!$G:$G,$S867))</f>
        <v>0</v>
      </c>
      <c r="G867" s="8">
        <f>IF($S867="","",INDEX(Calc!$L:$L,$S867))</f>
        <v>0</v>
      </c>
      <c r="H867" s="8">
        <f>IF($S867="","",INDEX(Calc!$M:$M,$S867))</f>
        <v>0</v>
      </c>
      <c r="I867" s="7">
        <f>IF($T867="","",INDEX(Calc!$B:$B,$T867))</f>
        <v>0</v>
      </c>
      <c r="J867" s="8">
        <f>IF($S867="","",IF($U867&lt;&gt;"paid",0,MAX(0,MIN(INDEX(Calc!$H:$H,$S867),INDEX(Calc!$I:$I,$T867))-MAX(INDEX(Calc!$J:$J,$S867),INDEX(Calc!$T:$T,$T867)))))</f>
        <v>0</v>
      </c>
      <c r="K867" s="8">
        <f>IF($S867="","",IF($U867&lt;&gt;"paid",0,$J867/(1+$F867)*$F867))</f>
        <v>0</v>
      </c>
      <c r="L867" s="8">
        <f>IF($S867="","",IF($U867="paid",MAX(0,$E867-MAX(0,MIN(INDEX(Calc!$H:$H,$S867),INDEX(Calc!$I:$I,$T867))-INDEX(Calc!$J:$J,$S867))),$W867))</f>
        <v>0</v>
      </c>
      <c r="M867" s="8">
        <f>IF($S867="","",IF($U867="paid",$L867/(1+$F867)*$F867,$Q867))</f>
        <v>0</v>
      </c>
      <c r="N867">
        <f>IF(OR($S867="",$U867&lt;&gt;"paid"),"",$I867-$C867)</f>
        <v>0</v>
      </c>
      <c r="O867" s="8">
        <f>IF($S867="","",IF(AND($U867="paid",$N867&gt;Settings!$B$4),$K867*Settings!$B$3*$N867/365,0))</f>
        <v>0</v>
      </c>
      <c r="P867" s="8">
        <f>IF($S867="","",IF($U867="unpaid",$W867,0))</f>
        <v>0</v>
      </c>
      <c r="Q867" s="8">
        <f>IF($S867="","",IF(AND($U867="unpaid",$C867&lt;=Settings!$B$2),$W867/(1+$F867)*$F867,0))</f>
        <v>0</v>
      </c>
      <c r="R867">
        <f>IF($S867="","","FY "&amp;IF(MONTH($C867)&gt;=4,YEAR($C867),YEAR($C867)-1)&amp;"-"&amp;TEXT(MOD(IF(MONTH($C867)&gt;=4,YEAR($C867)+1,YEAR($C867)),100),"00"))</f>
        <v>0</v>
      </c>
      <c r="S867">
        <f>IF($S866="","",IF($U866="paid",IF($V866&lt;&gt;"",$S866,IF(AND($W866&gt;0,OR(INDEX(Calc!$B:$B,$S866)&lt;=Settings!$B$2,$X866=0)),$S866,IFERROR(MATCH(1,INDEX((Calc!$A$2:$A$2001&lt;&gt;"")*(Calc!$E$2:$E$2001&gt;0)*(ROW(Calc!$A$2:$A$2001)&gt;$S866),0),0)+1,""))),IFERROR(MATCH(1,INDEX((Calc!$A$2:$A$2001&lt;&gt;"")*(Calc!$E$2:$E$2001&gt;0)*(ROW(Calc!$A$2:$A$2001)&gt;$S866),0),0)+1,"")))</f>
        <v>0</v>
      </c>
      <c r="T867">
        <f>IF($S867="","",IF(AND($S867=$S866,$U866="paid",$V866=""),"",IF(AND($S867=$S866,$U866="paid",$V866&lt;&gt;""),$V866,IF($S867="","",IFERROR(MATCH(1,INDEX((Calc!$A$2:$A$2001=INDEX(Calc!$A:$A,$S867))*(Calc!$D$2:$D$2001&gt;0)*(Calc!$I$2:$I$2001&gt;INDEX(Calc!$J:$J,$S867))*(Calc!$T$2:$T$2001&lt;INDEX(Calc!$H:$H,$S867)),0),0)+1,"")))))</f>
        <v>0</v>
      </c>
      <c r="U867">
        <f>IF($S867="","",IF($T867&lt;&gt;"","paid","unpaid"))</f>
        <v>0</v>
      </c>
      <c r="V867">
        <f>IF(OR($S867="",$T867=""),"",IFERROR(MATCH(1,INDEX((Calc!$A$2:$A$2001=INDEX(Calc!$A:$A,$S867))*(Calc!$D$2:$D$2001&gt;0)*(Calc!$I$2:$I$2001&gt;INDEX(Calc!$J:$J,$S867))*(Calc!$T$2:$T$2001&lt;INDEX(Calc!$H:$H,$S867))*(ROW(Calc!$A$2:$A$2001)&gt;$T867),0),0)+1,""))</f>
        <v>0</v>
      </c>
      <c r="W867" s="8">
        <f>IF($S867="","",MAX(0,INDEX(Calc!$H:$H,$S867)-MAX(INDEX(Calc!$K:$K,$S867),INDEX(Calc!$J:$J,$S867))))</f>
        <v>0</v>
      </c>
      <c r="X867" s="8">
        <f>IF($S867="","",INDEX(Calc!$E:$E,$S867)-$W867)</f>
        <v>0</v>
      </c>
    </row>
    <row r="868" spans="1:24">
      <c r="A868">
        <f>IF($S868="","",INDEX(Calc!$A:$A,$S868))</f>
        <v>0</v>
      </c>
      <c r="B868">
        <f>IF($S868="","",INDEX(Calc!$U:$U,$S868))</f>
        <v>0</v>
      </c>
      <c r="C868" s="7">
        <f>IF($S868="","",INDEX(Calc!$B:$B,$S868))</f>
        <v>0</v>
      </c>
      <c r="D868">
        <f>IF($S868="","",INDEX(Calc!$C:$C,$S868))</f>
        <v>0</v>
      </c>
      <c r="E868" s="8">
        <f>IF($S868="","",INDEX(Calc!$E:$E,$S868))</f>
        <v>0</v>
      </c>
      <c r="F868" s="9">
        <f>IF($S868="","",INDEX(Calc!$G:$G,$S868))</f>
        <v>0</v>
      </c>
      <c r="G868" s="8">
        <f>IF($S868="","",INDEX(Calc!$L:$L,$S868))</f>
        <v>0</v>
      </c>
      <c r="H868" s="8">
        <f>IF($S868="","",INDEX(Calc!$M:$M,$S868))</f>
        <v>0</v>
      </c>
      <c r="I868" s="7">
        <f>IF($T868="","",INDEX(Calc!$B:$B,$T868))</f>
        <v>0</v>
      </c>
      <c r="J868" s="8">
        <f>IF($S868="","",IF($U868&lt;&gt;"paid",0,MAX(0,MIN(INDEX(Calc!$H:$H,$S868),INDEX(Calc!$I:$I,$T868))-MAX(INDEX(Calc!$J:$J,$S868),INDEX(Calc!$T:$T,$T868)))))</f>
        <v>0</v>
      </c>
      <c r="K868" s="8">
        <f>IF($S868="","",IF($U868&lt;&gt;"paid",0,$J868/(1+$F868)*$F868))</f>
        <v>0</v>
      </c>
      <c r="L868" s="8">
        <f>IF($S868="","",IF($U868="paid",MAX(0,$E868-MAX(0,MIN(INDEX(Calc!$H:$H,$S868),INDEX(Calc!$I:$I,$T868))-INDEX(Calc!$J:$J,$S868))),$W868))</f>
        <v>0</v>
      </c>
      <c r="M868" s="8">
        <f>IF($S868="","",IF($U868="paid",$L868/(1+$F868)*$F868,$Q868))</f>
        <v>0</v>
      </c>
      <c r="N868">
        <f>IF(OR($S868="",$U868&lt;&gt;"paid"),"",$I868-$C868)</f>
        <v>0</v>
      </c>
      <c r="O868" s="8">
        <f>IF($S868="","",IF(AND($U868="paid",$N868&gt;Settings!$B$4),$K868*Settings!$B$3*$N868/365,0))</f>
        <v>0</v>
      </c>
      <c r="P868" s="8">
        <f>IF($S868="","",IF($U868="unpaid",$W868,0))</f>
        <v>0</v>
      </c>
      <c r="Q868" s="8">
        <f>IF($S868="","",IF(AND($U868="unpaid",$C868&lt;=Settings!$B$2),$W868/(1+$F868)*$F868,0))</f>
        <v>0</v>
      </c>
      <c r="R868">
        <f>IF($S868="","","FY "&amp;IF(MONTH($C868)&gt;=4,YEAR($C868),YEAR($C868)-1)&amp;"-"&amp;TEXT(MOD(IF(MONTH($C868)&gt;=4,YEAR($C868)+1,YEAR($C868)),100),"00"))</f>
        <v>0</v>
      </c>
      <c r="S868">
        <f>IF($S867="","",IF($U867="paid",IF($V867&lt;&gt;"",$S867,IF(AND($W867&gt;0,OR(INDEX(Calc!$B:$B,$S867)&lt;=Settings!$B$2,$X867=0)),$S867,IFERROR(MATCH(1,INDEX((Calc!$A$2:$A$2001&lt;&gt;"")*(Calc!$E$2:$E$2001&gt;0)*(ROW(Calc!$A$2:$A$2001)&gt;$S867),0),0)+1,""))),IFERROR(MATCH(1,INDEX((Calc!$A$2:$A$2001&lt;&gt;"")*(Calc!$E$2:$E$2001&gt;0)*(ROW(Calc!$A$2:$A$2001)&gt;$S867),0),0)+1,"")))</f>
        <v>0</v>
      </c>
      <c r="T868">
        <f>IF($S868="","",IF(AND($S868=$S867,$U867="paid",$V867=""),"",IF(AND($S868=$S867,$U867="paid",$V867&lt;&gt;""),$V867,IF($S868="","",IFERROR(MATCH(1,INDEX((Calc!$A$2:$A$2001=INDEX(Calc!$A:$A,$S868))*(Calc!$D$2:$D$2001&gt;0)*(Calc!$I$2:$I$2001&gt;INDEX(Calc!$J:$J,$S868))*(Calc!$T$2:$T$2001&lt;INDEX(Calc!$H:$H,$S868)),0),0)+1,"")))))</f>
        <v>0</v>
      </c>
      <c r="U868">
        <f>IF($S868="","",IF($T868&lt;&gt;"","paid","unpaid"))</f>
        <v>0</v>
      </c>
      <c r="V868">
        <f>IF(OR($S868="",$T868=""),"",IFERROR(MATCH(1,INDEX((Calc!$A$2:$A$2001=INDEX(Calc!$A:$A,$S868))*(Calc!$D$2:$D$2001&gt;0)*(Calc!$I$2:$I$2001&gt;INDEX(Calc!$J:$J,$S868))*(Calc!$T$2:$T$2001&lt;INDEX(Calc!$H:$H,$S868))*(ROW(Calc!$A$2:$A$2001)&gt;$T868),0),0)+1,""))</f>
        <v>0</v>
      </c>
      <c r="W868" s="8">
        <f>IF($S868="","",MAX(0,INDEX(Calc!$H:$H,$S868)-MAX(INDEX(Calc!$K:$K,$S868),INDEX(Calc!$J:$J,$S868))))</f>
        <v>0</v>
      </c>
      <c r="X868" s="8">
        <f>IF($S868="","",INDEX(Calc!$E:$E,$S868)-$W868)</f>
        <v>0</v>
      </c>
    </row>
    <row r="869" spans="1:24">
      <c r="A869">
        <f>IF($S869="","",INDEX(Calc!$A:$A,$S869))</f>
        <v>0</v>
      </c>
      <c r="B869">
        <f>IF($S869="","",INDEX(Calc!$U:$U,$S869))</f>
        <v>0</v>
      </c>
      <c r="C869" s="7">
        <f>IF($S869="","",INDEX(Calc!$B:$B,$S869))</f>
        <v>0</v>
      </c>
      <c r="D869">
        <f>IF($S869="","",INDEX(Calc!$C:$C,$S869))</f>
        <v>0</v>
      </c>
      <c r="E869" s="8">
        <f>IF($S869="","",INDEX(Calc!$E:$E,$S869))</f>
        <v>0</v>
      </c>
      <c r="F869" s="9">
        <f>IF($S869="","",INDEX(Calc!$G:$G,$S869))</f>
        <v>0</v>
      </c>
      <c r="G869" s="8">
        <f>IF($S869="","",INDEX(Calc!$L:$L,$S869))</f>
        <v>0</v>
      </c>
      <c r="H869" s="8">
        <f>IF($S869="","",INDEX(Calc!$M:$M,$S869))</f>
        <v>0</v>
      </c>
      <c r="I869" s="7">
        <f>IF($T869="","",INDEX(Calc!$B:$B,$T869))</f>
        <v>0</v>
      </c>
      <c r="J869" s="8">
        <f>IF($S869="","",IF($U869&lt;&gt;"paid",0,MAX(0,MIN(INDEX(Calc!$H:$H,$S869),INDEX(Calc!$I:$I,$T869))-MAX(INDEX(Calc!$J:$J,$S869),INDEX(Calc!$T:$T,$T869)))))</f>
        <v>0</v>
      </c>
      <c r="K869" s="8">
        <f>IF($S869="","",IF($U869&lt;&gt;"paid",0,$J869/(1+$F869)*$F869))</f>
        <v>0</v>
      </c>
      <c r="L869" s="8">
        <f>IF($S869="","",IF($U869="paid",MAX(0,$E869-MAX(0,MIN(INDEX(Calc!$H:$H,$S869),INDEX(Calc!$I:$I,$T869))-INDEX(Calc!$J:$J,$S869))),$W869))</f>
        <v>0</v>
      </c>
      <c r="M869" s="8">
        <f>IF($S869="","",IF($U869="paid",$L869/(1+$F869)*$F869,$Q869))</f>
        <v>0</v>
      </c>
      <c r="N869">
        <f>IF(OR($S869="",$U869&lt;&gt;"paid"),"",$I869-$C869)</f>
        <v>0</v>
      </c>
      <c r="O869" s="8">
        <f>IF($S869="","",IF(AND($U869="paid",$N869&gt;Settings!$B$4),$K869*Settings!$B$3*$N869/365,0))</f>
        <v>0</v>
      </c>
      <c r="P869" s="8">
        <f>IF($S869="","",IF($U869="unpaid",$W869,0))</f>
        <v>0</v>
      </c>
      <c r="Q869" s="8">
        <f>IF($S869="","",IF(AND($U869="unpaid",$C869&lt;=Settings!$B$2),$W869/(1+$F869)*$F869,0))</f>
        <v>0</v>
      </c>
      <c r="R869">
        <f>IF($S869="","","FY "&amp;IF(MONTH($C869)&gt;=4,YEAR($C869),YEAR($C869)-1)&amp;"-"&amp;TEXT(MOD(IF(MONTH($C869)&gt;=4,YEAR($C869)+1,YEAR($C869)),100),"00"))</f>
        <v>0</v>
      </c>
      <c r="S869">
        <f>IF($S868="","",IF($U868="paid",IF($V868&lt;&gt;"",$S868,IF(AND($W868&gt;0,OR(INDEX(Calc!$B:$B,$S868)&lt;=Settings!$B$2,$X868=0)),$S868,IFERROR(MATCH(1,INDEX((Calc!$A$2:$A$2001&lt;&gt;"")*(Calc!$E$2:$E$2001&gt;0)*(ROW(Calc!$A$2:$A$2001)&gt;$S868),0),0)+1,""))),IFERROR(MATCH(1,INDEX((Calc!$A$2:$A$2001&lt;&gt;"")*(Calc!$E$2:$E$2001&gt;0)*(ROW(Calc!$A$2:$A$2001)&gt;$S868),0),0)+1,"")))</f>
        <v>0</v>
      </c>
      <c r="T869">
        <f>IF($S869="","",IF(AND($S869=$S868,$U868="paid",$V868=""),"",IF(AND($S869=$S868,$U868="paid",$V868&lt;&gt;""),$V868,IF($S869="","",IFERROR(MATCH(1,INDEX((Calc!$A$2:$A$2001=INDEX(Calc!$A:$A,$S869))*(Calc!$D$2:$D$2001&gt;0)*(Calc!$I$2:$I$2001&gt;INDEX(Calc!$J:$J,$S869))*(Calc!$T$2:$T$2001&lt;INDEX(Calc!$H:$H,$S869)),0),0)+1,"")))))</f>
        <v>0</v>
      </c>
      <c r="U869">
        <f>IF($S869="","",IF($T869&lt;&gt;"","paid","unpaid"))</f>
        <v>0</v>
      </c>
      <c r="V869">
        <f>IF(OR($S869="",$T869=""),"",IFERROR(MATCH(1,INDEX((Calc!$A$2:$A$2001=INDEX(Calc!$A:$A,$S869))*(Calc!$D$2:$D$2001&gt;0)*(Calc!$I$2:$I$2001&gt;INDEX(Calc!$J:$J,$S869))*(Calc!$T$2:$T$2001&lt;INDEX(Calc!$H:$H,$S869))*(ROW(Calc!$A$2:$A$2001)&gt;$T869),0),0)+1,""))</f>
        <v>0</v>
      </c>
      <c r="W869" s="8">
        <f>IF($S869="","",MAX(0,INDEX(Calc!$H:$H,$S869)-MAX(INDEX(Calc!$K:$K,$S869),INDEX(Calc!$J:$J,$S869))))</f>
        <v>0</v>
      </c>
      <c r="X869" s="8">
        <f>IF($S869="","",INDEX(Calc!$E:$E,$S869)-$W869)</f>
        <v>0</v>
      </c>
    </row>
    <row r="870" spans="1:24">
      <c r="A870">
        <f>IF($S870="","",INDEX(Calc!$A:$A,$S870))</f>
        <v>0</v>
      </c>
      <c r="B870">
        <f>IF($S870="","",INDEX(Calc!$U:$U,$S870))</f>
        <v>0</v>
      </c>
      <c r="C870" s="7">
        <f>IF($S870="","",INDEX(Calc!$B:$B,$S870))</f>
        <v>0</v>
      </c>
      <c r="D870">
        <f>IF($S870="","",INDEX(Calc!$C:$C,$S870))</f>
        <v>0</v>
      </c>
      <c r="E870" s="8">
        <f>IF($S870="","",INDEX(Calc!$E:$E,$S870))</f>
        <v>0</v>
      </c>
      <c r="F870" s="9">
        <f>IF($S870="","",INDEX(Calc!$G:$G,$S870))</f>
        <v>0</v>
      </c>
      <c r="G870" s="8">
        <f>IF($S870="","",INDEX(Calc!$L:$L,$S870))</f>
        <v>0</v>
      </c>
      <c r="H870" s="8">
        <f>IF($S870="","",INDEX(Calc!$M:$M,$S870))</f>
        <v>0</v>
      </c>
      <c r="I870" s="7">
        <f>IF($T870="","",INDEX(Calc!$B:$B,$T870))</f>
        <v>0</v>
      </c>
      <c r="J870" s="8">
        <f>IF($S870="","",IF($U870&lt;&gt;"paid",0,MAX(0,MIN(INDEX(Calc!$H:$H,$S870),INDEX(Calc!$I:$I,$T870))-MAX(INDEX(Calc!$J:$J,$S870),INDEX(Calc!$T:$T,$T870)))))</f>
        <v>0</v>
      </c>
      <c r="K870" s="8">
        <f>IF($S870="","",IF($U870&lt;&gt;"paid",0,$J870/(1+$F870)*$F870))</f>
        <v>0</v>
      </c>
      <c r="L870" s="8">
        <f>IF($S870="","",IF($U870="paid",MAX(0,$E870-MAX(0,MIN(INDEX(Calc!$H:$H,$S870),INDEX(Calc!$I:$I,$T870))-INDEX(Calc!$J:$J,$S870))),$W870))</f>
        <v>0</v>
      </c>
      <c r="M870" s="8">
        <f>IF($S870="","",IF($U870="paid",$L870/(1+$F870)*$F870,$Q870))</f>
        <v>0</v>
      </c>
      <c r="N870">
        <f>IF(OR($S870="",$U870&lt;&gt;"paid"),"",$I870-$C870)</f>
        <v>0</v>
      </c>
      <c r="O870" s="8">
        <f>IF($S870="","",IF(AND($U870="paid",$N870&gt;Settings!$B$4),$K870*Settings!$B$3*$N870/365,0))</f>
        <v>0</v>
      </c>
      <c r="P870" s="8">
        <f>IF($S870="","",IF($U870="unpaid",$W870,0))</f>
        <v>0</v>
      </c>
      <c r="Q870" s="8">
        <f>IF($S870="","",IF(AND($U870="unpaid",$C870&lt;=Settings!$B$2),$W870/(1+$F870)*$F870,0))</f>
        <v>0</v>
      </c>
      <c r="R870">
        <f>IF($S870="","","FY "&amp;IF(MONTH($C870)&gt;=4,YEAR($C870),YEAR($C870)-1)&amp;"-"&amp;TEXT(MOD(IF(MONTH($C870)&gt;=4,YEAR($C870)+1,YEAR($C870)),100),"00"))</f>
        <v>0</v>
      </c>
      <c r="S870">
        <f>IF($S869="","",IF($U869="paid",IF($V869&lt;&gt;"",$S869,IF(AND($W869&gt;0,OR(INDEX(Calc!$B:$B,$S869)&lt;=Settings!$B$2,$X869=0)),$S869,IFERROR(MATCH(1,INDEX((Calc!$A$2:$A$2001&lt;&gt;"")*(Calc!$E$2:$E$2001&gt;0)*(ROW(Calc!$A$2:$A$2001)&gt;$S869),0),0)+1,""))),IFERROR(MATCH(1,INDEX((Calc!$A$2:$A$2001&lt;&gt;"")*(Calc!$E$2:$E$2001&gt;0)*(ROW(Calc!$A$2:$A$2001)&gt;$S869),0),0)+1,"")))</f>
        <v>0</v>
      </c>
      <c r="T870">
        <f>IF($S870="","",IF(AND($S870=$S869,$U869="paid",$V869=""),"",IF(AND($S870=$S869,$U869="paid",$V869&lt;&gt;""),$V869,IF($S870="","",IFERROR(MATCH(1,INDEX((Calc!$A$2:$A$2001=INDEX(Calc!$A:$A,$S870))*(Calc!$D$2:$D$2001&gt;0)*(Calc!$I$2:$I$2001&gt;INDEX(Calc!$J:$J,$S870))*(Calc!$T$2:$T$2001&lt;INDEX(Calc!$H:$H,$S870)),0),0)+1,"")))))</f>
        <v>0</v>
      </c>
      <c r="U870">
        <f>IF($S870="","",IF($T870&lt;&gt;"","paid","unpaid"))</f>
        <v>0</v>
      </c>
      <c r="V870">
        <f>IF(OR($S870="",$T870=""),"",IFERROR(MATCH(1,INDEX((Calc!$A$2:$A$2001=INDEX(Calc!$A:$A,$S870))*(Calc!$D$2:$D$2001&gt;0)*(Calc!$I$2:$I$2001&gt;INDEX(Calc!$J:$J,$S870))*(Calc!$T$2:$T$2001&lt;INDEX(Calc!$H:$H,$S870))*(ROW(Calc!$A$2:$A$2001)&gt;$T870),0),0)+1,""))</f>
        <v>0</v>
      </c>
      <c r="W870" s="8">
        <f>IF($S870="","",MAX(0,INDEX(Calc!$H:$H,$S870)-MAX(INDEX(Calc!$K:$K,$S870),INDEX(Calc!$J:$J,$S870))))</f>
        <v>0</v>
      </c>
      <c r="X870" s="8">
        <f>IF($S870="","",INDEX(Calc!$E:$E,$S870)-$W870)</f>
        <v>0</v>
      </c>
    </row>
    <row r="871" spans="1:24">
      <c r="A871">
        <f>IF($S871="","",INDEX(Calc!$A:$A,$S871))</f>
        <v>0</v>
      </c>
      <c r="B871">
        <f>IF($S871="","",INDEX(Calc!$U:$U,$S871))</f>
        <v>0</v>
      </c>
      <c r="C871" s="7">
        <f>IF($S871="","",INDEX(Calc!$B:$B,$S871))</f>
        <v>0</v>
      </c>
      <c r="D871">
        <f>IF($S871="","",INDEX(Calc!$C:$C,$S871))</f>
        <v>0</v>
      </c>
      <c r="E871" s="8">
        <f>IF($S871="","",INDEX(Calc!$E:$E,$S871))</f>
        <v>0</v>
      </c>
      <c r="F871" s="9">
        <f>IF($S871="","",INDEX(Calc!$G:$G,$S871))</f>
        <v>0</v>
      </c>
      <c r="G871" s="8">
        <f>IF($S871="","",INDEX(Calc!$L:$L,$S871))</f>
        <v>0</v>
      </c>
      <c r="H871" s="8">
        <f>IF($S871="","",INDEX(Calc!$M:$M,$S871))</f>
        <v>0</v>
      </c>
      <c r="I871" s="7">
        <f>IF($T871="","",INDEX(Calc!$B:$B,$T871))</f>
        <v>0</v>
      </c>
      <c r="J871" s="8">
        <f>IF($S871="","",IF($U871&lt;&gt;"paid",0,MAX(0,MIN(INDEX(Calc!$H:$H,$S871),INDEX(Calc!$I:$I,$T871))-MAX(INDEX(Calc!$J:$J,$S871),INDEX(Calc!$T:$T,$T871)))))</f>
        <v>0</v>
      </c>
      <c r="K871" s="8">
        <f>IF($S871="","",IF($U871&lt;&gt;"paid",0,$J871/(1+$F871)*$F871))</f>
        <v>0</v>
      </c>
      <c r="L871" s="8">
        <f>IF($S871="","",IF($U871="paid",MAX(0,$E871-MAX(0,MIN(INDEX(Calc!$H:$H,$S871),INDEX(Calc!$I:$I,$T871))-INDEX(Calc!$J:$J,$S871))),$W871))</f>
        <v>0</v>
      </c>
      <c r="M871" s="8">
        <f>IF($S871="","",IF($U871="paid",$L871/(1+$F871)*$F871,$Q871))</f>
        <v>0</v>
      </c>
      <c r="N871">
        <f>IF(OR($S871="",$U871&lt;&gt;"paid"),"",$I871-$C871)</f>
        <v>0</v>
      </c>
      <c r="O871" s="8">
        <f>IF($S871="","",IF(AND($U871="paid",$N871&gt;Settings!$B$4),$K871*Settings!$B$3*$N871/365,0))</f>
        <v>0</v>
      </c>
      <c r="P871" s="8">
        <f>IF($S871="","",IF($U871="unpaid",$W871,0))</f>
        <v>0</v>
      </c>
      <c r="Q871" s="8">
        <f>IF($S871="","",IF(AND($U871="unpaid",$C871&lt;=Settings!$B$2),$W871/(1+$F871)*$F871,0))</f>
        <v>0</v>
      </c>
      <c r="R871">
        <f>IF($S871="","","FY "&amp;IF(MONTH($C871)&gt;=4,YEAR($C871),YEAR($C871)-1)&amp;"-"&amp;TEXT(MOD(IF(MONTH($C871)&gt;=4,YEAR($C871)+1,YEAR($C871)),100),"00"))</f>
        <v>0</v>
      </c>
      <c r="S871">
        <f>IF($S870="","",IF($U870="paid",IF($V870&lt;&gt;"",$S870,IF(AND($W870&gt;0,OR(INDEX(Calc!$B:$B,$S870)&lt;=Settings!$B$2,$X870=0)),$S870,IFERROR(MATCH(1,INDEX((Calc!$A$2:$A$2001&lt;&gt;"")*(Calc!$E$2:$E$2001&gt;0)*(ROW(Calc!$A$2:$A$2001)&gt;$S870),0),0)+1,""))),IFERROR(MATCH(1,INDEX((Calc!$A$2:$A$2001&lt;&gt;"")*(Calc!$E$2:$E$2001&gt;0)*(ROW(Calc!$A$2:$A$2001)&gt;$S870),0),0)+1,"")))</f>
        <v>0</v>
      </c>
      <c r="T871">
        <f>IF($S871="","",IF(AND($S871=$S870,$U870="paid",$V870=""),"",IF(AND($S871=$S870,$U870="paid",$V870&lt;&gt;""),$V870,IF($S871="","",IFERROR(MATCH(1,INDEX((Calc!$A$2:$A$2001=INDEX(Calc!$A:$A,$S871))*(Calc!$D$2:$D$2001&gt;0)*(Calc!$I$2:$I$2001&gt;INDEX(Calc!$J:$J,$S871))*(Calc!$T$2:$T$2001&lt;INDEX(Calc!$H:$H,$S871)),0),0)+1,"")))))</f>
        <v>0</v>
      </c>
      <c r="U871">
        <f>IF($S871="","",IF($T871&lt;&gt;"","paid","unpaid"))</f>
        <v>0</v>
      </c>
      <c r="V871">
        <f>IF(OR($S871="",$T871=""),"",IFERROR(MATCH(1,INDEX((Calc!$A$2:$A$2001=INDEX(Calc!$A:$A,$S871))*(Calc!$D$2:$D$2001&gt;0)*(Calc!$I$2:$I$2001&gt;INDEX(Calc!$J:$J,$S871))*(Calc!$T$2:$T$2001&lt;INDEX(Calc!$H:$H,$S871))*(ROW(Calc!$A$2:$A$2001)&gt;$T871),0),0)+1,""))</f>
        <v>0</v>
      </c>
      <c r="W871" s="8">
        <f>IF($S871="","",MAX(0,INDEX(Calc!$H:$H,$S871)-MAX(INDEX(Calc!$K:$K,$S871),INDEX(Calc!$J:$J,$S871))))</f>
        <v>0</v>
      </c>
      <c r="X871" s="8">
        <f>IF($S871="","",INDEX(Calc!$E:$E,$S871)-$W871)</f>
        <v>0</v>
      </c>
    </row>
    <row r="872" spans="1:24">
      <c r="A872">
        <f>IF($S872="","",INDEX(Calc!$A:$A,$S872))</f>
        <v>0</v>
      </c>
      <c r="B872">
        <f>IF($S872="","",INDEX(Calc!$U:$U,$S872))</f>
        <v>0</v>
      </c>
      <c r="C872" s="7">
        <f>IF($S872="","",INDEX(Calc!$B:$B,$S872))</f>
        <v>0</v>
      </c>
      <c r="D872">
        <f>IF($S872="","",INDEX(Calc!$C:$C,$S872))</f>
        <v>0</v>
      </c>
      <c r="E872" s="8">
        <f>IF($S872="","",INDEX(Calc!$E:$E,$S872))</f>
        <v>0</v>
      </c>
      <c r="F872" s="9">
        <f>IF($S872="","",INDEX(Calc!$G:$G,$S872))</f>
        <v>0</v>
      </c>
      <c r="G872" s="8">
        <f>IF($S872="","",INDEX(Calc!$L:$L,$S872))</f>
        <v>0</v>
      </c>
      <c r="H872" s="8">
        <f>IF($S872="","",INDEX(Calc!$M:$M,$S872))</f>
        <v>0</v>
      </c>
      <c r="I872" s="7">
        <f>IF($T872="","",INDEX(Calc!$B:$B,$T872))</f>
        <v>0</v>
      </c>
      <c r="J872" s="8">
        <f>IF($S872="","",IF($U872&lt;&gt;"paid",0,MAX(0,MIN(INDEX(Calc!$H:$H,$S872),INDEX(Calc!$I:$I,$T872))-MAX(INDEX(Calc!$J:$J,$S872),INDEX(Calc!$T:$T,$T872)))))</f>
        <v>0</v>
      </c>
      <c r="K872" s="8">
        <f>IF($S872="","",IF($U872&lt;&gt;"paid",0,$J872/(1+$F872)*$F872))</f>
        <v>0</v>
      </c>
      <c r="L872" s="8">
        <f>IF($S872="","",IF($U872="paid",MAX(0,$E872-MAX(0,MIN(INDEX(Calc!$H:$H,$S872),INDEX(Calc!$I:$I,$T872))-INDEX(Calc!$J:$J,$S872))),$W872))</f>
        <v>0</v>
      </c>
      <c r="M872" s="8">
        <f>IF($S872="","",IF($U872="paid",$L872/(1+$F872)*$F872,$Q872))</f>
        <v>0</v>
      </c>
      <c r="N872">
        <f>IF(OR($S872="",$U872&lt;&gt;"paid"),"",$I872-$C872)</f>
        <v>0</v>
      </c>
      <c r="O872" s="8">
        <f>IF($S872="","",IF(AND($U872="paid",$N872&gt;Settings!$B$4),$K872*Settings!$B$3*$N872/365,0))</f>
        <v>0</v>
      </c>
      <c r="P872" s="8">
        <f>IF($S872="","",IF($U872="unpaid",$W872,0))</f>
        <v>0</v>
      </c>
      <c r="Q872" s="8">
        <f>IF($S872="","",IF(AND($U872="unpaid",$C872&lt;=Settings!$B$2),$W872/(1+$F872)*$F872,0))</f>
        <v>0</v>
      </c>
      <c r="R872">
        <f>IF($S872="","","FY "&amp;IF(MONTH($C872)&gt;=4,YEAR($C872),YEAR($C872)-1)&amp;"-"&amp;TEXT(MOD(IF(MONTH($C872)&gt;=4,YEAR($C872)+1,YEAR($C872)),100),"00"))</f>
        <v>0</v>
      </c>
      <c r="S872">
        <f>IF($S871="","",IF($U871="paid",IF($V871&lt;&gt;"",$S871,IF(AND($W871&gt;0,OR(INDEX(Calc!$B:$B,$S871)&lt;=Settings!$B$2,$X871=0)),$S871,IFERROR(MATCH(1,INDEX((Calc!$A$2:$A$2001&lt;&gt;"")*(Calc!$E$2:$E$2001&gt;0)*(ROW(Calc!$A$2:$A$2001)&gt;$S871),0),0)+1,""))),IFERROR(MATCH(1,INDEX((Calc!$A$2:$A$2001&lt;&gt;"")*(Calc!$E$2:$E$2001&gt;0)*(ROW(Calc!$A$2:$A$2001)&gt;$S871),0),0)+1,"")))</f>
        <v>0</v>
      </c>
      <c r="T872">
        <f>IF($S872="","",IF(AND($S872=$S871,$U871="paid",$V871=""),"",IF(AND($S872=$S871,$U871="paid",$V871&lt;&gt;""),$V871,IF($S872="","",IFERROR(MATCH(1,INDEX((Calc!$A$2:$A$2001=INDEX(Calc!$A:$A,$S872))*(Calc!$D$2:$D$2001&gt;0)*(Calc!$I$2:$I$2001&gt;INDEX(Calc!$J:$J,$S872))*(Calc!$T$2:$T$2001&lt;INDEX(Calc!$H:$H,$S872)),0),0)+1,"")))))</f>
        <v>0</v>
      </c>
      <c r="U872">
        <f>IF($S872="","",IF($T872&lt;&gt;"","paid","unpaid"))</f>
        <v>0</v>
      </c>
      <c r="V872">
        <f>IF(OR($S872="",$T872=""),"",IFERROR(MATCH(1,INDEX((Calc!$A$2:$A$2001=INDEX(Calc!$A:$A,$S872))*(Calc!$D$2:$D$2001&gt;0)*(Calc!$I$2:$I$2001&gt;INDEX(Calc!$J:$J,$S872))*(Calc!$T$2:$T$2001&lt;INDEX(Calc!$H:$H,$S872))*(ROW(Calc!$A$2:$A$2001)&gt;$T872),0),0)+1,""))</f>
        <v>0</v>
      </c>
      <c r="W872" s="8">
        <f>IF($S872="","",MAX(0,INDEX(Calc!$H:$H,$S872)-MAX(INDEX(Calc!$K:$K,$S872),INDEX(Calc!$J:$J,$S872))))</f>
        <v>0</v>
      </c>
      <c r="X872" s="8">
        <f>IF($S872="","",INDEX(Calc!$E:$E,$S872)-$W872)</f>
        <v>0</v>
      </c>
    </row>
    <row r="873" spans="1:24">
      <c r="A873">
        <f>IF($S873="","",INDEX(Calc!$A:$A,$S873))</f>
        <v>0</v>
      </c>
      <c r="B873">
        <f>IF($S873="","",INDEX(Calc!$U:$U,$S873))</f>
        <v>0</v>
      </c>
      <c r="C873" s="7">
        <f>IF($S873="","",INDEX(Calc!$B:$B,$S873))</f>
        <v>0</v>
      </c>
      <c r="D873">
        <f>IF($S873="","",INDEX(Calc!$C:$C,$S873))</f>
        <v>0</v>
      </c>
      <c r="E873" s="8">
        <f>IF($S873="","",INDEX(Calc!$E:$E,$S873))</f>
        <v>0</v>
      </c>
      <c r="F873" s="9">
        <f>IF($S873="","",INDEX(Calc!$G:$G,$S873))</f>
        <v>0</v>
      </c>
      <c r="G873" s="8">
        <f>IF($S873="","",INDEX(Calc!$L:$L,$S873))</f>
        <v>0</v>
      </c>
      <c r="H873" s="8">
        <f>IF($S873="","",INDEX(Calc!$M:$M,$S873))</f>
        <v>0</v>
      </c>
      <c r="I873" s="7">
        <f>IF($T873="","",INDEX(Calc!$B:$B,$T873))</f>
        <v>0</v>
      </c>
      <c r="J873" s="8">
        <f>IF($S873="","",IF($U873&lt;&gt;"paid",0,MAX(0,MIN(INDEX(Calc!$H:$H,$S873),INDEX(Calc!$I:$I,$T873))-MAX(INDEX(Calc!$J:$J,$S873),INDEX(Calc!$T:$T,$T873)))))</f>
        <v>0</v>
      </c>
      <c r="K873" s="8">
        <f>IF($S873="","",IF($U873&lt;&gt;"paid",0,$J873/(1+$F873)*$F873))</f>
        <v>0</v>
      </c>
      <c r="L873" s="8">
        <f>IF($S873="","",IF($U873="paid",MAX(0,$E873-MAX(0,MIN(INDEX(Calc!$H:$H,$S873),INDEX(Calc!$I:$I,$T873))-INDEX(Calc!$J:$J,$S873))),$W873))</f>
        <v>0</v>
      </c>
      <c r="M873" s="8">
        <f>IF($S873="","",IF($U873="paid",$L873/(1+$F873)*$F873,$Q873))</f>
        <v>0</v>
      </c>
      <c r="N873">
        <f>IF(OR($S873="",$U873&lt;&gt;"paid"),"",$I873-$C873)</f>
        <v>0</v>
      </c>
      <c r="O873" s="8">
        <f>IF($S873="","",IF(AND($U873="paid",$N873&gt;Settings!$B$4),$K873*Settings!$B$3*$N873/365,0))</f>
        <v>0</v>
      </c>
      <c r="P873" s="8">
        <f>IF($S873="","",IF($U873="unpaid",$W873,0))</f>
        <v>0</v>
      </c>
      <c r="Q873" s="8">
        <f>IF($S873="","",IF(AND($U873="unpaid",$C873&lt;=Settings!$B$2),$W873/(1+$F873)*$F873,0))</f>
        <v>0</v>
      </c>
      <c r="R873">
        <f>IF($S873="","","FY "&amp;IF(MONTH($C873)&gt;=4,YEAR($C873),YEAR($C873)-1)&amp;"-"&amp;TEXT(MOD(IF(MONTH($C873)&gt;=4,YEAR($C873)+1,YEAR($C873)),100),"00"))</f>
        <v>0</v>
      </c>
      <c r="S873">
        <f>IF($S872="","",IF($U872="paid",IF($V872&lt;&gt;"",$S872,IF(AND($W872&gt;0,OR(INDEX(Calc!$B:$B,$S872)&lt;=Settings!$B$2,$X872=0)),$S872,IFERROR(MATCH(1,INDEX((Calc!$A$2:$A$2001&lt;&gt;"")*(Calc!$E$2:$E$2001&gt;0)*(ROW(Calc!$A$2:$A$2001)&gt;$S872),0),0)+1,""))),IFERROR(MATCH(1,INDEX((Calc!$A$2:$A$2001&lt;&gt;"")*(Calc!$E$2:$E$2001&gt;0)*(ROW(Calc!$A$2:$A$2001)&gt;$S872),0),0)+1,"")))</f>
        <v>0</v>
      </c>
      <c r="T873">
        <f>IF($S873="","",IF(AND($S873=$S872,$U872="paid",$V872=""),"",IF(AND($S873=$S872,$U872="paid",$V872&lt;&gt;""),$V872,IF($S873="","",IFERROR(MATCH(1,INDEX((Calc!$A$2:$A$2001=INDEX(Calc!$A:$A,$S873))*(Calc!$D$2:$D$2001&gt;0)*(Calc!$I$2:$I$2001&gt;INDEX(Calc!$J:$J,$S873))*(Calc!$T$2:$T$2001&lt;INDEX(Calc!$H:$H,$S873)),0),0)+1,"")))))</f>
        <v>0</v>
      </c>
      <c r="U873">
        <f>IF($S873="","",IF($T873&lt;&gt;"","paid","unpaid"))</f>
        <v>0</v>
      </c>
      <c r="V873">
        <f>IF(OR($S873="",$T873=""),"",IFERROR(MATCH(1,INDEX((Calc!$A$2:$A$2001=INDEX(Calc!$A:$A,$S873))*(Calc!$D$2:$D$2001&gt;0)*(Calc!$I$2:$I$2001&gt;INDEX(Calc!$J:$J,$S873))*(Calc!$T$2:$T$2001&lt;INDEX(Calc!$H:$H,$S873))*(ROW(Calc!$A$2:$A$2001)&gt;$T873),0),0)+1,""))</f>
        <v>0</v>
      </c>
      <c r="W873" s="8">
        <f>IF($S873="","",MAX(0,INDEX(Calc!$H:$H,$S873)-MAX(INDEX(Calc!$K:$K,$S873),INDEX(Calc!$J:$J,$S873))))</f>
        <v>0</v>
      </c>
      <c r="X873" s="8">
        <f>IF($S873="","",INDEX(Calc!$E:$E,$S873)-$W873)</f>
        <v>0</v>
      </c>
    </row>
    <row r="874" spans="1:24">
      <c r="A874">
        <f>IF($S874="","",INDEX(Calc!$A:$A,$S874))</f>
        <v>0</v>
      </c>
      <c r="B874">
        <f>IF($S874="","",INDEX(Calc!$U:$U,$S874))</f>
        <v>0</v>
      </c>
      <c r="C874" s="7">
        <f>IF($S874="","",INDEX(Calc!$B:$B,$S874))</f>
        <v>0</v>
      </c>
      <c r="D874">
        <f>IF($S874="","",INDEX(Calc!$C:$C,$S874))</f>
        <v>0</v>
      </c>
      <c r="E874" s="8">
        <f>IF($S874="","",INDEX(Calc!$E:$E,$S874))</f>
        <v>0</v>
      </c>
      <c r="F874" s="9">
        <f>IF($S874="","",INDEX(Calc!$G:$G,$S874))</f>
        <v>0</v>
      </c>
      <c r="G874" s="8">
        <f>IF($S874="","",INDEX(Calc!$L:$L,$S874))</f>
        <v>0</v>
      </c>
      <c r="H874" s="8">
        <f>IF($S874="","",INDEX(Calc!$M:$M,$S874))</f>
        <v>0</v>
      </c>
      <c r="I874" s="7">
        <f>IF($T874="","",INDEX(Calc!$B:$B,$T874))</f>
        <v>0</v>
      </c>
      <c r="J874" s="8">
        <f>IF($S874="","",IF($U874&lt;&gt;"paid",0,MAX(0,MIN(INDEX(Calc!$H:$H,$S874),INDEX(Calc!$I:$I,$T874))-MAX(INDEX(Calc!$J:$J,$S874),INDEX(Calc!$T:$T,$T874)))))</f>
        <v>0</v>
      </c>
      <c r="K874" s="8">
        <f>IF($S874="","",IF($U874&lt;&gt;"paid",0,$J874/(1+$F874)*$F874))</f>
        <v>0</v>
      </c>
      <c r="L874" s="8">
        <f>IF($S874="","",IF($U874="paid",MAX(0,$E874-MAX(0,MIN(INDEX(Calc!$H:$H,$S874),INDEX(Calc!$I:$I,$T874))-INDEX(Calc!$J:$J,$S874))),$W874))</f>
        <v>0</v>
      </c>
      <c r="M874" s="8">
        <f>IF($S874="","",IF($U874="paid",$L874/(1+$F874)*$F874,$Q874))</f>
        <v>0</v>
      </c>
      <c r="N874">
        <f>IF(OR($S874="",$U874&lt;&gt;"paid"),"",$I874-$C874)</f>
        <v>0</v>
      </c>
      <c r="O874" s="8">
        <f>IF($S874="","",IF(AND($U874="paid",$N874&gt;Settings!$B$4),$K874*Settings!$B$3*$N874/365,0))</f>
        <v>0</v>
      </c>
      <c r="P874" s="8">
        <f>IF($S874="","",IF($U874="unpaid",$W874,0))</f>
        <v>0</v>
      </c>
      <c r="Q874" s="8">
        <f>IF($S874="","",IF(AND($U874="unpaid",$C874&lt;=Settings!$B$2),$W874/(1+$F874)*$F874,0))</f>
        <v>0</v>
      </c>
      <c r="R874">
        <f>IF($S874="","","FY "&amp;IF(MONTH($C874)&gt;=4,YEAR($C874),YEAR($C874)-1)&amp;"-"&amp;TEXT(MOD(IF(MONTH($C874)&gt;=4,YEAR($C874)+1,YEAR($C874)),100),"00"))</f>
        <v>0</v>
      </c>
      <c r="S874">
        <f>IF($S873="","",IF($U873="paid",IF($V873&lt;&gt;"",$S873,IF(AND($W873&gt;0,OR(INDEX(Calc!$B:$B,$S873)&lt;=Settings!$B$2,$X873=0)),$S873,IFERROR(MATCH(1,INDEX((Calc!$A$2:$A$2001&lt;&gt;"")*(Calc!$E$2:$E$2001&gt;0)*(ROW(Calc!$A$2:$A$2001)&gt;$S873),0),0)+1,""))),IFERROR(MATCH(1,INDEX((Calc!$A$2:$A$2001&lt;&gt;"")*(Calc!$E$2:$E$2001&gt;0)*(ROW(Calc!$A$2:$A$2001)&gt;$S873),0),0)+1,"")))</f>
        <v>0</v>
      </c>
      <c r="T874">
        <f>IF($S874="","",IF(AND($S874=$S873,$U873="paid",$V873=""),"",IF(AND($S874=$S873,$U873="paid",$V873&lt;&gt;""),$V873,IF($S874="","",IFERROR(MATCH(1,INDEX((Calc!$A$2:$A$2001=INDEX(Calc!$A:$A,$S874))*(Calc!$D$2:$D$2001&gt;0)*(Calc!$I$2:$I$2001&gt;INDEX(Calc!$J:$J,$S874))*(Calc!$T$2:$T$2001&lt;INDEX(Calc!$H:$H,$S874)),0),0)+1,"")))))</f>
        <v>0</v>
      </c>
      <c r="U874">
        <f>IF($S874="","",IF($T874&lt;&gt;"","paid","unpaid"))</f>
        <v>0</v>
      </c>
      <c r="V874">
        <f>IF(OR($S874="",$T874=""),"",IFERROR(MATCH(1,INDEX((Calc!$A$2:$A$2001=INDEX(Calc!$A:$A,$S874))*(Calc!$D$2:$D$2001&gt;0)*(Calc!$I$2:$I$2001&gt;INDEX(Calc!$J:$J,$S874))*(Calc!$T$2:$T$2001&lt;INDEX(Calc!$H:$H,$S874))*(ROW(Calc!$A$2:$A$2001)&gt;$T874),0),0)+1,""))</f>
        <v>0</v>
      </c>
      <c r="W874" s="8">
        <f>IF($S874="","",MAX(0,INDEX(Calc!$H:$H,$S874)-MAX(INDEX(Calc!$K:$K,$S874),INDEX(Calc!$J:$J,$S874))))</f>
        <v>0</v>
      </c>
      <c r="X874" s="8">
        <f>IF($S874="","",INDEX(Calc!$E:$E,$S874)-$W874)</f>
        <v>0</v>
      </c>
    </row>
    <row r="875" spans="1:24">
      <c r="A875">
        <f>IF($S875="","",INDEX(Calc!$A:$A,$S875))</f>
        <v>0</v>
      </c>
      <c r="B875">
        <f>IF($S875="","",INDEX(Calc!$U:$U,$S875))</f>
        <v>0</v>
      </c>
      <c r="C875" s="7">
        <f>IF($S875="","",INDEX(Calc!$B:$B,$S875))</f>
        <v>0</v>
      </c>
      <c r="D875">
        <f>IF($S875="","",INDEX(Calc!$C:$C,$S875))</f>
        <v>0</v>
      </c>
      <c r="E875" s="8">
        <f>IF($S875="","",INDEX(Calc!$E:$E,$S875))</f>
        <v>0</v>
      </c>
      <c r="F875" s="9">
        <f>IF($S875="","",INDEX(Calc!$G:$G,$S875))</f>
        <v>0</v>
      </c>
      <c r="G875" s="8">
        <f>IF($S875="","",INDEX(Calc!$L:$L,$S875))</f>
        <v>0</v>
      </c>
      <c r="H875" s="8">
        <f>IF($S875="","",INDEX(Calc!$M:$M,$S875))</f>
        <v>0</v>
      </c>
      <c r="I875" s="7">
        <f>IF($T875="","",INDEX(Calc!$B:$B,$T875))</f>
        <v>0</v>
      </c>
      <c r="J875" s="8">
        <f>IF($S875="","",IF($U875&lt;&gt;"paid",0,MAX(0,MIN(INDEX(Calc!$H:$H,$S875),INDEX(Calc!$I:$I,$T875))-MAX(INDEX(Calc!$J:$J,$S875),INDEX(Calc!$T:$T,$T875)))))</f>
        <v>0</v>
      </c>
      <c r="K875" s="8">
        <f>IF($S875="","",IF($U875&lt;&gt;"paid",0,$J875/(1+$F875)*$F875))</f>
        <v>0</v>
      </c>
      <c r="L875" s="8">
        <f>IF($S875="","",IF($U875="paid",MAX(0,$E875-MAX(0,MIN(INDEX(Calc!$H:$H,$S875),INDEX(Calc!$I:$I,$T875))-INDEX(Calc!$J:$J,$S875))),$W875))</f>
        <v>0</v>
      </c>
      <c r="M875" s="8">
        <f>IF($S875="","",IF($U875="paid",$L875/(1+$F875)*$F875,$Q875))</f>
        <v>0</v>
      </c>
      <c r="N875">
        <f>IF(OR($S875="",$U875&lt;&gt;"paid"),"",$I875-$C875)</f>
        <v>0</v>
      </c>
      <c r="O875" s="8">
        <f>IF($S875="","",IF(AND($U875="paid",$N875&gt;Settings!$B$4),$K875*Settings!$B$3*$N875/365,0))</f>
        <v>0</v>
      </c>
      <c r="P875" s="8">
        <f>IF($S875="","",IF($U875="unpaid",$W875,0))</f>
        <v>0</v>
      </c>
      <c r="Q875" s="8">
        <f>IF($S875="","",IF(AND($U875="unpaid",$C875&lt;=Settings!$B$2),$W875/(1+$F875)*$F875,0))</f>
        <v>0</v>
      </c>
      <c r="R875">
        <f>IF($S875="","","FY "&amp;IF(MONTH($C875)&gt;=4,YEAR($C875),YEAR($C875)-1)&amp;"-"&amp;TEXT(MOD(IF(MONTH($C875)&gt;=4,YEAR($C875)+1,YEAR($C875)),100),"00"))</f>
        <v>0</v>
      </c>
      <c r="S875">
        <f>IF($S874="","",IF($U874="paid",IF($V874&lt;&gt;"",$S874,IF(AND($W874&gt;0,OR(INDEX(Calc!$B:$B,$S874)&lt;=Settings!$B$2,$X874=0)),$S874,IFERROR(MATCH(1,INDEX((Calc!$A$2:$A$2001&lt;&gt;"")*(Calc!$E$2:$E$2001&gt;0)*(ROW(Calc!$A$2:$A$2001)&gt;$S874),0),0)+1,""))),IFERROR(MATCH(1,INDEX((Calc!$A$2:$A$2001&lt;&gt;"")*(Calc!$E$2:$E$2001&gt;0)*(ROW(Calc!$A$2:$A$2001)&gt;$S874),0),0)+1,"")))</f>
        <v>0</v>
      </c>
      <c r="T875">
        <f>IF($S875="","",IF(AND($S875=$S874,$U874="paid",$V874=""),"",IF(AND($S875=$S874,$U874="paid",$V874&lt;&gt;""),$V874,IF($S875="","",IFERROR(MATCH(1,INDEX((Calc!$A$2:$A$2001=INDEX(Calc!$A:$A,$S875))*(Calc!$D$2:$D$2001&gt;0)*(Calc!$I$2:$I$2001&gt;INDEX(Calc!$J:$J,$S875))*(Calc!$T$2:$T$2001&lt;INDEX(Calc!$H:$H,$S875)),0),0)+1,"")))))</f>
        <v>0</v>
      </c>
      <c r="U875">
        <f>IF($S875="","",IF($T875&lt;&gt;"","paid","unpaid"))</f>
        <v>0</v>
      </c>
      <c r="V875">
        <f>IF(OR($S875="",$T875=""),"",IFERROR(MATCH(1,INDEX((Calc!$A$2:$A$2001=INDEX(Calc!$A:$A,$S875))*(Calc!$D$2:$D$2001&gt;0)*(Calc!$I$2:$I$2001&gt;INDEX(Calc!$J:$J,$S875))*(Calc!$T$2:$T$2001&lt;INDEX(Calc!$H:$H,$S875))*(ROW(Calc!$A$2:$A$2001)&gt;$T875),0),0)+1,""))</f>
        <v>0</v>
      </c>
      <c r="W875" s="8">
        <f>IF($S875="","",MAX(0,INDEX(Calc!$H:$H,$S875)-MAX(INDEX(Calc!$K:$K,$S875),INDEX(Calc!$J:$J,$S875))))</f>
        <v>0</v>
      </c>
      <c r="X875" s="8">
        <f>IF($S875="","",INDEX(Calc!$E:$E,$S875)-$W875)</f>
        <v>0</v>
      </c>
    </row>
    <row r="876" spans="1:24">
      <c r="A876">
        <f>IF($S876="","",INDEX(Calc!$A:$A,$S876))</f>
        <v>0</v>
      </c>
      <c r="B876">
        <f>IF($S876="","",INDEX(Calc!$U:$U,$S876))</f>
        <v>0</v>
      </c>
      <c r="C876" s="7">
        <f>IF($S876="","",INDEX(Calc!$B:$B,$S876))</f>
        <v>0</v>
      </c>
      <c r="D876">
        <f>IF($S876="","",INDEX(Calc!$C:$C,$S876))</f>
        <v>0</v>
      </c>
      <c r="E876" s="8">
        <f>IF($S876="","",INDEX(Calc!$E:$E,$S876))</f>
        <v>0</v>
      </c>
      <c r="F876" s="9">
        <f>IF($S876="","",INDEX(Calc!$G:$G,$S876))</f>
        <v>0</v>
      </c>
      <c r="G876" s="8">
        <f>IF($S876="","",INDEX(Calc!$L:$L,$S876))</f>
        <v>0</v>
      </c>
      <c r="H876" s="8">
        <f>IF($S876="","",INDEX(Calc!$M:$M,$S876))</f>
        <v>0</v>
      </c>
      <c r="I876" s="7">
        <f>IF($T876="","",INDEX(Calc!$B:$B,$T876))</f>
        <v>0</v>
      </c>
      <c r="J876" s="8">
        <f>IF($S876="","",IF($U876&lt;&gt;"paid",0,MAX(0,MIN(INDEX(Calc!$H:$H,$S876),INDEX(Calc!$I:$I,$T876))-MAX(INDEX(Calc!$J:$J,$S876),INDEX(Calc!$T:$T,$T876)))))</f>
        <v>0</v>
      </c>
      <c r="K876" s="8">
        <f>IF($S876="","",IF($U876&lt;&gt;"paid",0,$J876/(1+$F876)*$F876))</f>
        <v>0</v>
      </c>
      <c r="L876" s="8">
        <f>IF($S876="","",IF($U876="paid",MAX(0,$E876-MAX(0,MIN(INDEX(Calc!$H:$H,$S876),INDEX(Calc!$I:$I,$T876))-INDEX(Calc!$J:$J,$S876))),$W876))</f>
        <v>0</v>
      </c>
      <c r="M876" s="8">
        <f>IF($S876="","",IF($U876="paid",$L876/(1+$F876)*$F876,$Q876))</f>
        <v>0</v>
      </c>
      <c r="N876">
        <f>IF(OR($S876="",$U876&lt;&gt;"paid"),"",$I876-$C876)</f>
        <v>0</v>
      </c>
      <c r="O876" s="8">
        <f>IF($S876="","",IF(AND($U876="paid",$N876&gt;Settings!$B$4),$K876*Settings!$B$3*$N876/365,0))</f>
        <v>0</v>
      </c>
      <c r="P876" s="8">
        <f>IF($S876="","",IF($U876="unpaid",$W876,0))</f>
        <v>0</v>
      </c>
      <c r="Q876" s="8">
        <f>IF($S876="","",IF(AND($U876="unpaid",$C876&lt;=Settings!$B$2),$W876/(1+$F876)*$F876,0))</f>
        <v>0</v>
      </c>
      <c r="R876">
        <f>IF($S876="","","FY "&amp;IF(MONTH($C876)&gt;=4,YEAR($C876),YEAR($C876)-1)&amp;"-"&amp;TEXT(MOD(IF(MONTH($C876)&gt;=4,YEAR($C876)+1,YEAR($C876)),100),"00"))</f>
        <v>0</v>
      </c>
      <c r="S876">
        <f>IF($S875="","",IF($U875="paid",IF($V875&lt;&gt;"",$S875,IF(AND($W875&gt;0,OR(INDEX(Calc!$B:$B,$S875)&lt;=Settings!$B$2,$X875=0)),$S875,IFERROR(MATCH(1,INDEX((Calc!$A$2:$A$2001&lt;&gt;"")*(Calc!$E$2:$E$2001&gt;0)*(ROW(Calc!$A$2:$A$2001)&gt;$S875),0),0)+1,""))),IFERROR(MATCH(1,INDEX((Calc!$A$2:$A$2001&lt;&gt;"")*(Calc!$E$2:$E$2001&gt;0)*(ROW(Calc!$A$2:$A$2001)&gt;$S875),0),0)+1,"")))</f>
        <v>0</v>
      </c>
      <c r="T876">
        <f>IF($S876="","",IF(AND($S876=$S875,$U875="paid",$V875=""),"",IF(AND($S876=$S875,$U875="paid",$V875&lt;&gt;""),$V875,IF($S876="","",IFERROR(MATCH(1,INDEX((Calc!$A$2:$A$2001=INDEX(Calc!$A:$A,$S876))*(Calc!$D$2:$D$2001&gt;0)*(Calc!$I$2:$I$2001&gt;INDEX(Calc!$J:$J,$S876))*(Calc!$T$2:$T$2001&lt;INDEX(Calc!$H:$H,$S876)),0),0)+1,"")))))</f>
        <v>0</v>
      </c>
      <c r="U876">
        <f>IF($S876="","",IF($T876&lt;&gt;"","paid","unpaid"))</f>
        <v>0</v>
      </c>
      <c r="V876">
        <f>IF(OR($S876="",$T876=""),"",IFERROR(MATCH(1,INDEX((Calc!$A$2:$A$2001=INDEX(Calc!$A:$A,$S876))*(Calc!$D$2:$D$2001&gt;0)*(Calc!$I$2:$I$2001&gt;INDEX(Calc!$J:$J,$S876))*(Calc!$T$2:$T$2001&lt;INDEX(Calc!$H:$H,$S876))*(ROW(Calc!$A$2:$A$2001)&gt;$T876),0),0)+1,""))</f>
        <v>0</v>
      </c>
      <c r="W876" s="8">
        <f>IF($S876="","",MAX(0,INDEX(Calc!$H:$H,$S876)-MAX(INDEX(Calc!$K:$K,$S876),INDEX(Calc!$J:$J,$S876))))</f>
        <v>0</v>
      </c>
      <c r="X876" s="8">
        <f>IF($S876="","",INDEX(Calc!$E:$E,$S876)-$W876)</f>
        <v>0</v>
      </c>
    </row>
    <row r="877" spans="1:24">
      <c r="A877">
        <f>IF($S877="","",INDEX(Calc!$A:$A,$S877))</f>
        <v>0</v>
      </c>
      <c r="B877">
        <f>IF($S877="","",INDEX(Calc!$U:$U,$S877))</f>
        <v>0</v>
      </c>
      <c r="C877" s="7">
        <f>IF($S877="","",INDEX(Calc!$B:$B,$S877))</f>
        <v>0</v>
      </c>
      <c r="D877">
        <f>IF($S877="","",INDEX(Calc!$C:$C,$S877))</f>
        <v>0</v>
      </c>
      <c r="E877" s="8">
        <f>IF($S877="","",INDEX(Calc!$E:$E,$S877))</f>
        <v>0</v>
      </c>
      <c r="F877" s="9">
        <f>IF($S877="","",INDEX(Calc!$G:$G,$S877))</f>
        <v>0</v>
      </c>
      <c r="G877" s="8">
        <f>IF($S877="","",INDEX(Calc!$L:$L,$S877))</f>
        <v>0</v>
      </c>
      <c r="H877" s="8">
        <f>IF($S877="","",INDEX(Calc!$M:$M,$S877))</f>
        <v>0</v>
      </c>
      <c r="I877" s="7">
        <f>IF($T877="","",INDEX(Calc!$B:$B,$T877))</f>
        <v>0</v>
      </c>
      <c r="J877" s="8">
        <f>IF($S877="","",IF($U877&lt;&gt;"paid",0,MAX(0,MIN(INDEX(Calc!$H:$H,$S877),INDEX(Calc!$I:$I,$T877))-MAX(INDEX(Calc!$J:$J,$S877),INDEX(Calc!$T:$T,$T877)))))</f>
        <v>0</v>
      </c>
      <c r="K877" s="8">
        <f>IF($S877="","",IF($U877&lt;&gt;"paid",0,$J877/(1+$F877)*$F877))</f>
        <v>0</v>
      </c>
      <c r="L877" s="8">
        <f>IF($S877="","",IF($U877="paid",MAX(0,$E877-MAX(0,MIN(INDEX(Calc!$H:$H,$S877),INDEX(Calc!$I:$I,$T877))-INDEX(Calc!$J:$J,$S877))),$W877))</f>
        <v>0</v>
      </c>
      <c r="M877" s="8">
        <f>IF($S877="","",IF($U877="paid",$L877/(1+$F877)*$F877,$Q877))</f>
        <v>0</v>
      </c>
      <c r="N877">
        <f>IF(OR($S877="",$U877&lt;&gt;"paid"),"",$I877-$C877)</f>
        <v>0</v>
      </c>
      <c r="O877" s="8">
        <f>IF($S877="","",IF(AND($U877="paid",$N877&gt;Settings!$B$4),$K877*Settings!$B$3*$N877/365,0))</f>
        <v>0</v>
      </c>
      <c r="P877" s="8">
        <f>IF($S877="","",IF($U877="unpaid",$W877,0))</f>
        <v>0</v>
      </c>
      <c r="Q877" s="8">
        <f>IF($S877="","",IF(AND($U877="unpaid",$C877&lt;=Settings!$B$2),$W877/(1+$F877)*$F877,0))</f>
        <v>0</v>
      </c>
      <c r="R877">
        <f>IF($S877="","","FY "&amp;IF(MONTH($C877)&gt;=4,YEAR($C877),YEAR($C877)-1)&amp;"-"&amp;TEXT(MOD(IF(MONTH($C877)&gt;=4,YEAR($C877)+1,YEAR($C877)),100),"00"))</f>
        <v>0</v>
      </c>
      <c r="S877">
        <f>IF($S876="","",IF($U876="paid",IF($V876&lt;&gt;"",$S876,IF(AND($W876&gt;0,OR(INDEX(Calc!$B:$B,$S876)&lt;=Settings!$B$2,$X876=0)),$S876,IFERROR(MATCH(1,INDEX((Calc!$A$2:$A$2001&lt;&gt;"")*(Calc!$E$2:$E$2001&gt;0)*(ROW(Calc!$A$2:$A$2001)&gt;$S876),0),0)+1,""))),IFERROR(MATCH(1,INDEX((Calc!$A$2:$A$2001&lt;&gt;"")*(Calc!$E$2:$E$2001&gt;0)*(ROW(Calc!$A$2:$A$2001)&gt;$S876),0),0)+1,"")))</f>
        <v>0</v>
      </c>
      <c r="T877">
        <f>IF($S877="","",IF(AND($S877=$S876,$U876="paid",$V876=""),"",IF(AND($S877=$S876,$U876="paid",$V876&lt;&gt;""),$V876,IF($S877="","",IFERROR(MATCH(1,INDEX((Calc!$A$2:$A$2001=INDEX(Calc!$A:$A,$S877))*(Calc!$D$2:$D$2001&gt;0)*(Calc!$I$2:$I$2001&gt;INDEX(Calc!$J:$J,$S877))*(Calc!$T$2:$T$2001&lt;INDEX(Calc!$H:$H,$S877)),0),0)+1,"")))))</f>
        <v>0</v>
      </c>
      <c r="U877">
        <f>IF($S877="","",IF($T877&lt;&gt;"","paid","unpaid"))</f>
        <v>0</v>
      </c>
      <c r="V877">
        <f>IF(OR($S877="",$T877=""),"",IFERROR(MATCH(1,INDEX((Calc!$A$2:$A$2001=INDEX(Calc!$A:$A,$S877))*(Calc!$D$2:$D$2001&gt;0)*(Calc!$I$2:$I$2001&gt;INDEX(Calc!$J:$J,$S877))*(Calc!$T$2:$T$2001&lt;INDEX(Calc!$H:$H,$S877))*(ROW(Calc!$A$2:$A$2001)&gt;$T877),0),0)+1,""))</f>
        <v>0</v>
      </c>
      <c r="W877" s="8">
        <f>IF($S877="","",MAX(0,INDEX(Calc!$H:$H,$S877)-MAX(INDEX(Calc!$K:$K,$S877),INDEX(Calc!$J:$J,$S877))))</f>
        <v>0</v>
      </c>
      <c r="X877" s="8">
        <f>IF($S877="","",INDEX(Calc!$E:$E,$S877)-$W877)</f>
        <v>0</v>
      </c>
    </row>
    <row r="878" spans="1:24">
      <c r="A878">
        <f>IF($S878="","",INDEX(Calc!$A:$A,$S878))</f>
        <v>0</v>
      </c>
      <c r="B878">
        <f>IF($S878="","",INDEX(Calc!$U:$U,$S878))</f>
        <v>0</v>
      </c>
      <c r="C878" s="7">
        <f>IF($S878="","",INDEX(Calc!$B:$B,$S878))</f>
        <v>0</v>
      </c>
      <c r="D878">
        <f>IF($S878="","",INDEX(Calc!$C:$C,$S878))</f>
        <v>0</v>
      </c>
      <c r="E878" s="8">
        <f>IF($S878="","",INDEX(Calc!$E:$E,$S878))</f>
        <v>0</v>
      </c>
      <c r="F878" s="9">
        <f>IF($S878="","",INDEX(Calc!$G:$G,$S878))</f>
        <v>0</v>
      </c>
      <c r="G878" s="8">
        <f>IF($S878="","",INDEX(Calc!$L:$L,$S878))</f>
        <v>0</v>
      </c>
      <c r="H878" s="8">
        <f>IF($S878="","",INDEX(Calc!$M:$M,$S878))</f>
        <v>0</v>
      </c>
      <c r="I878" s="7">
        <f>IF($T878="","",INDEX(Calc!$B:$B,$T878))</f>
        <v>0</v>
      </c>
      <c r="J878" s="8">
        <f>IF($S878="","",IF($U878&lt;&gt;"paid",0,MAX(0,MIN(INDEX(Calc!$H:$H,$S878),INDEX(Calc!$I:$I,$T878))-MAX(INDEX(Calc!$J:$J,$S878),INDEX(Calc!$T:$T,$T878)))))</f>
        <v>0</v>
      </c>
      <c r="K878" s="8">
        <f>IF($S878="","",IF($U878&lt;&gt;"paid",0,$J878/(1+$F878)*$F878))</f>
        <v>0</v>
      </c>
      <c r="L878" s="8">
        <f>IF($S878="","",IF($U878="paid",MAX(0,$E878-MAX(0,MIN(INDEX(Calc!$H:$H,$S878),INDEX(Calc!$I:$I,$T878))-INDEX(Calc!$J:$J,$S878))),$W878))</f>
        <v>0</v>
      </c>
      <c r="M878" s="8">
        <f>IF($S878="","",IF($U878="paid",$L878/(1+$F878)*$F878,$Q878))</f>
        <v>0</v>
      </c>
      <c r="N878">
        <f>IF(OR($S878="",$U878&lt;&gt;"paid"),"",$I878-$C878)</f>
        <v>0</v>
      </c>
      <c r="O878" s="8">
        <f>IF($S878="","",IF(AND($U878="paid",$N878&gt;Settings!$B$4),$K878*Settings!$B$3*$N878/365,0))</f>
        <v>0</v>
      </c>
      <c r="P878" s="8">
        <f>IF($S878="","",IF($U878="unpaid",$W878,0))</f>
        <v>0</v>
      </c>
      <c r="Q878" s="8">
        <f>IF($S878="","",IF(AND($U878="unpaid",$C878&lt;=Settings!$B$2),$W878/(1+$F878)*$F878,0))</f>
        <v>0</v>
      </c>
      <c r="R878">
        <f>IF($S878="","","FY "&amp;IF(MONTH($C878)&gt;=4,YEAR($C878),YEAR($C878)-1)&amp;"-"&amp;TEXT(MOD(IF(MONTH($C878)&gt;=4,YEAR($C878)+1,YEAR($C878)),100),"00"))</f>
        <v>0</v>
      </c>
      <c r="S878">
        <f>IF($S877="","",IF($U877="paid",IF($V877&lt;&gt;"",$S877,IF(AND($W877&gt;0,OR(INDEX(Calc!$B:$B,$S877)&lt;=Settings!$B$2,$X877=0)),$S877,IFERROR(MATCH(1,INDEX((Calc!$A$2:$A$2001&lt;&gt;"")*(Calc!$E$2:$E$2001&gt;0)*(ROW(Calc!$A$2:$A$2001)&gt;$S877),0),0)+1,""))),IFERROR(MATCH(1,INDEX((Calc!$A$2:$A$2001&lt;&gt;"")*(Calc!$E$2:$E$2001&gt;0)*(ROW(Calc!$A$2:$A$2001)&gt;$S877),0),0)+1,"")))</f>
        <v>0</v>
      </c>
      <c r="T878">
        <f>IF($S878="","",IF(AND($S878=$S877,$U877="paid",$V877=""),"",IF(AND($S878=$S877,$U877="paid",$V877&lt;&gt;""),$V877,IF($S878="","",IFERROR(MATCH(1,INDEX((Calc!$A$2:$A$2001=INDEX(Calc!$A:$A,$S878))*(Calc!$D$2:$D$2001&gt;0)*(Calc!$I$2:$I$2001&gt;INDEX(Calc!$J:$J,$S878))*(Calc!$T$2:$T$2001&lt;INDEX(Calc!$H:$H,$S878)),0),0)+1,"")))))</f>
        <v>0</v>
      </c>
      <c r="U878">
        <f>IF($S878="","",IF($T878&lt;&gt;"","paid","unpaid"))</f>
        <v>0</v>
      </c>
      <c r="V878">
        <f>IF(OR($S878="",$T878=""),"",IFERROR(MATCH(1,INDEX((Calc!$A$2:$A$2001=INDEX(Calc!$A:$A,$S878))*(Calc!$D$2:$D$2001&gt;0)*(Calc!$I$2:$I$2001&gt;INDEX(Calc!$J:$J,$S878))*(Calc!$T$2:$T$2001&lt;INDEX(Calc!$H:$H,$S878))*(ROW(Calc!$A$2:$A$2001)&gt;$T878),0),0)+1,""))</f>
        <v>0</v>
      </c>
      <c r="W878" s="8">
        <f>IF($S878="","",MAX(0,INDEX(Calc!$H:$H,$S878)-MAX(INDEX(Calc!$K:$K,$S878),INDEX(Calc!$J:$J,$S878))))</f>
        <v>0</v>
      </c>
      <c r="X878" s="8">
        <f>IF($S878="","",INDEX(Calc!$E:$E,$S878)-$W878)</f>
        <v>0</v>
      </c>
    </row>
    <row r="879" spans="1:24">
      <c r="A879">
        <f>IF($S879="","",INDEX(Calc!$A:$A,$S879))</f>
        <v>0</v>
      </c>
      <c r="B879">
        <f>IF($S879="","",INDEX(Calc!$U:$U,$S879))</f>
        <v>0</v>
      </c>
      <c r="C879" s="7">
        <f>IF($S879="","",INDEX(Calc!$B:$B,$S879))</f>
        <v>0</v>
      </c>
      <c r="D879">
        <f>IF($S879="","",INDEX(Calc!$C:$C,$S879))</f>
        <v>0</v>
      </c>
      <c r="E879" s="8">
        <f>IF($S879="","",INDEX(Calc!$E:$E,$S879))</f>
        <v>0</v>
      </c>
      <c r="F879" s="9">
        <f>IF($S879="","",INDEX(Calc!$G:$G,$S879))</f>
        <v>0</v>
      </c>
      <c r="G879" s="8">
        <f>IF($S879="","",INDEX(Calc!$L:$L,$S879))</f>
        <v>0</v>
      </c>
      <c r="H879" s="8">
        <f>IF($S879="","",INDEX(Calc!$M:$M,$S879))</f>
        <v>0</v>
      </c>
      <c r="I879" s="7">
        <f>IF($T879="","",INDEX(Calc!$B:$B,$T879))</f>
        <v>0</v>
      </c>
      <c r="J879" s="8">
        <f>IF($S879="","",IF($U879&lt;&gt;"paid",0,MAX(0,MIN(INDEX(Calc!$H:$H,$S879),INDEX(Calc!$I:$I,$T879))-MAX(INDEX(Calc!$J:$J,$S879),INDEX(Calc!$T:$T,$T879)))))</f>
        <v>0</v>
      </c>
      <c r="K879" s="8">
        <f>IF($S879="","",IF($U879&lt;&gt;"paid",0,$J879/(1+$F879)*$F879))</f>
        <v>0</v>
      </c>
      <c r="L879" s="8">
        <f>IF($S879="","",IF($U879="paid",MAX(0,$E879-MAX(0,MIN(INDEX(Calc!$H:$H,$S879),INDEX(Calc!$I:$I,$T879))-INDEX(Calc!$J:$J,$S879))),$W879))</f>
        <v>0</v>
      </c>
      <c r="M879" s="8">
        <f>IF($S879="","",IF($U879="paid",$L879/(1+$F879)*$F879,$Q879))</f>
        <v>0</v>
      </c>
      <c r="N879">
        <f>IF(OR($S879="",$U879&lt;&gt;"paid"),"",$I879-$C879)</f>
        <v>0</v>
      </c>
      <c r="O879" s="8">
        <f>IF($S879="","",IF(AND($U879="paid",$N879&gt;Settings!$B$4),$K879*Settings!$B$3*$N879/365,0))</f>
        <v>0</v>
      </c>
      <c r="P879" s="8">
        <f>IF($S879="","",IF($U879="unpaid",$W879,0))</f>
        <v>0</v>
      </c>
      <c r="Q879" s="8">
        <f>IF($S879="","",IF(AND($U879="unpaid",$C879&lt;=Settings!$B$2),$W879/(1+$F879)*$F879,0))</f>
        <v>0</v>
      </c>
      <c r="R879">
        <f>IF($S879="","","FY "&amp;IF(MONTH($C879)&gt;=4,YEAR($C879),YEAR($C879)-1)&amp;"-"&amp;TEXT(MOD(IF(MONTH($C879)&gt;=4,YEAR($C879)+1,YEAR($C879)),100),"00"))</f>
        <v>0</v>
      </c>
      <c r="S879">
        <f>IF($S878="","",IF($U878="paid",IF($V878&lt;&gt;"",$S878,IF(AND($W878&gt;0,OR(INDEX(Calc!$B:$B,$S878)&lt;=Settings!$B$2,$X878=0)),$S878,IFERROR(MATCH(1,INDEX((Calc!$A$2:$A$2001&lt;&gt;"")*(Calc!$E$2:$E$2001&gt;0)*(ROW(Calc!$A$2:$A$2001)&gt;$S878),0),0)+1,""))),IFERROR(MATCH(1,INDEX((Calc!$A$2:$A$2001&lt;&gt;"")*(Calc!$E$2:$E$2001&gt;0)*(ROW(Calc!$A$2:$A$2001)&gt;$S878),0),0)+1,"")))</f>
        <v>0</v>
      </c>
      <c r="T879">
        <f>IF($S879="","",IF(AND($S879=$S878,$U878="paid",$V878=""),"",IF(AND($S879=$S878,$U878="paid",$V878&lt;&gt;""),$V878,IF($S879="","",IFERROR(MATCH(1,INDEX((Calc!$A$2:$A$2001=INDEX(Calc!$A:$A,$S879))*(Calc!$D$2:$D$2001&gt;0)*(Calc!$I$2:$I$2001&gt;INDEX(Calc!$J:$J,$S879))*(Calc!$T$2:$T$2001&lt;INDEX(Calc!$H:$H,$S879)),0),0)+1,"")))))</f>
        <v>0</v>
      </c>
      <c r="U879">
        <f>IF($S879="","",IF($T879&lt;&gt;"","paid","unpaid"))</f>
        <v>0</v>
      </c>
      <c r="V879">
        <f>IF(OR($S879="",$T879=""),"",IFERROR(MATCH(1,INDEX((Calc!$A$2:$A$2001=INDEX(Calc!$A:$A,$S879))*(Calc!$D$2:$D$2001&gt;0)*(Calc!$I$2:$I$2001&gt;INDEX(Calc!$J:$J,$S879))*(Calc!$T$2:$T$2001&lt;INDEX(Calc!$H:$H,$S879))*(ROW(Calc!$A$2:$A$2001)&gt;$T879),0),0)+1,""))</f>
        <v>0</v>
      </c>
      <c r="W879" s="8">
        <f>IF($S879="","",MAX(0,INDEX(Calc!$H:$H,$S879)-MAX(INDEX(Calc!$K:$K,$S879),INDEX(Calc!$J:$J,$S879))))</f>
        <v>0</v>
      </c>
      <c r="X879" s="8">
        <f>IF($S879="","",INDEX(Calc!$E:$E,$S879)-$W879)</f>
        <v>0</v>
      </c>
    </row>
    <row r="880" spans="1:24">
      <c r="A880">
        <f>IF($S880="","",INDEX(Calc!$A:$A,$S880))</f>
        <v>0</v>
      </c>
      <c r="B880">
        <f>IF($S880="","",INDEX(Calc!$U:$U,$S880))</f>
        <v>0</v>
      </c>
      <c r="C880" s="7">
        <f>IF($S880="","",INDEX(Calc!$B:$B,$S880))</f>
        <v>0</v>
      </c>
      <c r="D880">
        <f>IF($S880="","",INDEX(Calc!$C:$C,$S880))</f>
        <v>0</v>
      </c>
      <c r="E880" s="8">
        <f>IF($S880="","",INDEX(Calc!$E:$E,$S880))</f>
        <v>0</v>
      </c>
      <c r="F880" s="9">
        <f>IF($S880="","",INDEX(Calc!$G:$G,$S880))</f>
        <v>0</v>
      </c>
      <c r="G880" s="8">
        <f>IF($S880="","",INDEX(Calc!$L:$L,$S880))</f>
        <v>0</v>
      </c>
      <c r="H880" s="8">
        <f>IF($S880="","",INDEX(Calc!$M:$M,$S880))</f>
        <v>0</v>
      </c>
      <c r="I880" s="7">
        <f>IF($T880="","",INDEX(Calc!$B:$B,$T880))</f>
        <v>0</v>
      </c>
      <c r="J880" s="8">
        <f>IF($S880="","",IF($U880&lt;&gt;"paid",0,MAX(0,MIN(INDEX(Calc!$H:$H,$S880),INDEX(Calc!$I:$I,$T880))-MAX(INDEX(Calc!$J:$J,$S880),INDEX(Calc!$T:$T,$T880)))))</f>
        <v>0</v>
      </c>
      <c r="K880" s="8">
        <f>IF($S880="","",IF($U880&lt;&gt;"paid",0,$J880/(1+$F880)*$F880))</f>
        <v>0</v>
      </c>
      <c r="L880" s="8">
        <f>IF($S880="","",IF($U880="paid",MAX(0,$E880-MAX(0,MIN(INDEX(Calc!$H:$H,$S880),INDEX(Calc!$I:$I,$T880))-INDEX(Calc!$J:$J,$S880))),$W880))</f>
        <v>0</v>
      </c>
      <c r="M880" s="8">
        <f>IF($S880="","",IF($U880="paid",$L880/(1+$F880)*$F880,$Q880))</f>
        <v>0</v>
      </c>
      <c r="N880">
        <f>IF(OR($S880="",$U880&lt;&gt;"paid"),"",$I880-$C880)</f>
        <v>0</v>
      </c>
      <c r="O880" s="8">
        <f>IF($S880="","",IF(AND($U880="paid",$N880&gt;Settings!$B$4),$K880*Settings!$B$3*$N880/365,0))</f>
        <v>0</v>
      </c>
      <c r="P880" s="8">
        <f>IF($S880="","",IF($U880="unpaid",$W880,0))</f>
        <v>0</v>
      </c>
      <c r="Q880" s="8">
        <f>IF($S880="","",IF(AND($U880="unpaid",$C880&lt;=Settings!$B$2),$W880/(1+$F880)*$F880,0))</f>
        <v>0</v>
      </c>
      <c r="R880">
        <f>IF($S880="","","FY "&amp;IF(MONTH($C880)&gt;=4,YEAR($C880),YEAR($C880)-1)&amp;"-"&amp;TEXT(MOD(IF(MONTH($C880)&gt;=4,YEAR($C880)+1,YEAR($C880)),100),"00"))</f>
        <v>0</v>
      </c>
      <c r="S880">
        <f>IF($S879="","",IF($U879="paid",IF($V879&lt;&gt;"",$S879,IF(AND($W879&gt;0,OR(INDEX(Calc!$B:$B,$S879)&lt;=Settings!$B$2,$X879=0)),$S879,IFERROR(MATCH(1,INDEX((Calc!$A$2:$A$2001&lt;&gt;"")*(Calc!$E$2:$E$2001&gt;0)*(ROW(Calc!$A$2:$A$2001)&gt;$S879),0),0)+1,""))),IFERROR(MATCH(1,INDEX((Calc!$A$2:$A$2001&lt;&gt;"")*(Calc!$E$2:$E$2001&gt;0)*(ROW(Calc!$A$2:$A$2001)&gt;$S879),0),0)+1,"")))</f>
        <v>0</v>
      </c>
      <c r="T880">
        <f>IF($S880="","",IF(AND($S880=$S879,$U879="paid",$V879=""),"",IF(AND($S880=$S879,$U879="paid",$V879&lt;&gt;""),$V879,IF($S880="","",IFERROR(MATCH(1,INDEX((Calc!$A$2:$A$2001=INDEX(Calc!$A:$A,$S880))*(Calc!$D$2:$D$2001&gt;0)*(Calc!$I$2:$I$2001&gt;INDEX(Calc!$J:$J,$S880))*(Calc!$T$2:$T$2001&lt;INDEX(Calc!$H:$H,$S880)),0),0)+1,"")))))</f>
        <v>0</v>
      </c>
      <c r="U880">
        <f>IF($S880="","",IF($T880&lt;&gt;"","paid","unpaid"))</f>
        <v>0</v>
      </c>
      <c r="V880">
        <f>IF(OR($S880="",$T880=""),"",IFERROR(MATCH(1,INDEX((Calc!$A$2:$A$2001=INDEX(Calc!$A:$A,$S880))*(Calc!$D$2:$D$2001&gt;0)*(Calc!$I$2:$I$2001&gt;INDEX(Calc!$J:$J,$S880))*(Calc!$T$2:$T$2001&lt;INDEX(Calc!$H:$H,$S880))*(ROW(Calc!$A$2:$A$2001)&gt;$T880),0),0)+1,""))</f>
        <v>0</v>
      </c>
      <c r="W880" s="8">
        <f>IF($S880="","",MAX(0,INDEX(Calc!$H:$H,$S880)-MAX(INDEX(Calc!$K:$K,$S880),INDEX(Calc!$J:$J,$S880))))</f>
        <v>0</v>
      </c>
      <c r="X880" s="8">
        <f>IF($S880="","",INDEX(Calc!$E:$E,$S880)-$W880)</f>
        <v>0</v>
      </c>
    </row>
    <row r="881" spans="1:24">
      <c r="A881">
        <f>IF($S881="","",INDEX(Calc!$A:$A,$S881))</f>
        <v>0</v>
      </c>
      <c r="B881">
        <f>IF($S881="","",INDEX(Calc!$U:$U,$S881))</f>
        <v>0</v>
      </c>
      <c r="C881" s="7">
        <f>IF($S881="","",INDEX(Calc!$B:$B,$S881))</f>
        <v>0</v>
      </c>
      <c r="D881">
        <f>IF($S881="","",INDEX(Calc!$C:$C,$S881))</f>
        <v>0</v>
      </c>
      <c r="E881" s="8">
        <f>IF($S881="","",INDEX(Calc!$E:$E,$S881))</f>
        <v>0</v>
      </c>
      <c r="F881" s="9">
        <f>IF($S881="","",INDEX(Calc!$G:$G,$S881))</f>
        <v>0</v>
      </c>
      <c r="G881" s="8">
        <f>IF($S881="","",INDEX(Calc!$L:$L,$S881))</f>
        <v>0</v>
      </c>
      <c r="H881" s="8">
        <f>IF($S881="","",INDEX(Calc!$M:$M,$S881))</f>
        <v>0</v>
      </c>
      <c r="I881" s="7">
        <f>IF($T881="","",INDEX(Calc!$B:$B,$T881))</f>
        <v>0</v>
      </c>
      <c r="J881" s="8">
        <f>IF($S881="","",IF($U881&lt;&gt;"paid",0,MAX(0,MIN(INDEX(Calc!$H:$H,$S881),INDEX(Calc!$I:$I,$T881))-MAX(INDEX(Calc!$J:$J,$S881),INDEX(Calc!$T:$T,$T881)))))</f>
        <v>0</v>
      </c>
      <c r="K881" s="8">
        <f>IF($S881="","",IF($U881&lt;&gt;"paid",0,$J881/(1+$F881)*$F881))</f>
        <v>0</v>
      </c>
      <c r="L881" s="8">
        <f>IF($S881="","",IF($U881="paid",MAX(0,$E881-MAX(0,MIN(INDEX(Calc!$H:$H,$S881),INDEX(Calc!$I:$I,$T881))-INDEX(Calc!$J:$J,$S881))),$W881))</f>
        <v>0</v>
      </c>
      <c r="M881" s="8">
        <f>IF($S881="","",IF($U881="paid",$L881/(1+$F881)*$F881,$Q881))</f>
        <v>0</v>
      </c>
      <c r="N881">
        <f>IF(OR($S881="",$U881&lt;&gt;"paid"),"",$I881-$C881)</f>
        <v>0</v>
      </c>
      <c r="O881" s="8">
        <f>IF($S881="","",IF(AND($U881="paid",$N881&gt;Settings!$B$4),$K881*Settings!$B$3*$N881/365,0))</f>
        <v>0</v>
      </c>
      <c r="P881" s="8">
        <f>IF($S881="","",IF($U881="unpaid",$W881,0))</f>
        <v>0</v>
      </c>
      <c r="Q881" s="8">
        <f>IF($S881="","",IF(AND($U881="unpaid",$C881&lt;=Settings!$B$2),$W881/(1+$F881)*$F881,0))</f>
        <v>0</v>
      </c>
      <c r="R881">
        <f>IF($S881="","","FY "&amp;IF(MONTH($C881)&gt;=4,YEAR($C881),YEAR($C881)-1)&amp;"-"&amp;TEXT(MOD(IF(MONTH($C881)&gt;=4,YEAR($C881)+1,YEAR($C881)),100),"00"))</f>
        <v>0</v>
      </c>
      <c r="S881">
        <f>IF($S880="","",IF($U880="paid",IF($V880&lt;&gt;"",$S880,IF(AND($W880&gt;0,OR(INDEX(Calc!$B:$B,$S880)&lt;=Settings!$B$2,$X880=0)),$S880,IFERROR(MATCH(1,INDEX((Calc!$A$2:$A$2001&lt;&gt;"")*(Calc!$E$2:$E$2001&gt;0)*(ROW(Calc!$A$2:$A$2001)&gt;$S880),0),0)+1,""))),IFERROR(MATCH(1,INDEX((Calc!$A$2:$A$2001&lt;&gt;"")*(Calc!$E$2:$E$2001&gt;0)*(ROW(Calc!$A$2:$A$2001)&gt;$S880),0),0)+1,"")))</f>
        <v>0</v>
      </c>
      <c r="T881">
        <f>IF($S881="","",IF(AND($S881=$S880,$U880="paid",$V880=""),"",IF(AND($S881=$S880,$U880="paid",$V880&lt;&gt;""),$V880,IF($S881="","",IFERROR(MATCH(1,INDEX((Calc!$A$2:$A$2001=INDEX(Calc!$A:$A,$S881))*(Calc!$D$2:$D$2001&gt;0)*(Calc!$I$2:$I$2001&gt;INDEX(Calc!$J:$J,$S881))*(Calc!$T$2:$T$2001&lt;INDEX(Calc!$H:$H,$S881)),0),0)+1,"")))))</f>
        <v>0</v>
      </c>
      <c r="U881">
        <f>IF($S881="","",IF($T881&lt;&gt;"","paid","unpaid"))</f>
        <v>0</v>
      </c>
      <c r="V881">
        <f>IF(OR($S881="",$T881=""),"",IFERROR(MATCH(1,INDEX((Calc!$A$2:$A$2001=INDEX(Calc!$A:$A,$S881))*(Calc!$D$2:$D$2001&gt;0)*(Calc!$I$2:$I$2001&gt;INDEX(Calc!$J:$J,$S881))*(Calc!$T$2:$T$2001&lt;INDEX(Calc!$H:$H,$S881))*(ROW(Calc!$A$2:$A$2001)&gt;$T881),0),0)+1,""))</f>
        <v>0</v>
      </c>
      <c r="W881" s="8">
        <f>IF($S881="","",MAX(0,INDEX(Calc!$H:$H,$S881)-MAX(INDEX(Calc!$K:$K,$S881),INDEX(Calc!$J:$J,$S881))))</f>
        <v>0</v>
      </c>
      <c r="X881" s="8">
        <f>IF($S881="","",INDEX(Calc!$E:$E,$S881)-$W881)</f>
        <v>0</v>
      </c>
    </row>
    <row r="882" spans="1:24">
      <c r="A882">
        <f>IF($S882="","",INDEX(Calc!$A:$A,$S882))</f>
        <v>0</v>
      </c>
      <c r="B882">
        <f>IF($S882="","",INDEX(Calc!$U:$U,$S882))</f>
        <v>0</v>
      </c>
      <c r="C882" s="7">
        <f>IF($S882="","",INDEX(Calc!$B:$B,$S882))</f>
        <v>0</v>
      </c>
      <c r="D882">
        <f>IF($S882="","",INDEX(Calc!$C:$C,$S882))</f>
        <v>0</v>
      </c>
      <c r="E882" s="8">
        <f>IF($S882="","",INDEX(Calc!$E:$E,$S882))</f>
        <v>0</v>
      </c>
      <c r="F882" s="9">
        <f>IF($S882="","",INDEX(Calc!$G:$G,$S882))</f>
        <v>0</v>
      </c>
      <c r="G882" s="8">
        <f>IF($S882="","",INDEX(Calc!$L:$L,$S882))</f>
        <v>0</v>
      </c>
      <c r="H882" s="8">
        <f>IF($S882="","",INDEX(Calc!$M:$M,$S882))</f>
        <v>0</v>
      </c>
      <c r="I882" s="7">
        <f>IF($T882="","",INDEX(Calc!$B:$B,$T882))</f>
        <v>0</v>
      </c>
      <c r="J882" s="8">
        <f>IF($S882="","",IF($U882&lt;&gt;"paid",0,MAX(0,MIN(INDEX(Calc!$H:$H,$S882),INDEX(Calc!$I:$I,$T882))-MAX(INDEX(Calc!$J:$J,$S882),INDEX(Calc!$T:$T,$T882)))))</f>
        <v>0</v>
      </c>
      <c r="K882" s="8">
        <f>IF($S882="","",IF($U882&lt;&gt;"paid",0,$J882/(1+$F882)*$F882))</f>
        <v>0</v>
      </c>
      <c r="L882" s="8">
        <f>IF($S882="","",IF($U882="paid",MAX(0,$E882-MAX(0,MIN(INDEX(Calc!$H:$H,$S882),INDEX(Calc!$I:$I,$T882))-INDEX(Calc!$J:$J,$S882))),$W882))</f>
        <v>0</v>
      </c>
      <c r="M882" s="8">
        <f>IF($S882="","",IF($U882="paid",$L882/(1+$F882)*$F882,$Q882))</f>
        <v>0</v>
      </c>
      <c r="N882">
        <f>IF(OR($S882="",$U882&lt;&gt;"paid"),"",$I882-$C882)</f>
        <v>0</v>
      </c>
      <c r="O882" s="8">
        <f>IF($S882="","",IF(AND($U882="paid",$N882&gt;Settings!$B$4),$K882*Settings!$B$3*$N882/365,0))</f>
        <v>0</v>
      </c>
      <c r="P882" s="8">
        <f>IF($S882="","",IF($U882="unpaid",$W882,0))</f>
        <v>0</v>
      </c>
      <c r="Q882" s="8">
        <f>IF($S882="","",IF(AND($U882="unpaid",$C882&lt;=Settings!$B$2),$W882/(1+$F882)*$F882,0))</f>
        <v>0</v>
      </c>
      <c r="R882">
        <f>IF($S882="","","FY "&amp;IF(MONTH($C882)&gt;=4,YEAR($C882),YEAR($C882)-1)&amp;"-"&amp;TEXT(MOD(IF(MONTH($C882)&gt;=4,YEAR($C882)+1,YEAR($C882)),100),"00"))</f>
        <v>0</v>
      </c>
      <c r="S882">
        <f>IF($S881="","",IF($U881="paid",IF($V881&lt;&gt;"",$S881,IF(AND($W881&gt;0,OR(INDEX(Calc!$B:$B,$S881)&lt;=Settings!$B$2,$X881=0)),$S881,IFERROR(MATCH(1,INDEX((Calc!$A$2:$A$2001&lt;&gt;"")*(Calc!$E$2:$E$2001&gt;0)*(ROW(Calc!$A$2:$A$2001)&gt;$S881),0),0)+1,""))),IFERROR(MATCH(1,INDEX((Calc!$A$2:$A$2001&lt;&gt;"")*(Calc!$E$2:$E$2001&gt;0)*(ROW(Calc!$A$2:$A$2001)&gt;$S881),0),0)+1,"")))</f>
        <v>0</v>
      </c>
      <c r="T882">
        <f>IF($S882="","",IF(AND($S882=$S881,$U881="paid",$V881=""),"",IF(AND($S882=$S881,$U881="paid",$V881&lt;&gt;""),$V881,IF($S882="","",IFERROR(MATCH(1,INDEX((Calc!$A$2:$A$2001=INDEX(Calc!$A:$A,$S882))*(Calc!$D$2:$D$2001&gt;0)*(Calc!$I$2:$I$2001&gt;INDEX(Calc!$J:$J,$S882))*(Calc!$T$2:$T$2001&lt;INDEX(Calc!$H:$H,$S882)),0),0)+1,"")))))</f>
        <v>0</v>
      </c>
      <c r="U882">
        <f>IF($S882="","",IF($T882&lt;&gt;"","paid","unpaid"))</f>
        <v>0</v>
      </c>
      <c r="V882">
        <f>IF(OR($S882="",$T882=""),"",IFERROR(MATCH(1,INDEX((Calc!$A$2:$A$2001=INDEX(Calc!$A:$A,$S882))*(Calc!$D$2:$D$2001&gt;0)*(Calc!$I$2:$I$2001&gt;INDEX(Calc!$J:$J,$S882))*(Calc!$T$2:$T$2001&lt;INDEX(Calc!$H:$H,$S882))*(ROW(Calc!$A$2:$A$2001)&gt;$T882),0),0)+1,""))</f>
        <v>0</v>
      </c>
      <c r="W882" s="8">
        <f>IF($S882="","",MAX(0,INDEX(Calc!$H:$H,$S882)-MAX(INDEX(Calc!$K:$K,$S882),INDEX(Calc!$J:$J,$S882))))</f>
        <v>0</v>
      </c>
      <c r="X882" s="8">
        <f>IF($S882="","",INDEX(Calc!$E:$E,$S882)-$W882)</f>
        <v>0</v>
      </c>
    </row>
    <row r="883" spans="1:24">
      <c r="A883">
        <f>IF($S883="","",INDEX(Calc!$A:$A,$S883))</f>
        <v>0</v>
      </c>
      <c r="B883">
        <f>IF($S883="","",INDEX(Calc!$U:$U,$S883))</f>
        <v>0</v>
      </c>
      <c r="C883" s="7">
        <f>IF($S883="","",INDEX(Calc!$B:$B,$S883))</f>
        <v>0</v>
      </c>
      <c r="D883">
        <f>IF($S883="","",INDEX(Calc!$C:$C,$S883))</f>
        <v>0</v>
      </c>
      <c r="E883" s="8">
        <f>IF($S883="","",INDEX(Calc!$E:$E,$S883))</f>
        <v>0</v>
      </c>
      <c r="F883" s="9">
        <f>IF($S883="","",INDEX(Calc!$G:$G,$S883))</f>
        <v>0</v>
      </c>
      <c r="G883" s="8">
        <f>IF($S883="","",INDEX(Calc!$L:$L,$S883))</f>
        <v>0</v>
      </c>
      <c r="H883" s="8">
        <f>IF($S883="","",INDEX(Calc!$M:$M,$S883))</f>
        <v>0</v>
      </c>
      <c r="I883" s="7">
        <f>IF($T883="","",INDEX(Calc!$B:$B,$T883))</f>
        <v>0</v>
      </c>
      <c r="J883" s="8">
        <f>IF($S883="","",IF($U883&lt;&gt;"paid",0,MAX(0,MIN(INDEX(Calc!$H:$H,$S883),INDEX(Calc!$I:$I,$T883))-MAX(INDEX(Calc!$J:$J,$S883),INDEX(Calc!$T:$T,$T883)))))</f>
        <v>0</v>
      </c>
      <c r="K883" s="8">
        <f>IF($S883="","",IF($U883&lt;&gt;"paid",0,$J883/(1+$F883)*$F883))</f>
        <v>0</v>
      </c>
      <c r="L883" s="8">
        <f>IF($S883="","",IF($U883="paid",MAX(0,$E883-MAX(0,MIN(INDEX(Calc!$H:$H,$S883),INDEX(Calc!$I:$I,$T883))-INDEX(Calc!$J:$J,$S883))),$W883))</f>
        <v>0</v>
      </c>
      <c r="M883" s="8">
        <f>IF($S883="","",IF($U883="paid",$L883/(1+$F883)*$F883,$Q883))</f>
        <v>0</v>
      </c>
      <c r="N883">
        <f>IF(OR($S883="",$U883&lt;&gt;"paid"),"",$I883-$C883)</f>
        <v>0</v>
      </c>
      <c r="O883" s="8">
        <f>IF($S883="","",IF(AND($U883="paid",$N883&gt;Settings!$B$4),$K883*Settings!$B$3*$N883/365,0))</f>
        <v>0</v>
      </c>
      <c r="P883" s="8">
        <f>IF($S883="","",IF($U883="unpaid",$W883,0))</f>
        <v>0</v>
      </c>
      <c r="Q883" s="8">
        <f>IF($S883="","",IF(AND($U883="unpaid",$C883&lt;=Settings!$B$2),$W883/(1+$F883)*$F883,0))</f>
        <v>0</v>
      </c>
      <c r="R883">
        <f>IF($S883="","","FY "&amp;IF(MONTH($C883)&gt;=4,YEAR($C883),YEAR($C883)-1)&amp;"-"&amp;TEXT(MOD(IF(MONTH($C883)&gt;=4,YEAR($C883)+1,YEAR($C883)),100),"00"))</f>
        <v>0</v>
      </c>
      <c r="S883">
        <f>IF($S882="","",IF($U882="paid",IF($V882&lt;&gt;"",$S882,IF(AND($W882&gt;0,OR(INDEX(Calc!$B:$B,$S882)&lt;=Settings!$B$2,$X882=0)),$S882,IFERROR(MATCH(1,INDEX((Calc!$A$2:$A$2001&lt;&gt;"")*(Calc!$E$2:$E$2001&gt;0)*(ROW(Calc!$A$2:$A$2001)&gt;$S882),0),0)+1,""))),IFERROR(MATCH(1,INDEX((Calc!$A$2:$A$2001&lt;&gt;"")*(Calc!$E$2:$E$2001&gt;0)*(ROW(Calc!$A$2:$A$2001)&gt;$S882),0),0)+1,"")))</f>
        <v>0</v>
      </c>
      <c r="T883">
        <f>IF($S883="","",IF(AND($S883=$S882,$U882="paid",$V882=""),"",IF(AND($S883=$S882,$U882="paid",$V882&lt;&gt;""),$V882,IF($S883="","",IFERROR(MATCH(1,INDEX((Calc!$A$2:$A$2001=INDEX(Calc!$A:$A,$S883))*(Calc!$D$2:$D$2001&gt;0)*(Calc!$I$2:$I$2001&gt;INDEX(Calc!$J:$J,$S883))*(Calc!$T$2:$T$2001&lt;INDEX(Calc!$H:$H,$S883)),0),0)+1,"")))))</f>
        <v>0</v>
      </c>
      <c r="U883">
        <f>IF($S883="","",IF($T883&lt;&gt;"","paid","unpaid"))</f>
        <v>0</v>
      </c>
      <c r="V883">
        <f>IF(OR($S883="",$T883=""),"",IFERROR(MATCH(1,INDEX((Calc!$A$2:$A$2001=INDEX(Calc!$A:$A,$S883))*(Calc!$D$2:$D$2001&gt;0)*(Calc!$I$2:$I$2001&gt;INDEX(Calc!$J:$J,$S883))*(Calc!$T$2:$T$2001&lt;INDEX(Calc!$H:$H,$S883))*(ROW(Calc!$A$2:$A$2001)&gt;$T883),0),0)+1,""))</f>
        <v>0</v>
      </c>
      <c r="W883" s="8">
        <f>IF($S883="","",MAX(0,INDEX(Calc!$H:$H,$S883)-MAX(INDEX(Calc!$K:$K,$S883),INDEX(Calc!$J:$J,$S883))))</f>
        <v>0</v>
      </c>
      <c r="X883" s="8">
        <f>IF($S883="","",INDEX(Calc!$E:$E,$S883)-$W883)</f>
        <v>0</v>
      </c>
    </row>
    <row r="884" spans="1:24">
      <c r="A884">
        <f>IF($S884="","",INDEX(Calc!$A:$A,$S884))</f>
        <v>0</v>
      </c>
      <c r="B884">
        <f>IF($S884="","",INDEX(Calc!$U:$U,$S884))</f>
        <v>0</v>
      </c>
      <c r="C884" s="7">
        <f>IF($S884="","",INDEX(Calc!$B:$B,$S884))</f>
        <v>0</v>
      </c>
      <c r="D884">
        <f>IF($S884="","",INDEX(Calc!$C:$C,$S884))</f>
        <v>0</v>
      </c>
      <c r="E884" s="8">
        <f>IF($S884="","",INDEX(Calc!$E:$E,$S884))</f>
        <v>0</v>
      </c>
      <c r="F884" s="9">
        <f>IF($S884="","",INDEX(Calc!$G:$G,$S884))</f>
        <v>0</v>
      </c>
      <c r="G884" s="8">
        <f>IF($S884="","",INDEX(Calc!$L:$L,$S884))</f>
        <v>0</v>
      </c>
      <c r="H884" s="8">
        <f>IF($S884="","",INDEX(Calc!$M:$M,$S884))</f>
        <v>0</v>
      </c>
      <c r="I884" s="7">
        <f>IF($T884="","",INDEX(Calc!$B:$B,$T884))</f>
        <v>0</v>
      </c>
      <c r="J884" s="8">
        <f>IF($S884="","",IF($U884&lt;&gt;"paid",0,MAX(0,MIN(INDEX(Calc!$H:$H,$S884),INDEX(Calc!$I:$I,$T884))-MAX(INDEX(Calc!$J:$J,$S884),INDEX(Calc!$T:$T,$T884)))))</f>
        <v>0</v>
      </c>
      <c r="K884" s="8">
        <f>IF($S884="","",IF($U884&lt;&gt;"paid",0,$J884/(1+$F884)*$F884))</f>
        <v>0</v>
      </c>
      <c r="L884" s="8">
        <f>IF($S884="","",IF($U884="paid",MAX(0,$E884-MAX(0,MIN(INDEX(Calc!$H:$H,$S884),INDEX(Calc!$I:$I,$T884))-INDEX(Calc!$J:$J,$S884))),$W884))</f>
        <v>0</v>
      </c>
      <c r="M884" s="8">
        <f>IF($S884="","",IF($U884="paid",$L884/(1+$F884)*$F884,$Q884))</f>
        <v>0</v>
      </c>
      <c r="N884">
        <f>IF(OR($S884="",$U884&lt;&gt;"paid"),"",$I884-$C884)</f>
        <v>0</v>
      </c>
      <c r="O884" s="8">
        <f>IF($S884="","",IF(AND($U884="paid",$N884&gt;Settings!$B$4),$K884*Settings!$B$3*$N884/365,0))</f>
        <v>0</v>
      </c>
      <c r="P884" s="8">
        <f>IF($S884="","",IF($U884="unpaid",$W884,0))</f>
        <v>0</v>
      </c>
      <c r="Q884" s="8">
        <f>IF($S884="","",IF(AND($U884="unpaid",$C884&lt;=Settings!$B$2),$W884/(1+$F884)*$F884,0))</f>
        <v>0</v>
      </c>
      <c r="R884">
        <f>IF($S884="","","FY "&amp;IF(MONTH($C884)&gt;=4,YEAR($C884),YEAR($C884)-1)&amp;"-"&amp;TEXT(MOD(IF(MONTH($C884)&gt;=4,YEAR($C884)+1,YEAR($C884)),100),"00"))</f>
        <v>0</v>
      </c>
      <c r="S884">
        <f>IF($S883="","",IF($U883="paid",IF($V883&lt;&gt;"",$S883,IF(AND($W883&gt;0,OR(INDEX(Calc!$B:$B,$S883)&lt;=Settings!$B$2,$X883=0)),$S883,IFERROR(MATCH(1,INDEX((Calc!$A$2:$A$2001&lt;&gt;"")*(Calc!$E$2:$E$2001&gt;0)*(ROW(Calc!$A$2:$A$2001)&gt;$S883),0),0)+1,""))),IFERROR(MATCH(1,INDEX((Calc!$A$2:$A$2001&lt;&gt;"")*(Calc!$E$2:$E$2001&gt;0)*(ROW(Calc!$A$2:$A$2001)&gt;$S883),0),0)+1,"")))</f>
        <v>0</v>
      </c>
      <c r="T884">
        <f>IF($S884="","",IF(AND($S884=$S883,$U883="paid",$V883=""),"",IF(AND($S884=$S883,$U883="paid",$V883&lt;&gt;""),$V883,IF($S884="","",IFERROR(MATCH(1,INDEX((Calc!$A$2:$A$2001=INDEX(Calc!$A:$A,$S884))*(Calc!$D$2:$D$2001&gt;0)*(Calc!$I$2:$I$2001&gt;INDEX(Calc!$J:$J,$S884))*(Calc!$T$2:$T$2001&lt;INDEX(Calc!$H:$H,$S884)),0),0)+1,"")))))</f>
        <v>0</v>
      </c>
      <c r="U884">
        <f>IF($S884="","",IF($T884&lt;&gt;"","paid","unpaid"))</f>
        <v>0</v>
      </c>
      <c r="V884">
        <f>IF(OR($S884="",$T884=""),"",IFERROR(MATCH(1,INDEX((Calc!$A$2:$A$2001=INDEX(Calc!$A:$A,$S884))*(Calc!$D$2:$D$2001&gt;0)*(Calc!$I$2:$I$2001&gt;INDEX(Calc!$J:$J,$S884))*(Calc!$T$2:$T$2001&lt;INDEX(Calc!$H:$H,$S884))*(ROW(Calc!$A$2:$A$2001)&gt;$T884),0),0)+1,""))</f>
        <v>0</v>
      </c>
      <c r="W884" s="8">
        <f>IF($S884="","",MAX(0,INDEX(Calc!$H:$H,$S884)-MAX(INDEX(Calc!$K:$K,$S884),INDEX(Calc!$J:$J,$S884))))</f>
        <v>0</v>
      </c>
      <c r="X884" s="8">
        <f>IF($S884="","",INDEX(Calc!$E:$E,$S884)-$W884)</f>
        <v>0</v>
      </c>
    </row>
    <row r="885" spans="1:24">
      <c r="A885">
        <f>IF($S885="","",INDEX(Calc!$A:$A,$S885))</f>
        <v>0</v>
      </c>
      <c r="B885">
        <f>IF($S885="","",INDEX(Calc!$U:$U,$S885))</f>
        <v>0</v>
      </c>
      <c r="C885" s="7">
        <f>IF($S885="","",INDEX(Calc!$B:$B,$S885))</f>
        <v>0</v>
      </c>
      <c r="D885">
        <f>IF($S885="","",INDEX(Calc!$C:$C,$S885))</f>
        <v>0</v>
      </c>
      <c r="E885" s="8">
        <f>IF($S885="","",INDEX(Calc!$E:$E,$S885))</f>
        <v>0</v>
      </c>
      <c r="F885" s="9">
        <f>IF($S885="","",INDEX(Calc!$G:$G,$S885))</f>
        <v>0</v>
      </c>
      <c r="G885" s="8">
        <f>IF($S885="","",INDEX(Calc!$L:$L,$S885))</f>
        <v>0</v>
      </c>
      <c r="H885" s="8">
        <f>IF($S885="","",INDEX(Calc!$M:$M,$S885))</f>
        <v>0</v>
      </c>
      <c r="I885" s="7">
        <f>IF($T885="","",INDEX(Calc!$B:$B,$T885))</f>
        <v>0</v>
      </c>
      <c r="J885" s="8">
        <f>IF($S885="","",IF($U885&lt;&gt;"paid",0,MAX(0,MIN(INDEX(Calc!$H:$H,$S885),INDEX(Calc!$I:$I,$T885))-MAX(INDEX(Calc!$J:$J,$S885),INDEX(Calc!$T:$T,$T885)))))</f>
        <v>0</v>
      </c>
      <c r="K885" s="8">
        <f>IF($S885="","",IF($U885&lt;&gt;"paid",0,$J885/(1+$F885)*$F885))</f>
        <v>0</v>
      </c>
      <c r="L885" s="8">
        <f>IF($S885="","",IF($U885="paid",MAX(0,$E885-MAX(0,MIN(INDEX(Calc!$H:$H,$S885),INDEX(Calc!$I:$I,$T885))-INDEX(Calc!$J:$J,$S885))),$W885))</f>
        <v>0</v>
      </c>
      <c r="M885" s="8">
        <f>IF($S885="","",IF($U885="paid",$L885/(1+$F885)*$F885,$Q885))</f>
        <v>0</v>
      </c>
      <c r="N885">
        <f>IF(OR($S885="",$U885&lt;&gt;"paid"),"",$I885-$C885)</f>
        <v>0</v>
      </c>
      <c r="O885" s="8">
        <f>IF($S885="","",IF(AND($U885="paid",$N885&gt;Settings!$B$4),$K885*Settings!$B$3*$N885/365,0))</f>
        <v>0</v>
      </c>
      <c r="P885" s="8">
        <f>IF($S885="","",IF($U885="unpaid",$W885,0))</f>
        <v>0</v>
      </c>
      <c r="Q885" s="8">
        <f>IF($S885="","",IF(AND($U885="unpaid",$C885&lt;=Settings!$B$2),$W885/(1+$F885)*$F885,0))</f>
        <v>0</v>
      </c>
      <c r="R885">
        <f>IF($S885="","","FY "&amp;IF(MONTH($C885)&gt;=4,YEAR($C885),YEAR($C885)-1)&amp;"-"&amp;TEXT(MOD(IF(MONTH($C885)&gt;=4,YEAR($C885)+1,YEAR($C885)),100),"00"))</f>
        <v>0</v>
      </c>
      <c r="S885">
        <f>IF($S884="","",IF($U884="paid",IF($V884&lt;&gt;"",$S884,IF(AND($W884&gt;0,OR(INDEX(Calc!$B:$B,$S884)&lt;=Settings!$B$2,$X884=0)),$S884,IFERROR(MATCH(1,INDEX((Calc!$A$2:$A$2001&lt;&gt;"")*(Calc!$E$2:$E$2001&gt;0)*(ROW(Calc!$A$2:$A$2001)&gt;$S884),0),0)+1,""))),IFERROR(MATCH(1,INDEX((Calc!$A$2:$A$2001&lt;&gt;"")*(Calc!$E$2:$E$2001&gt;0)*(ROW(Calc!$A$2:$A$2001)&gt;$S884),0),0)+1,"")))</f>
        <v>0</v>
      </c>
      <c r="T885">
        <f>IF($S885="","",IF(AND($S885=$S884,$U884="paid",$V884=""),"",IF(AND($S885=$S884,$U884="paid",$V884&lt;&gt;""),$V884,IF($S885="","",IFERROR(MATCH(1,INDEX((Calc!$A$2:$A$2001=INDEX(Calc!$A:$A,$S885))*(Calc!$D$2:$D$2001&gt;0)*(Calc!$I$2:$I$2001&gt;INDEX(Calc!$J:$J,$S885))*(Calc!$T$2:$T$2001&lt;INDEX(Calc!$H:$H,$S885)),0),0)+1,"")))))</f>
        <v>0</v>
      </c>
      <c r="U885">
        <f>IF($S885="","",IF($T885&lt;&gt;"","paid","unpaid"))</f>
        <v>0</v>
      </c>
      <c r="V885">
        <f>IF(OR($S885="",$T885=""),"",IFERROR(MATCH(1,INDEX((Calc!$A$2:$A$2001=INDEX(Calc!$A:$A,$S885))*(Calc!$D$2:$D$2001&gt;0)*(Calc!$I$2:$I$2001&gt;INDEX(Calc!$J:$J,$S885))*(Calc!$T$2:$T$2001&lt;INDEX(Calc!$H:$H,$S885))*(ROW(Calc!$A$2:$A$2001)&gt;$T885),0),0)+1,""))</f>
        <v>0</v>
      </c>
      <c r="W885" s="8">
        <f>IF($S885="","",MAX(0,INDEX(Calc!$H:$H,$S885)-MAX(INDEX(Calc!$K:$K,$S885),INDEX(Calc!$J:$J,$S885))))</f>
        <v>0</v>
      </c>
      <c r="X885" s="8">
        <f>IF($S885="","",INDEX(Calc!$E:$E,$S885)-$W885)</f>
        <v>0</v>
      </c>
    </row>
    <row r="886" spans="1:24">
      <c r="A886">
        <f>IF($S886="","",INDEX(Calc!$A:$A,$S886))</f>
        <v>0</v>
      </c>
      <c r="B886">
        <f>IF($S886="","",INDEX(Calc!$U:$U,$S886))</f>
        <v>0</v>
      </c>
      <c r="C886" s="7">
        <f>IF($S886="","",INDEX(Calc!$B:$B,$S886))</f>
        <v>0</v>
      </c>
      <c r="D886">
        <f>IF($S886="","",INDEX(Calc!$C:$C,$S886))</f>
        <v>0</v>
      </c>
      <c r="E886" s="8">
        <f>IF($S886="","",INDEX(Calc!$E:$E,$S886))</f>
        <v>0</v>
      </c>
      <c r="F886" s="9">
        <f>IF($S886="","",INDEX(Calc!$G:$G,$S886))</f>
        <v>0</v>
      </c>
      <c r="G886" s="8">
        <f>IF($S886="","",INDEX(Calc!$L:$L,$S886))</f>
        <v>0</v>
      </c>
      <c r="H886" s="8">
        <f>IF($S886="","",INDEX(Calc!$M:$M,$S886))</f>
        <v>0</v>
      </c>
      <c r="I886" s="7">
        <f>IF($T886="","",INDEX(Calc!$B:$B,$T886))</f>
        <v>0</v>
      </c>
      <c r="J886" s="8">
        <f>IF($S886="","",IF($U886&lt;&gt;"paid",0,MAX(0,MIN(INDEX(Calc!$H:$H,$S886),INDEX(Calc!$I:$I,$T886))-MAX(INDEX(Calc!$J:$J,$S886),INDEX(Calc!$T:$T,$T886)))))</f>
        <v>0</v>
      </c>
      <c r="K886" s="8">
        <f>IF($S886="","",IF($U886&lt;&gt;"paid",0,$J886/(1+$F886)*$F886))</f>
        <v>0</v>
      </c>
      <c r="L886" s="8">
        <f>IF($S886="","",IF($U886="paid",MAX(0,$E886-MAX(0,MIN(INDEX(Calc!$H:$H,$S886),INDEX(Calc!$I:$I,$T886))-INDEX(Calc!$J:$J,$S886))),$W886))</f>
        <v>0</v>
      </c>
      <c r="M886" s="8">
        <f>IF($S886="","",IF($U886="paid",$L886/(1+$F886)*$F886,$Q886))</f>
        <v>0</v>
      </c>
      <c r="N886">
        <f>IF(OR($S886="",$U886&lt;&gt;"paid"),"",$I886-$C886)</f>
        <v>0</v>
      </c>
      <c r="O886" s="8">
        <f>IF($S886="","",IF(AND($U886="paid",$N886&gt;Settings!$B$4),$K886*Settings!$B$3*$N886/365,0))</f>
        <v>0</v>
      </c>
      <c r="P886" s="8">
        <f>IF($S886="","",IF($U886="unpaid",$W886,0))</f>
        <v>0</v>
      </c>
      <c r="Q886" s="8">
        <f>IF($S886="","",IF(AND($U886="unpaid",$C886&lt;=Settings!$B$2),$W886/(1+$F886)*$F886,0))</f>
        <v>0</v>
      </c>
      <c r="R886">
        <f>IF($S886="","","FY "&amp;IF(MONTH($C886)&gt;=4,YEAR($C886),YEAR($C886)-1)&amp;"-"&amp;TEXT(MOD(IF(MONTH($C886)&gt;=4,YEAR($C886)+1,YEAR($C886)),100),"00"))</f>
        <v>0</v>
      </c>
      <c r="S886">
        <f>IF($S885="","",IF($U885="paid",IF($V885&lt;&gt;"",$S885,IF(AND($W885&gt;0,OR(INDEX(Calc!$B:$B,$S885)&lt;=Settings!$B$2,$X885=0)),$S885,IFERROR(MATCH(1,INDEX((Calc!$A$2:$A$2001&lt;&gt;"")*(Calc!$E$2:$E$2001&gt;0)*(ROW(Calc!$A$2:$A$2001)&gt;$S885),0),0)+1,""))),IFERROR(MATCH(1,INDEX((Calc!$A$2:$A$2001&lt;&gt;"")*(Calc!$E$2:$E$2001&gt;0)*(ROW(Calc!$A$2:$A$2001)&gt;$S885),0),0)+1,"")))</f>
        <v>0</v>
      </c>
      <c r="T886">
        <f>IF($S886="","",IF(AND($S886=$S885,$U885="paid",$V885=""),"",IF(AND($S886=$S885,$U885="paid",$V885&lt;&gt;""),$V885,IF($S886="","",IFERROR(MATCH(1,INDEX((Calc!$A$2:$A$2001=INDEX(Calc!$A:$A,$S886))*(Calc!$D$2:$D$2001&gt;0)*(Calc!$I$2:$I$2001&gt;INDEX(Calc!$J:$J,$S886))*(Calc!$T$2:$T$2001&lt;INDEX(Calc!$H:$H,$S886)),0),0)+1,"")))))</f>
        <v>0</v>
      </c>
      <c r="U886">
        <f>IF($S886="","",IF($T886&lt;&gt;"","paid","unpaid"))</f>
        <v>0</v>
      </c>
      <c r="V886">
        <f>IF(OR($S886="",$T886=""),"",IFERROR(MATCH(1,INDEX((Calc!$A$2:$A$2001=INDEX(Calc!$A:$A,$S886))*(Calc!$D$2:$D$2001&gt;0)*(Calc!$I$2:$I$2001&gt;INDEX(Calc!$J:$J,$S886))*(Calc!$T$2:$T$2001&lt;INDEX(Calc!$H:$H,$S886))*(ROW(Calc!$A$2:$A$2001)&gt;$T886),0),0)+1,""))</f>
        <v>0</v>
      </c>
      <c r="W886" s="8">
        <f>IF($S886="","",MAX(0,INDEX(Calc!$H:$H,$S886)-MAX(INDEX(Calc!$K:$K,$S886),INDEX(Calc!$J:$J,$S886))))</f>
        <v>0</v>
      </c>
      <c r="X886" s="8">
        <f>IF($S886="","",INDEX(Calc!$E:$E,$S886)-$W886)</f>
        <v>0</v>
      </c>
    </row>
    <row r="887" spans="1:24">
      <c r="A887">
        <f>IF($S887="","",INDEX(Calc!$A:$A,$S887))</f>
        <v>0</v>
      </c>
      <c r="B887">
        <f>IF($S887="","",INDEX(Calc!$U:$U,$S887))</f>
        <v>0</v>
      </c>
      <c r="C887" s="7">
        <f>IF($S887="","",INDEX(Calc!$B:$B,$S887))</f>
        <v>0</v>
      </c>
      <c r="D887">
        <f>IF($S887="","",INDEX(Calc!$C:$C,$S887))</f>
        <v>0</v>
      </c>
      <c r="E887" s="8">
        <f>IF($S887="","",INDEX(Calc!$E:$E,$S887))</f>
        <v>0</v>
      </c>
      <c r="F887" s="9">
        <f>IF($S887="","",INDEX(Calc!$G:$G,$S887))</f>
        <v>0</v>
      </c>
      <c r="G887" s="8">
        <f>IF($S887="","",INDEX(Calc!$L:$L,$S887))</f>
        <v>0</v>
      </c>
      <c r="H887" s="8">
        <f>IF($S887="","",INDEX(Calc!$M:$M,$S887))</f>
        <v>0</v>
      </c>
      <c r="I887" s="7">
        <f>IF($T887="","",INDEX(Calc!$B:$B,$T887))</f>
        <v>0</v>
      </c>
      <c r="J887" s="8">
        <f>IF($S887="","",IF($U887&lt;&gt;"paid",0,MAX(0,MIN(INDEX(Calc!$H:$H,$S887),INDEX(Calc!$I:$I,$T887))-MAX(INDEX(Calc!$J:$J,$S887),INDEX(Calc!$T:$T,$T887)))))</f>
        <v>0</v>
      </c>
      <c r="K887" s="8">
        <f>IF($S887="","",IF($U887&lt;&gt;"paid",0,$J887/(1+$F887)*$F887))</f>
        <v>0</v>
      </c>
      <c r="L887" s="8">
        <f>IF($S887="","",IF($U887="paid",MAX(0,$E887-MAX(0,MIN(INDEX(Calc!$H:$H,$S887),INDEX(Calc!$I:$I,$T887))-INDEX(Calc!$J:$J,$S887))),$W887))</f>
        <v>0</v>
      </c>
      <c r="M887" s="8">
        <f>IF($S887="","",IF($U887="paid",$L887/(1+$F887)*$F887,$Q887))</f>
        <v>0</v>
      </c>
      <c r="N887">
        <f>IF(OR($S887="",$U887&lt;&gt;"paid"),"",$I887-$C887)</f>
        <v>0</v>
      </c>
      <c r="O887" s="8">
        <f>IF($S887="","",IF(AND($U887="paid",$N887&gt;Settings!$B$4),$K887*Settings!$B$3*$N887/365,0))</f>
        <v>0</v>
      </c>
      <c r="P887" s="8">
        <f>IF($S887="","",IF($U887="unpaid",$W887,0))</f>
        <v>0</v>
      </c>
      <c r="Q887" s="8">
        <f>IF($S887="","",IF(AND($U887="unpaid",$C887&lt;=Settings!$B$2),$W887/(1+$F887)*$F887,0))</f>
        <v>0</v>
      </c>
      <c r="R887">
        <f>IF($S887="","","FY "&amp;IF(MONTH($C887)&gt;=4,YEAR($C887),YEAR($C887)-1)&amp;"-"&amp;TEXT(MOD(IF(MONTH($C887)&gt;=4,YEAR($C887)+1,YEAR($C887)),100),"00"))</f>
        <v>0</v>
      </c>
      <c r="S887">
        <f>IF($S886="","",IF($U886="paid",IF($V886&lt;&gt;"",$S886,IF(AND($W886&gt;0,OR(INDEX(Calc!$B:$B,$S886)&lt;=Settings!$B$2,$X886=0)),$S886,IFERROR(MATCH(1,INDEX((Calc!$A$2:$A$2001&lt;&gt;"")*(Calc!$E$2:$E$2001&gt;0)*(ROW(Calc!$A$2:$A$2001)&gt;$S886),0),0)+1,""))),IFERROR(MATCH(1,INDEX((Calc!$A$2:$A$2001&lt;&gt;"")*(Calc!$E$2:$E$2001&gt;0)*(ROW(Calc!$A$2:$A$2001)&gt;$S886),0),0)+1,"")))</f>
        <v>0</v>
      </c>
      <c r="T887">
        <f>IF($S887="","",IF(AND($S887=$S886,$U886="paid",$V886=""),"",IF(AND($S887=$S886,$U886="paid",$V886&lt;&gt;""),$V886,IF($S887="","",IFERROR(MATCH(1,INDEX((Calc!$A$2:$A$2001=INDEX(Calc!$A:$A,$S887))*(Calc!$D$2:$D$2001&gt;0)*(Calc!$I$2:$I$2001&gt;INDEX(Calc!$J:$J,$S887))*(Calc!$T$2:$T$2001&lt;INDEX(Calc!$H:$H,$S887)),0),0)+1,"")))))</f>
        <v>0</v>
      </c>
      <c r="U887">
        <f>IF($S887="","",IF($T887&lt;&gt;"","paid","unpaid"))</f>
        <v>0</v>
      </c>
      <c r="V887">
        <f>IF(OR($S887="",$T887=""),"",IFERROR(MATCH(1,INDEX((Calc!$A$2:$A$2001=INDEX(Calc!$A:$A,$S887))*(Calc!$D$2:$D$2001&gt;0)*(Calc!$I$2:$I$2001&gt;INDEX(Calc!$J:$J,$S887))*(Calc!$T$2:$T$2001&lt;INDEX(Calc!$H:$H,$S887))*(ROW(Calc!$A$2:$A$2001)&gt;$T887),0),0)+1,""))</f>
        <v>0</v>
      </c>
      <c r="W887" s="8">
        <f>IF($S887="","",MAX(0,INDEX(Calc!$H:$H,$S887)-MAX(INDEX(Calc!$K:$K,$S887),INDEX(Calc!$J:$J,$S887))))</f>
        <v>0</v>
      </c>
      <c r="X887" s="8">
        <f>IF($S887="","",INDEX(Calc!$E:$E,$S887)-$W887)</f>
        <v>0</v>
      </c>
    </row>
    <row r="888" spans="1:24">
      <c r="A888">
        <f>IF($S888="","",INDEX(Calc!$A:$A,$S888))</f>
        <v>0</v>
      </c>
      <c r="B888">
        <f>IF($S888="","",INDEX(Calc!$U:$U,$S888))</f>
        <v>0</v>
      </c>
      <c r="C888" s="7">
        <f>IF($S888="","",INDEX(Calc!$B:$B,$S888))</f>
        <v>0</v>
      </c>
      <c r="D888">
        <f>IF($S888="","",INDEX(Calc!$C:$C,$S888))</f>
        <v>0</v>
      </c>
      <c r="E888" s="8">
        <f>IF($S888="","",INDEX(Calc!$E:$E,$S888))</f>
        <v>0</v>
      </c>
      <c r="F888" s="9">
        <f>IF($S888="","",INDEX(Calc!$G:$G,$S888))</f>
        <v>0</v>
      </c>
      <c r="G888" s="8">
        <f>IF($S888="","",INDEX(Calc!$L:$L,$S888))</f>
        <v>0</v>
      </c>
      <c r="H888" s="8">
        <f>IF($S888="","",INDEX(Calc!$M:$M,$S888))</f>
        <v>0</v>
      </c>
      <c r="I888" s="7">
        <f>IF($T888="","",INDEX(Calc!$B:$B,$T888))</f>
        <v>0</v>
      </c>
      <c r="J888" s="8">
        <f>IF($S888="","",IF($U888&lt;&gt;"paid",0,MAX(0,MIN(INDEX(Calc!$H:$H,$S888),INDEX(Calc!$I:$I,$T888))-MAX(INDEX(Calc!$J:$J,$S888),INDEX(Calc!$T:$T,$T888)))))</f>
        <v>0</v>
      </c>
      <c r="K888" s="8">
        <f>IF($S888="","",IF($U888&lt;&gt;"paid",0,$J888/(1+$F888)*$F888))</f>
        <v>0</v>
      </c>
      <c r="L888" s="8">
        <f>IF($S888="","",IF($U888="paid",MAX(0,$E888-MAX(0,MIN(INDEX(Calc!$H:$H,$S888),INDEX(Calc!$I:$I,$T888))-INDEX(Calc!$J:$J,$S888))),$W888))</f>
        <v>0</v>
      </c>
      <c r="M888" s="8">
        <f>IF($S888="","",IF($U888="paid",$L888/(1+$F888)*$F888,$Q888))</f>
        <v>0</v>
      </c>
      <c r="N888">
        <f>IF(OR($S888="",$U888&lt;&gt;"paid"),"",$I888-$C888)</f>
        <v>0</v>
      </c>
      <c r="O888" s="8">
        <f>IF($S888="","",IF(AND($U888="paid",$N888&gt;Settings!$B$4),$K888*Settings!$B$3*$N888/365,0))</f>
        <v>0</v>
      </c>
      <c r="P888" s="8">
        <f>IF($S888="","",IF($U888="unpaid",$W888,0))</f>
        <v>0</v>
      </c>
      <c r="Q888" s="8">
        <f>IF($S888="","",IF(AND($U888="unpaid",$C888&lt;=Settings!$B$2),$W888/(1+$F888)*$F888,0))</f>
        <v>0</v>
      </c>
      <c r="R888">
        <f>IF($S888="","","FY "&amp;IF(MONTH($C888)&gt;=4,YEAR($C888),YEAR($C888)-1)&amp;"-"&amp;TEXT(MOD(IF(MONTH($C888)&gt;=4,YEAR($C888)+1,YEAR($C888)),100),"00"))</f>
        <v>0</v>
      </c>
      <c r="S888">
        <f>IF($S887="","",IF($U887="paid",IF($V887&lt;&gt;"",$S887,IF(AND($W887&gt;0,OR(INDEX(Calc!$B:$B,$S887)&lt;=Settings!$B$2,$X887=0)),$S887,IFERROR(MATCH(1,INDEX((Calc!$A$2:$A$2001&lt;&gt;"")*(Calc!$E$2:$E$2001&gt;0)*(ROW(Calc!$A$2:$A$2001)&gt;$S887),0),0)+1,""))),IFERROR(MATCH(1,INDEX((Calc!$A$2:$A$2001&lt;&gt;"")*(Calc!$E$2:$E$2001&gt;0)*(ROW(Calc!$A$2:$A$2001)&gt;$S887),0),0)+1,"")))</f>
        <v>0</v>
      </c>
      <c r="T888">
        <f>IF($S888="","",IF(AND($S888=$S887,$U887="paid",$V887=""),"",IF(AND($S888=$S887,$U887="paid",$V887&lt;&gt;""),$V887,IF($S888="","",IFERROR(MATCH(1,INDEX((Calc!$A$2:$A$2001=INDEX(Calc!$A:$A,$S888))*(Calc!$D$2:$D$2001&gt;0)*(Calc!$I$2:$I$2001&gt;INDEX(Calc!$J:$J,$S888))*(Calc!$T$2:$T$2001&lt;INDEX(Calc!$H:$H,$S888)),0),0)+1,"")))))</f>
        <v>0</v>
      </c>
      <c r="U888">
        <f>IF($S888="","",IF($T888&lt;&gt;"","paid","unpaid"))</f>
        <v>0</v>
      </c>
      <c r="V888">
        <f>IF(OR($S888="",$T888=""),"",IFERROR(MATCH(1,INDEX((Calc!$A$2:$A$2001=INDEX(Calc!$A:$A,$S888))*(Calc!$D$2:$D$2001&gt;0)*(Calc!$I$2:$I$2001&gt;INDEX(Calc!$J:$J,$S888))*(Calc!$T$2:$T$2001&lt;INDEX(Calc!$H:$H,$S888))*(ROW(Calc!$A$2:$A$2001)&gt;$T888),0),0)+1,""))</f>
        <v>0</v>
      </c>
      <c r="W888" s="8">
        <f>IF($S888="","",MAX(0,INDEX(Calc!$H:$H,$S888)-MAX(INDEX(Calc!$K:$K,$S888),INDEX(Calc!$J:$J,$S888))))</f>
        <v>0</v>
      </c>
      <c r="X888" s="8">
        <f>IF($S888="","",INDEX(Calc!$E:$E,$S888)-$W888)</f>
        <v>0</v>
      </c>
    </row>
    <row r="889" spans="1:24">
      <c r="A889">
        <f>IF($S889="","",INDEX(Calc!$A:$A,$S889))</f>
        <v>0</v>
      </c>
      <c r="B889">
        <f>IF($S889="","",INDEX(Calc!$U:$U,$S889))</f>
        <v>0</v>
      </c>
      <c r="C889" s="7">
        <f>IF($S889="","",INDEX(Calc!$B:$B,$S889))</f>
        <v>0</v>
      </c>
      <c r="D889">
        <f>IF($S889="","",INDEX(Calc!$C:$C,$S889))</f>
        <v>0</v>
      </c>
      <c r="E889" s="8">
        <f>IF($S889="","",INDEX(Calc!$E:$E,$S889))</f>
        <v>0</v>
      </c>
      <c r="F889" s="9">
        <f>IF($S889="","",INDEX(Calc!$G:$G,$S889))</f>
        <v>0</v>
      </c>
      <c r="G889" s="8">
        <f>IF($S889="","",INDEX(Calc!$L:$L,$S889))</f>
        <v>0</v>
      </c>
      <c r="H889" s="8">
        <f>IF($S889="","",INDEX(Calc!$M:$M,$S889))</f>
        <v>0</v>
      </c>
      <c r="I889" s="7">
        <f>IF($T889="","",INDEX(Calc!$B:$B,$T889))</f>
        <v>0</v>
      </c>
      <c r="J889" s="8">
        <f>IF($S889="","",IF($U889&lt;&gt;"paid",0,MAX(0,MIN(INDEX(Calc!$H:$H,$S889),INDEX(Calc!$I:$I,$T889))-MAX(INDEX(Calc!$J:$J,$S889),INDEX(Calc!$T:$T,$T889)))))</f>
        <v>0</v>
      </c>
      <c r="K889" s="8">
        <f>IF($S889="","",IF($U889&lt;&gt;"paid",0,$J889/(1+$F889)*$F889))</f>
        <v>0</v>
      </c>
      <c r="L889" s="8">
        <f>IF($S889="","",IF($U889="paid",MAX(0,$E889-MAX(0,MIN(INDEX(Calc!$H:$H,$S889),INDEX(Calc!$I:$I,$T889))-INDEX(Calc!$J:$J,$S889))),$W889))</f>
        <v>0</v>
      </c>
      <c r="M889" s="8">
        <f>IF($S889="","",IF($U889="paid",$L889/(1+$F889)*$F889,$Q889))</f>
        <v>0</v>
      </c>
      <c r="N889">
        <f>IF(OR($S889="",$U889&lt;&gt;"paid"),"",$I889-$C889)</f>
        <v>0</v>
      </c>
      <c r="O889" s="8">
        <f>IF($S889="","",IF(AND($U889="paid",$N889&gt;Settings!$B$4),$K889*Settings!$B$3*$N889/365,0))</f>
        <v>0</v>
      </c>
      <c r="P889" s="8">
        <f>IF($S889="","",IF($U889="unpaid",$W889,0))</f>
        <v>0</v>
      </c>
      <c r="Q889" s="8">
        <f>IF($S889="","",IF(AND($U889="unpaid",$C889&lt;=Settings!$B$2),$W889/(1+$F889)*$F889,0))</f>
        <v>0</v>
      </c>
      <c r="R889">
        <f>IF($S889="","","FY "&amp;IF(MONTH($C889)&gt;=4,YEAR($C889),YEAR($C889)-1)&amp;"-"&amp;TEXT(MOD(IF(MONTH($C889)&gt;=4,YEAR($C889)+1,YEAR($C889)),100),"00"))</f>
        <v>0</v>
      </c>
      <c r="S889">
        <f>IF($S888="","",IF($U888="paid",IF($V888&lt;&gt;"",$S888,IF(AND($W888&gt;0,OR(INDEX(Calc!$B:$B,$S888)&lt;=Settings!$B$2,$X888=0)),$S888,IFERROR(MATCH(1,INDEX((Calc!$A$2:$A$2001&lt;&gt;"")*(Calc!$E$2:$E$2001&gt;0)*(ROW(Calc!$A$2:$A$2001)&gt;$S888),0),0)+1,""))),IFERROR(MATCH(1,INDEX((Calc!$A$2:$A$2001&lt;&gt;"")*(Calc!$E$2:$E$2001&gt;0)*(ROW(Calc!$A$2:$A$2001)&gt;$S888),0),0)+1,"")))</f>
        <v>0</v>
      </c>
      <c r="T889">
        <f>IF($S889="","",IF(AND($S889=$S888,$U888="paid",$V888=""),"",IF(AND($S889=$S888,$U888="paid",$V888&lt;&gt;""),$V888,IF($S889="","",IFERROR(MATCH(1,INDEX((Calc!$A$2:$A$2001=INDEX(Calc!$A:$A,$S889))*(Calc!$D$2:$D$2001&gt;0)*(Calc!$I$2:$I$2001&gt;INDEX(Calc!$J:$J,$S889))*(Calc!$T$2:$T$2001&lt;INDEX(Calc!$H:$H,$S889)),0),0)+1,"")))))</f>
        <v>0</v>
      </c>
      <c r="U889">
        <f>IF($S889="","",IF($T889&lt;&gt;"","paid","unpaid"))</f>
        <v>0</v>
      </c>
      <c r="V889">
        <f>IF(OR($S889="",$T889=""),"",IFERROR(MATCH(1,INDEX((Calc!$A$2:$A$2001=INDEX(Calc!$A:$A,$S889))*(Calc!$D$2:$D$2001&gt;0)*(Calc!$I$2:$I$2001&gt;INDEX(Calc!$J:$J,$S889))*(Calc!$T$2:$T$2001&lt;INDEX(Calc!$H:$H,$S889))*(ROW(Calc!$A$2:$A$2001)&gt;$T889),0),0)+1,""))</f>
        <v>0</v>
      </c>
      <c r="W889" s="8">
        <f>IF($S889="","",MAX(0,INDEX(Calc!$H:$H,$S889)-MAX(INDEX(Calc!$K:$K,$S889),INDEX(Calc!$J:$J,$S889))))</f>
        <v>0</v>
      </c>
      <c r="X889" s="8">
        <f>IF($S889="","",INDEX(Calc!$E:$E,$S889)-$W889)</f>
        <v>0</v>
      </c>
    </row>
    <row r="890" spans="1:24">
      <c r="A890">
        <f>IF($S890="","",INDEX(Calc!$A:$A,$S890))</f>
        <v>0</v>
      </c>
      <c r="B890">
        <f>IF($S890="","",INDEX(Calc!$U:$U,$S890))</f>
        <v>0</v>
      </c>
      <c r="C890" s="7">
        <f>IF($S890="","",INDEX(Calc!$B:$B,$S890))</f>
        <v>0</v>
      </c>
      <c r="D890">
        <f>IF($S890="","",INDEX(Calc!$C:$C,$S890))</f>
        <v>0</v>
      </c>
      <c r="E890" s="8">
        <f>IF($S890="","",INDEX(Calc!$E:$E,$S890))</f>
        <v>0</v>
      </c>
      <c r="F890" s="9">
        <f>IF($S890="","",INDEX(Calc!$G:$G,$S890))</f>
        <v>0</v>
      </c>
      <c r="G890" s="8">
        <f>IF($S890="","",INDEX(Calc!$L:$L,$S890))</f>
        <v>0</v>
      </c>
      <c r="H890" s="8">
        <f>IF($S890="","",INDEX(Calc!$M:$M,$S890))</f>
        <v>0</v>
      </c>
      <c r="I890" s="7">
        <f>IF($T890="","",INDEX(Calc!$B:$B,$T890))</f>
        <v>0</v>
      </c>
      <c r="J890" s="8">
        <f>IF($S890="","",IF($U890&lt;&gt;"paid",0,MAX(0,MIN(INDEX(Calc!$H:$H,$S890),INDEX(Calc!$I:$I,$T890))-MAX(INDEX(Calc!$J:$J,$S890),INDEX(Calc!$T:$T,$T890)))))</f>
        <v>0</v>
      </c>
      <c r="K890" s="8">
        <f>IF($S890="","",IF($U890&lt;&gt;"paid",0,$J890/(1+$F890)*$F890))</f>
        <v>0</v>
      </c>
      <c r="L890" s="8">
        <f>IF($S890="","",IF($U890="paid",MAX(0,$E890-MAX(0,MIN(INDEX(Calc!$H:$H,$S890),INDEX(Calc!$I:$I,$T890))-INDEX(Calc!$J:$J,$S890))),$W890))</f>
        <v>0</v>
      </c>
      <c r="M890" s="8">
        <f>IF($S890="","",IF($U890="paid",$L890/(1+$F890)*$F890,$Q890))</f>
        <v>0</v>
      </c>
      <c r="N890">
        <f>IF(OR($S890="",$U890&lt;&gt;"paid"),"",$I890-$C890)</f>
        <v>0</v>
      </c>
      <c r="O890" s="8">
        <f>IF($S890="","",IF(AND($U890="paid",$N890&gt;Settings!$B$4),$K890*Settings!$B$3*$N890/365,0))</f>
        <v>0</v>
      </c>
      <c r="P890" s="8">
        <f>IF($S890="","",IF($U890="unpaid",$W890,0))</f>
        <v>0</v>
      </c>
      <c r="Q890" s="8">
        <f>IF($S890="","",IF(AND($U890="unpaid",$C890&lt;=Settings!$B$2),$W890/(1+$F890)*$F890,0))</f>
        <v>0</v>
      </c>
      <c r="R890">
        <f>IF($S890="","","FY "&amp;IF(MONTH($C890)&gt;=4,YEAR($C890),YEAR($C890)-1)&amp;"-"&amp;TEXT(MOD(IF(MONTH($C890)&gt;=4,YEAR($C890)+1,YEAR($C890)),100),"00"))</f>
        <v>0</v>
      </c>
      <c r="S890">
        <f>IF($S889="","",IF($U889="paid",IF($V889&lt;&gt;"",$S889,IF(AND($W889&gt;0,OR(INDEX(Calc!$B:$B,$S889)&lt;=Settings!$B$2,$X889=0)),$S889,IFERROR(MATCH(1,INDEX((Calc!$A$2:$A$2001&lt;&gt;"")*(Calc!$E$2:$E$2001&gt;0)*(ROW(Calc!$A$2:$A$2001)&gt;$S889),0),0)+1,""))),IFERROR(MATCH(1,INDEX((Calc!$A$2:$A$2001&lt;&gt;"")*(Calc!$E$2:$E$2001&gt;0)*(ROW(Calc!$A$2:$A$2001)&gt;$S889),0),0)+1,"")))</f>
        <v>0</v>
      </c>
      <c r="T890">
        <f>IF($S890="","",IF(AND($S890=$S889,$U889="paid",$V889=""),"",IF(AND($S890=$S889,$U889="paid",$V889&lt;&gt;""),$V889,IF($S890="","",IFERROR(MATCH(1,INDEX((Calc!$A$2:$A$2001=INDEX(Calc!$A:$A,$S890))*(Calc!$D$2:$D$2001&gt;0)*(Calc!$I$2:$I$2001&gt;INDEX(Calc!$J:$J,$S890))*(Calc!$T$2:$T$2001&lt;INDEX(Calc!$H:$H,$S890)),0),0)+1,"")))))</f>
        <v>0</v>
      </c>
      <c r="U890">
        <f>IF($S890="","",IF($T890&lt;&gt;"","paid","unpaid"))</f>
        <v>0</v>
      </c>
      <c r="V890">
        <f>IF(OR($S890="",$T890=""),"",IFERROR(MATCH(1,INDEX((Calc!$A$2:$A$2001=INDEX(Calc!$A:$A,$S890))*(Calc!$D$2:$D$2001&gt;0)*(Calc!$I$2:$I$2001&gt;INDEX(Calc!$J:$J,$S890))*(Calc!$T$2:$T$2001&lt;INDEX(Calc!$H:$H,$S890))*(ROW(Calc!$A$2:$A$2001)&gt;$T890),0),0)+1,""))</f>
        <v>0</v>
      </c>
      <c r="W890" s="8">
        <f>IF($S890="","",MAX(0,INDEX(Calc!$H:$H,$S890)-MAX(INDEX(Calc!$K:$K,$S890),INDEX(Calc!$J:$J,$S890))))</f>
        <v>0</v>
      </c>
      <c r="X890" s="8">
        <f>IF($S890="","",INDEX(Calc!$E:$E,$S890)-$W890)</f>
        <v>0</v>
      </c>
    </row>
    <row r="891" spans="1:24">
      <c r="A891">
        <f>IF($S891="","",INDEX(Calc!$A:$A,$S891))</f>
        <v>0</v>
      </c>
      <c r="B891">
        <f>IF($S891="","",INDEX(Calc!$U:$U,$S891))</f>
        <v>0</v>
      </c>
      <c r="C891" s="7">
        <f>IF($S891="","",INDEX(Calc!$B:$B,$S891))</f>
        <v>0</v>
      </c>
      <c r="D891">
        <f>IF($S891="","",INDEX(Calc!$C:$C,$S891))</f>
        <v>0</v>
      </c>
      <c r="E891" s="8">
        <f>IF($S891="","",INDEX(Calc!$E:$E,$S891))</f>
        <v>0</v>
      </c>
      <c r="F891" s="9">
        <f>IF($S891="","",INDEX(Calc!$G:$G,$S891))</f>
        <v>0</v>
      </c>
      <c r="G891" s="8">
        <f>IF($S891="","",INDEX(Calc!$L:$L,$S891))</f>
        <v>0</v>
      </c>
      <c r="H891" s="8">
        <f>IF($S891="","",INDEX(Calc!$M:$M,$S891))</f>
        <v>0</v>
      </c>
      <c r="I891" s="7">
        <f>IF($T891="","",INDEX(Calc!$B:$B,$T891))</f>
        <v>0</v>
      </c>
      <c r="J891" s="8">
        <f>IF($S891="","",IF($U891&lt;&gt;"paid",0,MAX(0,MIN(INDEX(Calc!$H:$H,$S891),INDEX(Calc!$I:$I,$T891))-MAX(INDEX(Calc!$J:$J,$S891),INDEX(Calc!$T:$T,$T891)))))</f>
        <v>0</v>
      </c>
      <c r="K891" s="8">
        <f>IF($S891="","",IF($U891&lt;&gt;"paid",0,$J891/(1+$F891)*$F891))</f>
        <v>0</v>
      </c>
      <c r="L891" s="8">
        <f>IF($S891="","",IF($U891="paid",MAX(0,$E891-MAX(0,MIN(INDEX(Calc!$H:$H,$S891),INDEX(Calc!$I:$I,$T891))-INDEX(Calc!$J:$J,$S891))),$W891))</f>
        <v>0</v>
      </c>
      <c r="M891" s="8">
        <f>IF($S891="","",IF($U891="paid",$L891/(1+$F891)*$F891,$Q891))</f>
        <v>0</v>
      </c>
      <c r="N891">
        <f>IF(OR($S891="",$U891&lt;&gt;"paid"),"",$I891-$C891)</f>
        <v>0</v>
      </c>
      <c r="O891" s="8">
        <f>IF($S891="","",IF(AND($U891="paid",$N891&gt;Settings!$B$4),$K891*Settings!$B$3*$N891/365,0))</f>
        <v>0</v>
      </c>
      <c r="P891" s="8">
        <f>IF($S891="","",IF($U891="unpaid",$W891,0))</f>
        <v>0</v>
      </c>
      <c r="Q891" s="8">
        <f>IF($S891="","",IF(AND($U891="unpaid",$C891&lt;=Settings!$B$2),$W891/(1+$F891)*$F891,0))</f>
        <v>0</v>
      </c>
      <c r="R891">
        <f>IF($S891="","","FY "&amp;IF(MONTH($C891)&gt;=4,YEAR($C891),YEAR($C891)-1)&amp;"-"&amp;TEXT(MOD(IF(MONTH($C891)&gt;=4,YEAR($C891)+1,YEAR($C891)),100),"00"))</f>
        <v>0</v>
      </c>
      <c r="S891">
        <f>IF($S890="","",IF($U890="paid",IF($V890&lt;&gt;"",$S890,IF(AND($W890&gt;0,OR(INDEX(Calc!$B:$B,$S890)&lt;=Settings!$B$2,$X890=0)),$S890,IFERROR(MATCH(1,INDEX((Calc!$A$2:$A$2001&lt;&gt;"")*(Calc!$E$2:$E$2001&gt;0)*(ROW(Calc!$A$2:$A$2001)&gt;$S890),0),0)+1,""))),IFERROR(MATCH(1,INDEX((Calc!$A$2:$A$2001&lt;&gt;"")*(Calc!$E$2:$E$2001&gt;0)*(ROW(Calc!$A$2:$A$2001)&gt;$S890),0),0)+1,"")))</f>
        <v>0</v>
      </c>
      <c r="T891">
        <f>IF($S891="","",IF(AND($S891=$S890,$U890="paid",$V890=""),"",IF(AND($S891=$S890,$U890="paid",$V890&lt;&gt;""),$V890,IF($S891="","",IFERROR(MATCH(1,INDEX((Calc!$A$2:$A$2001=INDEX(Calc!$A:$A,$S891))*(Calc!$D$2:$D$2001&gt;0)*(Calc!$I$2:$I$2001&gt;INDEX(Calc!$J:$J,$S891))*(Calc!$T$2:$T$2001&lt;INDEX(Calc!$H:$H,$S891)),0),0)+1,"")))))</f>
        <v>0</v>
      </c>
      <c r="U891">
        <f>IF($S891="","",IF($T891&lt;&gt;"","paid","unpaid"))</f>
        <v>0</v>
      </c>
      <c r="V891">
        <f>IF(OR($S891="",$T891=""),"",IFERROR(MATCH(1,INDEX((Calc!$A$2:$A$2001=INDEX(Calc!$A:$A,$S891))*(Calc!$D$2:$D$2001&gt;0)*(Calc!$I$2:$I$2001&gt;INDEX(Calc!$J:$J,$S891))*(Calc!$T$2:$T$2001&lt;INDEX(Calc!$H:$H,$S891))*(ROW(Calc!$A$2:$A$2001)&gt;$T891),0),0)+1,""))</f>
        <v>0</v>
      </c>
      <c r="W891" s="8">
        <f>IF($S891="","",MAX(0,INDEX(Calc!$H:$H,$S891)-MAX(INDEX(Calc!$K:$K,$S891),INDEX(Calc!$J:$J,$S891))))</f>
        <v>0</v>
      </c>
      <c r="X891" s="8">
        <f>IF($S891="","",INDEX(Calc!$E:$E,$S891)-$W891)</f>
        <v>0</v>
      </c>
    </row>
    <row r="892" spans="1:24">
      <c r="A892">
        <f>IF($S892="","",INDEX(Calc!$A:$A,$S892))</f>
        <v>0</v>
      </c>
      <c r="B892">
        <f>IF($S892="","",INDEX(Calc!$U:$U,$S892))</f>
        <v>0</v>
      </c>
      <c r="C892" s="7">
        <f>IF($S892="","",INDEX(Calc!$B:$B,$S892))</f>
        <v>0</v>
      </c>
      <c r="D892">
        <f>IF($S892="","",INDEX(Calc!$C:$C,$S892))</f>
        <v>0</v>
      </c>
      <c r="E892" s="8">
        <f>IF($S892="","",INDEX(Calc!$E:$E,$S892))</f>
        <v>0</v>
      </c>
      <c r="F892" s="9">
        <f>IF($S892="","",INDEX(Calc!$G:$G,$S892))</f>
        <v>0</v>
      </c>
      <c r="G892" s="8">
        <f>IF($S892="","",INDEX(Calc!$L:$L,$S892))</f>
        <v>0</v>
      </c>
      <c r="H892" s="8">
        <f>IF($S892="","",INDEX(Calc!$M:$M,$S892))</f>
        <v>0</v>
      </c>
      <c r="I892" s="7">
        <f>IF($T892="","",INDEX(Calc!$B:$B,$T892))</f>
        <v>0</v>
      </c>
      <c r="J892" s="8">
        <f>IF($S892="","",IF($U892&lt;&gt;"paid",0,MAX(0,MIN(INDEX(Calc!$H:$H,$S892),INDEX(Calc!$I:$I,$T892))-MAX(INDEX(Calc!$J:$J,$S892),INDEX(Calc!$T:$T,$T892)))))</f>
        <v>0</v>
      </c>
      <c r="K892" s="8">
        <f>IF($S892="","",IF($U892&lt;&gt;"paid",0,$J892/(1+$F892)*$F892))</f>
        <v>0</v>
      </c>
      <c r="L892" s="8">
        <f>IF($S892="","",IF($U892="paid",MAX(0,$E892-MAX(0,MIN(INDEX(Calc!$H:$H,$S892),INDEX(Calc!$I:$I,$T892))-INDEX(Calc!$J:$J,$S892))),$W892))</f>
        <v>0</v>
      </c>
      <c r="M892" s="8">
        <f>IF($S892="","",IF($U892="paid",$L892/(1+$F892)*$F892,$Q892))</f>
        <v>0</v>
      </c>
      <c r="N892">
        <f>IF(OR($S892="",$U892&lt;&gt;"paid"),"",$I892-$C892)</f>
        <v>0</v>
      </c>
      <c r="O892" s="8">
        <f>IF($S892="","",IF(AND($U892="paid",$N892&gt;Settings!$B$4),$K892*Settings!$B$3*$N892/365,0))</f>
        <v>0</v>
      </c>
      <c r="P892" s="8">
        <f>IF($S892="","",IF($U892="unpaid",$W892,0))</f>
        <v>0</v>
      </c>
      <c r="Q892" s="8">
        <f>IF($S892="","",IF(AND($U892="unpaid",$C892&lt;=Settings!$B$2),$W892/(1+$F892)*$F892,0))</f>
        <v>0</v>
      </c>
      <c r="R892">
        <f>IF($S892="","","FY "&amp;IF(MONTH($C892)&gt;=4,YEAR($C892),YEAR($C892)-1)&amp;"-"&amp;TEXT(MOD(IF(MONTH($C892)&gt;=4,YEAR($C892)+1,YEAR($C892)),100),"00"))</f>
        <v>0</v>
      </c>
      <c r="S892">
        <f>IF($S891="","",IF($U891="paid",IF($V891&lt;&gt;"",$S891,IF(AND($W891&gt;0,OR(INDEX(Calc!$B:$B,$S891)&lt;=Settings!$B$2,$X891=0)),$S891,IFERROR(MATCH(1,INDEX((Calc!$A$2:$A$2001&lt;&gt;"")*(Calc!$E$2:$E$2001&gt;0)*(ROW(Calc!$A$2:$A$2001)&gt;$S891),0),0)+1,""))),IFERROR(MATCH(1,INDEX((Calc!$A$2:$A$2001&lt;&gt;"")*(Calc!$E$2:$E$2001&gt;0)*(ROW(Calc!$A$2:$A$2001)&gt;$S891),0),0)+1,"")))</f>
        <v>0</v>
      </c>
      <c r="T892">
        <f>IF($S892="","",IF(AND($S892=$S891,$U891="paid",$V891=""),"",IF(AND($S892=$S891,$U891="paid",$V891&lt;&gt;""),$V891,IF($S892="","",IFERROR(MATCH(1,INDEX((Calc!$A$2:$A$2001=INDEX(Calc!$A:$A,$S892))*(Calc!$D$2:$D$2001&gt;0)*(Calc!$I$2:$I$2001&gt;INDEX(Calc!$J:$J,$S892))*(Calc!$T$2:$T$2001&lt;INDEX(Calc!$H:$H,$S892)),0),0)+1,"")))))</f>
        <v>0</v>
      </c>
      <c r="U892">
        <f>IF($S892="","",IF($T892&lt;&gt;"","paid","unpaid"))</f>
        <v>0</v>
      </c>
      <c r="V892">
        <f>IF(OR($S892="",$T892=""),"",IFERROR(MATCH(1,INDEX((Calc!$A$2:$A$2001=INDEX(Calc!$A:$A,$S892))*(Calc!$D$2:$D$2001&gt;0)*(Calc!$I$2:$I$2001&gt;INDEX(Calc!$J:$J,$S892))*(Calc!$T$2:$T$2001&lt;INDEX(Calc!$H:$H,$S892))*(ROW(Calc!$A$2:$A$2001)&gt;$T892),0),0)+1,""))</f>
        <v>0</v>
      </c>
      <c r="W892" s="8">
        <f>IF($S892="","",MAX(0,INDEX(Calc!$H:$H,$S892)-MAX(INDEX(Calc!$K:$K,$S892),INDEX(Calc!$J:$J,$S892))))</f>
        <v>0</v>
      </c>
      <c r="X892" s="8">
        <f>IF($S892="","",INDEX(Calc!$E:$E,$S892)-$W892)</f>
        <v>0</v>
      </c>
    </row>
    <row r="893" spans="1:24">
      <c r="A893">
        <f>IF($S893="","",INDEX(Calc!$A:$A,$S893))</f>
        <v>0</v>
      </c>
      <c r="B893">
        <f>IF($S893="","",INDEX(Calc!$U:$U,$S893))</f>
        <v>0</v>
      </c>
      <c r="C893" s="7">
        <f>IF($S893="","",INDEX(Calc!$B:$B,$S893))</f>
        <v>0</v>
      </c>
      <c r="D893">
        <f>IF($S893="","",INDEX(Calc!$C:$C,$S893))</f>
        <v>0</v>
      </c>
      <c r="E893" s="8">
        <f>IF($S893="","",INDEX(Calc!$E:$E,$S893))</f>
        <v>0</v>
      </c>
      <c r="F893" s="9">
        <f>IF($S893="","",INDEX(Calc!$G:$G,$S893))</f>
        <v>0</v>
      </c>
      <c r="G893" s="8">
        <f>IF($S893="","",INDEX(Calc!$L:$L,$S893))</f>
        <v>0</v>
      </c>
      <c r="H893" s="8">
        <f>IF($S893="","",INDEX(Calc!$M:$M,$S893))</f>
        <v>0</v>
      </c>
      <c r="I893" s="7">
        <f>IF($T893="","",INDEX(Calc!$B:$B,$T893))</f>
        <v>0</v>
      </c>
      <c r="J893" s="8">
        <f>IF($S893="","",IF($U893&lt;&gt;"paid",0,MAX(0,MIN(INDEX(Calc!$H:$H,$S893),INDEX(Calc!$I:$I,$T893))-MAX(INDEX(Calc!$J:$J,$S893),INDEX(Calc!$T:$T,$T893)))))</f>
        <v>0</v>
      </c>
      <c r="K893" s="8">
        <f>IF($S893="","",IF($U893&lt;&gt;"paid",0,$J893/(1+$F893)*$F893))</f>
        <v>0</v>
      </c>
      <c r="L893" s="8">
        <f>IF($S893="","",IF($U893="paid",MAX(0,$E893-MAX(0,MIN(INDEX(Calc!$H:$H,$S893),INDEX(Calc!$I:$I,$T893))-INDEX(Calc!$J:$J,$S893))),$W893))</f>
        <v>0</v>
      </c>
      <c r="M893" s="8">
        <f>IF($S893="","",IF($U893="paid",$L893/(1+$F893)*$F893,$Q893))</f>
        <v>0</v>
      </c>
      <c r="N893">
        <f>IF(OR($S893="",$U893&lt;&gt;"paid"),"",$I893-$C893)</f>
        <v>0</v>
      </c>
      <c r="O893" s="8">
        <f>IF($S893="","",IF(AND($U893="paid",$N893&gt;Settings!$B$4),$K893*Settings!$B$3*$N893/365,0))</f>
        <v>0</v>
      </c>
      <c r="P893" s="8">
        <f>IF($S893="","",IF($U893="unpaid",$W893,0))</f>
        <v>0</v>
      </c>
      <c r="Q893" s="8">
        <f>IF($S893="","",IF(AND($U893="unpaid",$C893&lt;=Settings!$B$2),$W893/(1+$F893)*$F893,0))</f>
        <v>0</v>
      </c>
      <c r="R893">
        <f>IF($S893="","","FY "&amp;IF(MONTH($C893)&gt;=4,YEAR($C893),YEAR($C893)-1)&amp;"-"&amp;TEXT(MOD(IF(MONTH($C893)&gt;=4,YEAR($C893)+1,YEAR($C893)),100),"00"))</f>
        <v>0</v>
      </c>
      <c r="S893">
        <f>IF($S892="","",IF($U892="paid",IF($V892&lt;&gt;"",$S892,IF(AND($W892&gt;0,OR(INDEX(Calc!$B:$B,$S892)&lt;=Settings!$B$2,$X892=0)),$S892,IFERROR(MATCH(1,INDEX((Calc!$A$2:$A$2001&lt;&gt;"")*(Calc!$E$2:$E$2001&gt;0)*(ROW(Calc!$A$2:$A$2001)&gt;$S892),0),0)+1,""))),IFERROR(MATCH(1,INDEX((Calc!$A$2:$A$2001&lt;&gt;"")*(Calc!$E$2:$E$2001&gt;0)*(ROW(Calc!$A$2:$A$2001)&gt;$S892),0),0)+1,"")))</f>
        <v>0</v>
      </c>
      <c r="T893">
        <f>IF($S893="","",IF(AND($S893=$S892,$U892="paid",$V892=""),"",IF(AND($S893=$S892,$U892="paid",$V892&lt;&gt;""),$V892,IF($S893="","",IFERROR(MATCH(1,INDEX((Calc!$A$2:$A$2001=INDEX(Calc!$A:$A,$S893))*(Calc!$D$2:$D$2001&gt;0)*(Calc!$I$2:$I$2001&gt;INDEX(Calc!$J:$J,$S893))*(Calc!$T$2:$T$2001&lt;INDEX(Calc!$H:$H,$S893)),0),0)+1,"")))))</f>
        <v>0</v>
      </c>
      <c r="U893">
        <f>IF($S893="","",IF($T893&lt;&gt;"","paid","unpaid"))</f>
        <v>0</v>
      </c>
      <c r="V893">
        <f>IF(OR($S893="",$T893=""),"",IFERROR(MATCH(1,INDEX((Calc!$A$2:$A$2001=INDEX(Calc!$A:$A,$S893))*(Calc!$D$2:$D$2001&gt;0)*(Calc!$I$2:$I$2001&gt;INDEX(Calc!$J:$J,$S893))*(Calc!$T$2:$T$2001&lt;INDEX(Calc!$H:$H,$S893))*(ROW(Calc!$A$2:$A$2001)&gt;$T893),0),0)+1,""))</f>
        <v>0</v>
      </c>
      <c r="W893" s="8">
        <f>IF($S893="","",MAX(0,INDEX(Calc!$H:$H,$S893)-MAX(INDEX(Calc!$K:$K,$S893),INDEX(Calc!$J:$J,$S893))))</f>
        <v>0</v>
      </c>
      <c r="X893" s="8">
        <f>IF($S893="","",INDEX(Calc!$E:$E,$S893)-$W893)</f>
        <v>0</v>
      </c>
    </row>
    <row r="894" spans="1:24">
      <c r="A894">
        <f>IF($S894="","",INDEX(Calc!$A:$A,$S894))</f>
        <v>0</v>
      </c>
      <c r="B894">
        <f>IF($S894="","",INDEX(Calc!$U:$U,$S894))</f>
        <v>0</v>
      </c>
      <c r="C894" s="7">
        <f>IF($S894="","",INDEX(Calc!$B:$B,$S894))</f>
        <v>0</v>
      </c>
      <c r="D894">
        <f>IF($S894="","",INDEX(Calc!$C:$C,$S894))</f>
        <v>0</v>
      </c>
      <c r="E894" s="8">
        <f>IF($S894="","",INDEX(Calc!$E:$E,$S894))</f>
        <v>0</v>
      </c>
      <c r="F894" s="9">
        <f>IF($S894="","",INDEX(Calc!$G:$G,$S894))</f>
        <v>0</v>
      </c>
      <c r="G894" s="8">
        <f>IF($S894="","",INDEX(Calc!$L:$L,$S894))</f>
        <v>0</v>
      </c>
      <c r="H894" s="8">
        <f>IF($S894="","",INDEX(Calc!$M:$M,$S894))</f>
        <v>0</v>
      </c>
      <c r="I894" s="7">
        <f>IF($T894="","",INDEX(Calc!$B:$B,$T894))</f>
        <v>0</v>
      </c>
      <c r="J894" s="8">
        <f>IF($S894="","",IF($U894&lt;&gt;"paid",0,MAX(0,MIN(INDEX(Calc!$H:$H,$S894),INDEX(Calc!$I:$I,$T894))-MAX(INDEX(Calc!$J:$J,$S894),INDEX(Calc!$T:$T,$T894)))))</f>
        <v>0</v>
      </c>
      <c r="K894" s="8">
        <f>IF($S894="","",IF($U894&lt;&gt;"paid",0,$J894/(1+$F894)*$F894))</f>
        <v>0</v>
      </c>
      <c r="L894" s="8">
        <f>IF($S894="","",IF($U894="paid",MAX(0,$E894-MAX(0,MIN(INDEX(Calc!$H:$H,$S894),INDEX(Calc!$I:$I,$T894))-INDEX(Calc!$J:$J,$S894))),$W894))</f>
        <v>0</v>
      </c>
      <c r="M894" s="8">
        <f>IF($S894="","",IF($U894="paid",$L894/(1+$F894)*$F894,$Q894))</f>
        <v>0</v>
      </c>
      <c r="N894">
        <f>IF(OR($S894="",$U894&lt;&gt;"paid"),"",$I894-$C894)</f>
        <v>0</v>
      </c>
      <c r="O894" s="8">
        <f>IF($S894="","",IF(AND($U894="paid",$N894&gt;Settings!$B$4),$K894*Settings!$B$3*$N894/365,0))</f>
        <v>0</v>
      </c>
      <c r="P894" s="8">
        <f>IF($S894="","",IF($U894="unpaid",$W894,0))</f>
        <v>0</v>
      </c>
      <c r="Q894" s="8">
        <f>IF($S894="","",IF(AND($U894="unpaid",$C894&lt;=Settings!$B$2),$W894/(1+$F894)*$F894,0))</f>
        <v>0</v>
      </c>
      <c r="R894">
        <f>IF($S894="","","FY "&amp;IF(MONTH($C894)&gt;=4,YEAR($C894),YEAR($C894)-1)&amp;"-"&amp;TEXT(MOD(IF(MONTH($C894)&gt;=4,YEAR($C894)+1,YEAR($C894)),100),"00"))</f>
        <v>0</v>
      </c>
      <c r="S894">
        <f>IF($S893="","",IF($U893="paid",IF($V893&lt;&gt;"",$S893,IF(AND($W893&gt;0,OR(INDEX(Calc!$B:$B,$S893)&lt;=Settings!$B$2,$X893=0)),$S893,IFERROR(MATCH(1,INDEX((Calc!$A$2:$A$2001&lt;&gt;"")*(Calc!$E$2:$E$2001&gt;0)*(ROW(Calc!$A$2:$A$2001)&gt;$S893),0),0)+1,""))),IFERROR(MATCH(1,INDEX((Calc!$A$2:$A$2001&lt;&gt;"")*(Calc!$E$2:$E$2001&gt;0)*(ROW(Calc!$A$2:$A$2001)&gt;$S893),0),0)+1,"")))</f>
        <v>0</v>
      </c>
      <c r="T894">
        <f>IF($S894="","",IF(AND($S894=$S893,$U893="paid",$V893=""),"",IF(AND($S894=$S893,$U893="paid",$V893&lt;&gt;""),$V893,IF($S894="","",IFERROR(MATCH(1,INDEX((Calc!$A$2:$A$2001=INDEX(Calc!$A:$A,$S894))*(Calc!$D$2:$D$2001&gt;0)*(Calc!$I$2:$I$2001&gt;INDEX(Calc!$J:$J,$S894))*(Calc!$T$2:$T$2001&lt;INDEX(Calc!$H:$H,$S894)),0),0)+1,"")))))</f>
        <v>0</v>
      </c>
      <c r="U894">
        <f>IF($S894="","",IF($T894&lt;&gt;"","paid","unpaid"))</f>
        <v>0</v>
      </c>
      <c r="V894">
        <f>IF(OR($S894="",$T894=""),"",IFERROR(MATCH(1,INDEX((Calc!$A$2:$A$2001=INDEX(Calc!$A:$A,$S894))*(Calc!$D$2:$D$2001&gt;0)*(Calc!$I$2:$I$2001&gt;INDEX(Calc!$J:$J,$S894))*(Calc!$T$2:$T$2001&lt;INDEX(Calc!$H:$H,$S894))*(ROW(Calc!$A$2:$A$2001)&gt;$T894),0),0)+1,""))</f>
        <v>0</v>
      </c>
      <c r="W894" s="8">
        <f>IF($S894="","",MAX(0,INDEX(Calc!$H:$H,$S894)-MAX(INDEX(Calc!$K:$K,$S894),INDEX(Calc!$J:$J,$S894))))</f>
        <v>0</v>
      </c>
      <c r="X894" s="8">
        <f>IF($S894="","",INDEX(Calc!$E:$E,$S894)-$W894)</f>
        <v>0</v>
      </c>
    </row>
    <row r="895" spans="1:24">
      <c r="A895">
        <f>IF($S895="","",INDEX(Calc!$A:$A,$S895))</f>
        <v>0</v>
      </c>
      <c r="B895">
        <f>IF($S895="","",INDEX(Calc!$U:$U,$S895))</f>
        <v>0</v>
      </c>
      <c r="C895" s="7">
        <f>IF($S895="","",INDEX(Calc!$B:$B,$S895))</f>
        <v>0</v>
      </c>
      <c r="D895">
        <f>IF($S895="","",INDEX(Calc!$C:$C,$S895))</f>
        <v>0</v>
      </c>
      <c r="E895" s="8">
        <f>IF($S895="","",INDEX(Calc!$E:$E,$S895))</f>
        <v>0</v>
      </c>
      <c r="F895" s="9">
        <f>IF($S895="","",INDEX(Calc!$G:$G,$S895))</f>
        <v>0</v>
      </c>
      <c r="G895" s="8">
        <f>IF($S895="","",INDEX(Calc!$L:$L,$S895))</f>
        <v>0</v>
      </c>
      <c r="H895" s="8">
        <f>IF($S895="","",INDEX(Calc!$M:$M,$S895))</f>
        <v>0</v>
      </c>
      <c r="I895" s="7">
        <f>IF($T895="","",INDEX(Calc!$B:$B,$T895))</f>
        <v>0</v>
      </c>
      <c r="J895" s="8">
        <f>IF($S895="","",IF($U895&lt;&gt;"paid",0,MAX(0,MIN(INDEX(Calc!$H:$H,$S895),INDEX(Calc!$I:$I,$T895))-MAX(INDEX(Calc!$J:$J,$S895),INDEX(Calc!$T:$T,$T895)))))</f>
        <v>0</v>
      </c>
      <c r="K895" s="8">
        <f>IF($S895="","",IF($U895&lt;&gt;"paid",0,$J895/(1+$F895)*$F895))</f>
        <v>0</v>
      </c>
      <c r="L895" s="8">
        <f>IF($S895="","",IF($U895="paid",MAX(0,$E895-MAX(0,MIN(INDEX(Calc!$H:$H,$S895),INDEX(Calc!$I:$I,$T895))-INDEX(Calc!$J:$J,$S895))),$W895))</f>
        <v>0</v>
      </c>
      <c r="M895" s="8">
        <f>IF($S895="","",IF($U895="paid",$L895/(1+$F895)*$F895,$Q895))</f>
        <v>0</v>
      </c>
      <c r="N895">
        <f>IF(OR($S895="",$U895&lt;&gt;"paid"),"",$I895-$C895)</f>
        <v>0</v>
      </c>
      <c r="O895" s="8">
        <f>IF($S895="","",IF(AND($U895="paid",$N895&gt;Settings!$B$4),$K895*Settings!$B$3*$N895/365,0))</f>
        <v>0</v>
      </c>
      <c r="P895" s="8">
        <f>IF($S895="","",IF($U895="unpaid",$W895,0))</f>
        <v>0</v>
      </c>
      <c r="Q895" s="8">
        <f>IF($S895="","",IF(AND($U895="unpaid",$C895&lt;=Settings!$B$2),$W895/(1+$F895)*$F895,0))</f>
        <v>0</v>
      </c>
      <c r="R895">
        <f>IF($S895="","","FY "&amp;IF(MONTH($C895)&gt;=4,YEAR($C895),YEAR($C895)-1)&amp;"-"&amp;TEXT(MOD(IF(MONTH($C895)&gt;=4,YEAR($C895)+1,YEAR($C895)),100),"00"))</f>
        <v>0</v>
      </c>
      <c r="S895">
        <f>IF($S894="","",IF($U894="paid",IF($V894&lt;&gt;"",$S894,IF(AND($W894&gt;0,OR(INDEX(Calc!$B:$B,$S894)&lt;=Settings!$B$2,$X894=0)),$S894,IFERROR(MATCH(1,INDEX((Calc!$A$2:$A$2001&lt;&gt;"")*(Calc!$E$2:$E$2001&gt;0)*(ROW(Calc!$A$2:$A$2001)&gt;$S894),0),0)+1,""))),IFERROR(MATCH(1,INDEX((Calc!$A$2:$A$2001&lt;&gt;"")*(Calc!$E$2:$E$2001&gt;0)*(ROW(Calc!$A$2:$A$2001)&gt;$S894),0),0)+1,"")))</f>
        <v>0</v>
      </c>
      <c r="T895">
        <f>IF($S895="","",IF(AND($S895=$S894,$U894="paid",$V894=""),"",IF(AND($S895=$S894,$U894="paid",$V894&lt;&gt;""),$V894,IF($S895="","",IFERROR(MATCH(1,INDEX((Calc!$A$2:$A$2001=INDEX(Calc!$A:$A,$S895))*(Calc!$D$2:$D$2001&gt;0)*(Calc!$I$2:$I$2001&gt;INDEX(Calc!$J:$J,$S895))*(Calc!$T$2:$T$2001&lt;INDEX(Calc!$H:$H,$S895)),0),0)+1,"")))))</f>
        <v>0</v>
      </c>
      <c r="U895">
        <f>IF($S895="","",IF($T895&lt;&gt;"","paid","unpaid"))</f>
        <v>0</v>
      </c>
      <c r="V895">
        <f>IF(OR($S895="",$T895=""),"",IFERROR(MATCH(1,INDEX((Calc!$A$2:$A$2001=INDEX(Calc!$A:$A,$S895))*(Calc!$D$2:$D$2001&gt;0)*(Calc!$I$2:$I$2001&gt;INDEX(Calc!$J:$J,$S895))*(Calc!$T$2:$T$2001&lt;INDEX(Calc!$H:$H,$S895))*(ROW(Calc!$A$2:$A$2001)&gt;$T895),0),0)+1,""))</f>
        <v>0</v>
      </c>
      <c r="W895" s="8">
        <f>IF($S895="","",MAX(0,INDEX(Calc!$H:$H,$S895)-MAX(INDEX(Calc!$K:$K,$S895),INDEX(Calc!$J:$J,$S895))))</f>
        <v>0</v>
      </c>
      <c r="X895" s="8">
        <f>IF($S895="","",INDEX(Calc!$E:$E,$S895)-$W895)</f>
        <v>0</v>
      </c>
    </row>
    <row r="896" spans="1:24">
      <c r="A896">
        <f>IF($S896="","",INDEX(Calc!$A:$A,$S896))</f>
        <v>0</v>
      </c>
      <c r="B896">
        <f>IF($S896="","",INDEX(Calc!$U:$U,$S896))</f>
        <v>0</v>
      </c>
      <c r="C896" s="7">
        <f>IF($S896="","",INDEX(Calc!$B:$B,$S896))</f>
        <v>0</v>
      </c>
      <c r="D896">
        <f>IF($S896="","",INDEX(Calc!$C:$C,$S896))</f>
        <v>0</v>
      </c>
      <c r="E896" s="8">
        <f>IF($S896="","",INDEX(Calc!$E:$E,$S896))</f>
        <v>0</v>
      </c>
      <c r="F896" s="9">
        <f>IF($S896="","",INDEX(Calc!$G:$G,$S896))</f>
        <v>0</v>
      </c>
      <c r="G896" s="8">
        <f>IF($S896="","",INDEX(Calc!$L:$L,$S896))</f>
        <v>0</v>
      </c>
      <c r="H896" s="8">
        <f>IF($S896="","",INDEX(Calc!$M:$M,$S896))</f>
        <v>0</v>
      </c>
      <c r="I896" s="7">
        <f>IF($T896="","",INDEX(Calc!$B:$B,$T896))</f>
        <v>0</v>
      </c>
      <c r="J896" s="8">
        <f>IF($S896="","",IF($U896&lt;&gt;"paid",0,MAX(0,MIN(INDEX(Calc!$H:$H,$S896),INDEX(Calc!$I:$I,$T896))-MAX(INDEX(Calc!$J:$J,$S896),INDEX(Calc!$T:$T,$T896)))))</f>
        <v>0</v>
      </c>
      <c r="K896" s="8">
        <f>IF($S896="","",IF($U896&lt;&gt;"paid",0,$J896/(1+$F896)*$F896))</f>
        <v>0</v>
      </c>
      <c r="L896" s="8">
        <f>IF($S896="","",IF($U896="paid",MAX(0,$E896-MAX(0,MIN(INDEX(Calc!$H:$H,$S896),INDEX(Calc!$I:$I,$T896))-INDEX(Calc!$J:$J,$S896))),$W896))</f>
        <v>0</v>
      </c>
      <c r="M896" s="8">
        <f>IF($S896="","",IF($U896="paid",$L896/(1+$F896)*$F896,$Q896))</f>
        <v>0</v>
      </c>
      <c r="N896">
        <f>IF(OR($S896="",$U896&lt;&gt;"paid"),"",$I896-$C896)</f>
        <v>0</v>
      </c>
      <c r="O896" s="8">
        <f>IF($S896="","",IF(AND($U896="paid",$N896&gt;Settings!$B$4),$K896*Settings!$B$3*$N896/365,0))</f>
        <v>0</v>
      </c>
      <c r="P896" s="8">
        <f>IF($S896="","",IF($U896="unpaid",$W896,0))</f>
        <v>0</v>
      </c>
      <c r="Q896" s="8">
        <f>IF($S896="","",IF(AND($U896="unpaid",$C896&lt;=Settings!$B$2),$W896/(1+$F896)*$F896,0))</f>
        <v>0</v>
      </c>
      <c r="R896">
        <f>IF($S896="","","FY "&amp;IF(MONTH($C896)&gt;=4,YEAR($C896),YEAR($C896)-1)&amp;"-"&amp;TEXT(MOD(IF(MONTH($C896)&gt;=4,YEAR($C896)+1,YEAR($C896)),100),"00"))</f>
        <v>0</v>
      </c>
      <c r="S896">
        <f>IF($S895="","",IF($U895="paid",IF($V895&lt;&gt;"",$S895,IF(AND($W895&gt;0,OR(INDEX(Calc!$B:$B,$S895)&lt;=Settings!$B$2,$X895=0)),$S895,IFERROR(MATCH(1,INDEX((Calc!$A$2:$A$2001&lt;&gt;"")*(Calc!$E$2:$E$2001&gt;0)*(ROW(Calc!$A$2:$A$2001)&gt;$S895),0),0)+1,""))),IFERROR(MATCH(1,INDEX((Calc!$A$2:$A$2001&lt;&gt;"")*(Calc!$E$2:$E$2001&gt;0)*(ROW(Calc!$A$2:$A$2001)&gt;$S895),0),0)+1,"")))</f>
        <v>0</v>
      </c>
      <c r="T896">
        <f>IF($S896="","",IF(AND($S896=$S895,$U895="paid",$V895=""),"",IF(AND($S896=$S895,$U895="paid",$V895&lt;&gt;""),$V895,IF($S896="","",IFERROR(MATCH(1,INDEX((Calc!$A$2:$A$2001=INDEX(Calc!$A:$A,$S896))*(Calc!$D$2:$D$2001&gt;0)*(Calc!$I$2:$I$2001&gt;INDEX(Calc!$J:$J,$S896))*(Calc!$T$2:$T$2001&lt;INDEX(Calc!$H:$H,$S896)),0),0)+1,"")))))</f>
        <v>0</v>
      </c>
      <c r="U896">
        <f>IF($S896="","",IF($T896&lt;&gt;"","paid","unpaid"))</f>
        <v>0</v>
      </c>
      <c r="V896">
        <f>IF(OR($S896="",$T896=""),"",IFERROR(MATCH(1,INDEX((Calc!$A$2:$A$2001=INDEX(Calc!$A:$A,$S896))*(Calc!$D$2:$D$2001&gt;0)*(Calc!$I$2:$I$2001&gt;INDEX(Calc!$J:$J,$S896))*(Calc!$T$2:$T$2001&lt;INDEX(Calc!$H:$H,$S896))*(ROW(Calc!$A$2:$A$2001)&gt;$T896),0),0)+1,""))</f>
        <v>0</v>
      </c>
      <c r="W896" s="8">
        <f>IF($S896="","",MAX(0,INDEX(Calc!$H:$H,$S896)-MAX(INDEX(Calc!$K:$K,$S896),INDEX(Calc!$J:$J,$S896))))</f>
        <v>0</v>
      </c>
      <c r="X896" s="8">
        <f>IF($S896="","",INDEX(Calc!$E:$E,$S896)-$W896)</f>
        <v>0</v>
      </c>
    </row>
    <row r="897" spans="1:24">
      <c r="A897">
        <f>IF($S897="","",INDEX(Calc!$A:$A,$S897))</f>
        <v>0</v>
      </c>
      <c r="B897">
        <f>IF($S897="","",INDEX(Calc!$U:$U,$S897))</f>
        <v>0</v>
      </c>
      <c r="C897" s="7">
        <f>IF($S897="","",INDEX(Calc!$B:$B,$S897))</f>
        <v>0</v>
      </c>
      <c r="D897">
        <f>IF($S897="","",INDEX(Calc!$C:$C,$S897))</f>
        <v>0</v>
      </c>
      <c r="E897" s="8">
        <f>IF($S897="","",INDEX(Calc!$E:$E,$S897))</f>
        <v>0</v>
      </c>
      <c r="F897" s="9">
        <f>IF($S897="","",INDEX(Calc!$G:$G,$S897))</f>
        <v>0</v>
      </c>
      <c r="G897" s="8">
        <f>IF($S897="","",INDEX(Calc!$L:$L,$S897))</f>
        <v>0</v>
      </c>
      <c r="H897" s="8">
        <f>IF($S897="","",INDEX(Calc!$M:$M,$S897))</f>
        <v>0</v>
      </c>
      <c r="I897" s="7">
        <f>IF($T897="","",INDEX(Calc!$B:$B,$T897))</f>
        <v>0</v>
      </c>
      <c r="J897" s="8">
        <f>IF($S897="","",IF($U897&lt;&gt;"paid",0,MAX(0,MIN(INDEX(Calc!$H:$H,$S897),INDEX(Calc!$I:$I,$T897))-MAX(INDEX(Calc!$J:$J,$S897),INDEX(Calc!$T:$T,$T897)))))</f>
        <v>0</v>
      </c>
      <c r="K897" s="8">
        <f>IF($S897="","",IF($U897&lt;&gt;"paid",0,$J897/(1+$F897)*$F897))</f>
        <v>0</v>
      </c>
      <c r="L897" s="8">
        <f>IF($S897="","",IF($U897="paid",MAX(0,$E897-MAX(0,MIN(INDEX(Calc!$H:$H,$S897),INDEX(Calc!$I:$I,$T897))-INDEX(Calc!$J:$J,$S897))),$W897))</f>
        <v>0</v>
      </c>
      <c r="M897" s="8">
        <f>IF($S897="","",IF($U897="paid",$L897/(1+$F897)*$F897,$Q897))</f>
        <v>0</v>
      </c>
      <c r="N897">
        <f>IF(OR($S897="",$U897&lt;&gt;"paid"),"",$I897-$C897)</f>
        <v>0</v>
      </c>
      <c r="O897" s="8">
        <f>IF($S897="","",IF(AND($U897="paid",$N897&gt;Settings!$B$4),$K897*Settings!$B$3*$N897/365,0))</f>
        <v>0</v>
      </c>
      <c r="P897" s="8">
        <f>IF($S897="","",IF($U897="unpaid",$W897,0))</f>
        <v>0</v>
      </c>
      <c r="Q897" s="8">
        <f>IF($S897="","",IF(AND($U897="unpaid",$C897&lt;=Settings!$B$2),$W897/(1+$F897)*$F897,0))</f>
        <v>0</v>
      </c>
      <c r="R897">
        <f>IF($S897="","","FY "&amp;IF(MONTH($C897)&gt;=4,YEAR($C897),YEAR($C897)-1)&amp;"-"&amp;TEXT(MOD(IF(MONTH($C897)&gt;=4,YEAR($C897)+1,YEAR($C897)),100),"00"))</f>
        <v>0</v>
      </c>
      <c r="S897">
        <f>IF($S896="","",IF($U896="paid",IF($V896&lt;&gt;"",$S896,IF(AND($W896&gt;0,OR(INDEX(Calc!$B:$B,$S896)&lt;=Settings!$B$2,$X896=0)),$S896,IFERROR(MATCH(1,INDEX((Calc!$A$2:$A$2001&lt;&gt;"")*(Calc!$E$2:$E$2001&gt;0)*(ROW(Calc!$A$2:$A$2001)&gt;$S896),0),0)+1,""))),IFERROR(MATCH(1,INDEX((Calc!$A$2:$A$2001&lt;&gt;"")*(Calc!$E$2:$E$2001&gt;0)*(ROW(Calc!$A$2:$A$2001)&gt;$S896),0),0)+1,"")))</f>
        <v>0</v>
      </c>
      <c r="T897">
        <f>IF($S897="","",IF(AND($S897=$S896,$U896="paid",$V896=""),"",IF(AND($S897=$S896,$U896="paid",$V896&lt;&gt;""),$V896,IF($S897="","",IFERROR(MATCH(1,INDEX((Calc!$A$2:$A$2001=INDEX(Calc!$A:$A,$S897))*(Calc!$D$2:$D$2001&gt;0)*(Calc!$I$2:$I$2001&gt;INDEX(Calc!$J:$J,$S897))*(Calc!$T$2:$T$2001&lt;INDEX(Calc!$H:$H,$S897)),0),0)+1,"")))))</f>
        <v>0</v>
      </c>
      <c r="U897">
        <f>IF($S897="","",IF($T897&lt;&gt;"","paid","unpaid"))</f>
        <v>0</v>
      </c>
      <c r="V897">
        <f>IF(OR($S897="",$T897=""),"",IFERROR(MATCH(1,INDEX((Calc!$A$2:$A$2001=INDEX(Calc!$A:$A,$S897))*(Calc!$D$2:$D$2001&gt;0)*(Calc!$I$2:$I$2001&gt;INDEX(Calc!$J:$J,$S897))*(Calc!$T$2:$T$2001&lt;INDEX(Calc!$H:$H,$S897))*(ROW(Calc!$A$2:$A$2001)&gt;$T897),0),0)+1,""))</f>
        <v>0</v>
      </c>
      <c r="W897" s="8">
        <f>IF($S897="","",MAX(0,INDEX(Calc!$H:$H,$S897)-MAX(INDEX(Calc!$K:$K,$S897),INDEX(Calc!$J:$J,$S897))))</f>
        <v>0</v>
      </c>
      <c r="X897" s="8">
        <f>IF($S897="","",INDEX(Calc!$E:$E,$S897)-$W897)</f>
        <v>0</v>
      </c>
    </row>
    <row r="898" spans="1:24">
      <c r="A898">
        <f>IF($S898="","",INDEX(Calc!$A:$A,$S898))</f>
        <v>0</v>
      </c>
      <c r="B898">
        <f>IF($S898="","",INDEX(Calc!$U:$U,$S898))</f>
        <v>0</v>
      </c>
      <c r="C898" s="7">
        <f>IF($S898="","",INDEX(Calc!$B:$B,$S898))</f>
        <v>0</v>
      </c>
      <c r="D898">
        <f>IF($S898="","",INDEX(Calc!$C:$C,$S898))</f>
        <v>0</v>
      </c>
      <c r="E898" s="8">
        <f>IF($S898="","",INDEX(Calc!$E:$E,$S898))</f>
        <v>0</v>
      </c>
      <c r="F898" s="9">
        <f>IF($S898="","",INDEX(Calc!$G:$G,$S898))</f>
        <v>0</v>
      </c>
      <c r="G898" s="8">
        <f>IF($S898="","",INDEX(Calc!$L:$L,$S898))</f>
        <v>0</v>
      </c>
      <c r="H898" s="8">
        <f>IF($S898="","",INDEX(Calc!$M:$M,$S898))</f>
        <v>0</v>
      </c>
      <c r="I898" s="7">
        <f>IF($T898="","",INDEX(Calc!$B:$B,$T898))</f>
        <v>0</v>
      </c>
      <c r="J898" s="8">
        <f>IF($S898="","",IF($U898&lt;&gt;"paid",0,MAX(0,MIN(INDEX(Calc!$H:$H,$S898),INDEX(Calc!$I:$I,$T898))-MAX(INDEX(Calc!$J:$J,$S898),INDEX(Calc!$T:$T,$T898)))))</f>
        <v>0</v>
      </c>
      <c r="K898" s="8">
        <f>IF($S898="","",IF($U898&lt;&gt;"paid",0,$J898/(1+$F898)*$F898))</f>
        <v>0</v>
      </c>
      <c r="L898" s="8">
        <f>IF($S898="","",IF($U898="paid",MAX(0,$E898-MAX(0,MIN(INDEX(Calc!$H:$H,$S898),INDEX(Calc!$I:$I,$T898))-INDEX(Calc!$J:$J,$S898))),$W898))</f>
        <v>0</v>
      </c>
      <c r="M898" s="8">
        <f>IF($S898="","",IF($U898="paid",$L898/(1+$F898)*$F898,$Q898))</f>
        <v>0</v>
      </c>
      <c r="N898">
        <f>IF(OR($S898="",$U898&lt;&gt;"paid"),"",$I898-$C898)</f>
        <v>0</v>
      </c>
      <c r="O898" s="8">
        <f>IF($S898="","",IF(AND($U898="paid",$N898&gt;Settings!$B$4),$K898*Settings!$B$3*$N898/365,0))</f>
        <v>0</v>
      </c>
      <c r="P898" s="8">
        <f>IF($S898="","",IF($U898="unpaid",$W898,0))</f>
        <v>0</v>
      </c>
      <c r="Q898" s="8">
        <f>IF($S898="","",IF(AND($U898="unpaid",$C898&lt;=Settings!$B$2),$W898/(1+$F898)*$F898,0))</f>
        <v>0</v>
      </c>
      <c r="R898">
        <f>IF($S898="","","FY "&amp;IF(MONTH($C898)&gt;=4,YEAR($C898),YEAR($C898)-1)&amp;"-"&amp;TEXT(MOD(IF(MONTH($C898)&gt;=4,YEAR($C898)+1,YEAR($C898)),100),"00"))</f>
        <v>0</v>
      </c>
      <c r="S898">
        <f>IF($S897="","",IF($U897="paid",IF($V897&lt;&gt;"",$S897,IF(AND($W897&gt;0,OR(INDEX(Calc!$B:$B,$S897)&lt;=Settings!$B$2,$X897=0)),$S897,IFERROR(MATCH(1,INDEX((Calc!$A$2:$A$2001&lt;&gt;"")*(Calc!$E$2:$E$2001&gt;0)*(ROW(Calc!$A$2:$A$2001)&gt;$S897),0),0)+1,""))),IFERROR(MATCH(1,INDEX((Calc!$A$2:$A$2001&lt;&gt;"")*(Calc!$E$2:$E$2001&gt;0)*(ROW(Calc!$A$2:$A$2001)&gt;$S897),0),0)+1,"")))</f>
        <v>0</v>
      </c>
      <c r="T898">
        <f>IF($S898="","",IF(AND($S898=$S897,$U897="paid",$V897=""),"",IF(AND($S898=$S897,$U897="paid",$V897&lt;&gt;""),$V897,IF($S898="","",IFERROR(MATCH(1,INDEX((Calc!$A$2:$A$2001=INDEX(Calc!$A:$A,$S898))*(Calc!$D$2:$D$2001&gt;0)*(Calc!$I$2:$I$2001&gt;INDEX(Calc!$J:$J,$S898))*(Calc!$T$2:$T$2001&lt;INDEX(Calc!$H:$H,$S898)),0),0)+1,"")))))</f>
        <v>0</v>
      </c>
      <c r="U898">
        <f>IF($S898="","",IF($T898&lt;&gt;"","paid","unpaid"))</f>
        <v>0</v>
      </c>
      <c r="V898">
        <f>IF(OR($S898="",$T898=""),"",IFERROR(MATCH(1,INDEX((Calc!$A$2:$A$2001=INDEX(Calc!$A:$A,$S898))*(Calc!$D$2:$D$2001&gt;0)*(Calc!$I$2:$I$2001&gt;INDEX(Calc!$J:$J,$S898))*(Calc!$T$2:$T$2001&lt;INDEX(Calc!$H:$H,$S898))*(ROW(Calc!$A$2:$A$2001)&gt;$T898),0),0)+1,""))</f>
        <v>0</v>
      </c>
      <c r="W898" s="8">
        <f>IF($S898="","",MAX(0,INDEX(Calc!$H:$H,$S898)-MAX(INDEX(Calc!$K:$K,$S898),INDEX(Calc!$J:$J,$S898))))</f>
        <v>0</v>
      </c>
      <c r="X898" s="8">
        <f>IF($S898="","",INDEX(Calc!$E:$E,$S898)-$W898)</f>
        <v>0</v>
      </c>
    </row>
    <row r="899" spans="1:24">
      <c r="A899">
        <f>IF($S899="","",INDEX(Calc!$A:$A,$S899))</f>
        <v>0</v>
      </c>
      <c r="B899">
        <f>IF($S899="","",INDEX(Calc!$U:$U,$S899))</f>
        <v>0</v>
      </c>
      <c r="C899" s="7">
        <f>IF($S899="","",INDEX(Calc!$B:$B,$S899))</f>
        <v>0</v>
      </c>
      <c r="D899">
        <f>IF($S899="","",INDEX(Calc!$C:$C,$S899))</f>
        <v>0</v>
      </c>
      <c r="E899" s="8">
        <f>IF($S899="","",INDEX(Calc!$E:$E,$S899))</f>
        <v>0</v>
      </c>
      <c r="F899" s="9">
        <f>IF($S899="","",INDEX(Calc!$G:$G,$S899))</f>
        <v>0</v>
      </c>
      <c r="G899" s="8">
        <f>IF($S899="","",INDEX(Calc!$L:$L,$S899))</f>
        <v>0</v>
      </c>
      <c r="H899" s="8">
        <f>IF($S899="","",INDEX(Calc!$M:$M,$S899))</f>
        <v>0</v>
      </c>
      <c r="I899" s="7">
        <f>IF($T899="","",INDEX(Calc!$B:$B,$T899))</f>
        <v>0</v>
      </c>
      <c r="J899" s="8">
        <f>IF($S899="","",IF($U899&lt;&gt;"paid",0,MAX(0,MIN(INDEX(Calc!$H:$H,$S899),INDEX(Calc!$I:$I,$T899))-MAX(INDEX(Calc!$J:$J,$S899),INDEX(Calc!$T:$T,$T899)))))</f>
        <v>0</v>
      </c>
      <c r="K899" s="8">
        <f>IF($S899="","",IF($U899&lt;&gt;"paid",0,$J899/(1+$F899)*$F899))</f>
        <v>0</v>
      </c>
      <c r="L899" s="8">
        <f>IF($S899="","",IF($U899="paid",MAX(0,$E899-MAX(0,MIN(INDEX(Calc!$H:$H,$S899),INDEX(Calc!$I:$I,$T899))-INDEX(Calc!$J:$J,$S899))),$W899))</f>
        <v>0</v>
      </c>
      <c r="M899" s="8">
        <f>IF($S899="","",IF($U899="paid",$L899/(1+$F899)*$F899,$Q899))</f>
        <v>0</v>
      </c>
      <c r="N899">
        <f>IF(OR($S899="",$U899&lt;&gt;"paid"),"",$I899-$C899)</f>
        <v>0</v>
      </c>
      <c r="O899" s="8">
        <f>IF($S899="","",IF(AND($U899="paid",$N899&gt;Settings!$B$4),$K899*Settings!$B$3*$N899/365,0))</f>
        <v>0</v>
      </c>
      <c r="P899" s="8">
        <f>IF($S899="","",IF($U899="unpaid",$W899,0))</f>
        <v>0</v>
      </c>
      <c r="Q899" s="8">
        <f>IF($S899="","",IF(AND($U899="unpaid",$C899&lt;=Settings!$B$2),$W899/(1+$F899)*$F899,0))</f>
        <v>0</v>
      </c>
      <c r="R899">
        <f>IF($S899="","","FY "&amp;IF(MONTH($C899)&gt;=4,YEAR($C899),YEAR($C899)-1)&amp;"-"&amp;TEXT(MOD(IF(MONTH($C899)&gt;=4,YEAR($C899)+1,YEAR($C899)),100),"00"))</f>
        <v>0</v>
      </c>
      <c r="S899">
        <f>IF($S898="","",IF($U898="paid",IF($V898&lt;&gt;"",$S898,IF(AND($W898&gt;0,OR(INDEX(Calc!$B:$B,$S898)&lt;=Settings!$B$2,$X898=0)),$S898,IFERROR(MATCH(1,INDEX((Calc!$A$2:$A$2001&lt;&gt;"")*(Calc!$E$2:$E$2001&gt;0)*(ROW(Calc!$A$2:$A$2001)&gt;$S898),0),0)+1,""))),IFERROR(MATCH(1,INDEX((Calc!$A$2:$A$2001&lt;&gt;"")*(Calc!$E$2:$E$2001&gt;0)*(ROW(Calc!$A$2:$A$2001)&gt;$S898),0),0)+1,"")))</f>
        <v>0</v>
      </c>
      <c r="T899">
        <f>IF($S899="","",IF(AND($S899=$S898,$U898="paid",$V898=""),"",IF(AND($S899=$S898,$U898="paid",$V898&lt;&gt;""),$V898,IF($S899="","",IFERROR(MATCH(1,INDEX((Calc!$A$2:$A$2001=INDEX(Calc!$A:$A,$S899))*(Calc!$D$2:$D$2001&gt;0)*(Calc!$I$2:$I$2001&gt;INDEX(Calc!$J:$J,$S899))*(Calc!$T$2:$T$2001&lt;INDEX(Calc!$H:$H,$S899)),0),0)+1,"")))))</f>
        <v>0</v>
      </c>
      <c r="U899">
        <f>IF($S899="","",IF($T899&lt;&gt;"","paid","unpaid"))</f>
        <v>0</v>
      </c>
      <c r="V899">
        <f>IF(OR($S899="",$T899=""),"",IFERROR(MATCH(1,INDEX((Calc!$A$2:$A$2001=INDEX(Calc!$A:$A,$S899))*(Calc!$D$2:$D$2001&gt;0)*(Calc!$I$2:$I$2001&gt;INDEX(Calc!$J:$J,$S899))*(Calc!$T$2:$T$2001&lt;INDEX(Calc!$H:$H,$S899))*(ROW(Calc!$A$2:$A$2001)&gt;$T899),0),0)+1,""))</f>
        <v>0</v>
      </c>
      <c r="W899" s="8">
        <f>IF($S899="","",MAX(0,INDEX(Calc!$H:$H,$S899)-MAX(INDEX(Calc!$K:$K,$S899),INDEX(Calc!$J:$J,$S899))))</f>
        <v>0</v>
      </c>
      <c r="X899" s="8">
        <f>IF($S899="","",INDEX(Calc!$E:$E,$S899)-$W899)</f>
        <v>0</v>
      </c>
    </row>
    <row r="900" spans="1:24">
      <c r="A900">
        <f>IF($S900="","",INDEX(Calc!$A:$A,$S900))</f>
        <v>0</v>
      </c>
      <c r="B900">
        <f>IF($S900="","",INDEX(Calc!$U:$U,$S900))</f>
        <v>0</v>
      </c>
      <c r="C900" s="7">
        <f>IF($S900="","",INDEX(Calc!$B:$B,$S900))</f>
        <v>0</v>
      </c>
      <c r="D900">
        <f>IF($S900="","",INDEX(Calc!$C:$C,$S900))</f>
        <v>0</v>
      </c>
      <c r="E900" s="8">
        <f>IF($S900="","",INDEX(Calc!$E:$E,$S900))</f>
        <v>0</v>
      </c>
      <c r="F900" s="9">
        <f>IF($S900="","",INDEX(Calc!$G:$G,$S900))</f>
        <v>0</v>
      </c>
      <c r="G900" s="8">
        <f>IF($S900="","",INDEX(Calc!$L:$L,$S900))</f>
        <v>0</v>
      </c>
      <c r="H900" s="8">
        <f>IF($S900="","",INDEX(Calc!$M:$M,$S900))</f>
        <v>0</v>
      </c>
      <c r="I900" s="7">
        <f>IF($T900="","",INDEX(Calc!$B:$B,$T900))</f>
        <v>0</v>
      </c>
      <c r="J900" s="8">
        <f>IF($S900="","",IF($U900&lt;&gt;"paid",0,MAX(0,MIN(INDEX(Calc!$H:$H,$S900),INDEX(Calc!$I:$I,$T900))-MAX(INDEX(Calc!$J:$J,$S900),INDEX(Calc!$T:$T,$T900)))))</f>
        <v>0</v>
      </c>
      <c r="K900" s="8">
        <f>IF($S900="","",IF($U900&lt;&gt;"paid",0,$J900/(1+$F900)*$F900))</f>
        <v>0</v>
      </c>
      <c r="L900" s="8">
        <f>IF($S900="","",IF($U900="paid",MAX(0,$E900-MAX(0,MIN(INDEX(Calc!$H:$H,$S900),INDEX(Calc!$I:$I,$T900))-INDEX(Calc!$J:$J,$S900))),$W900))</f>
        <v>0</v>
      </c>
      <c r="M900" s="8">
        <f>IF($S900="","",IF($U900="paid",$L900/(1+$F900)*$F900,$Q900))</f>
        <v>0</v>
      </c>
      <c r="N900">
        <f>IF(OR($S900="",$U900&lt;&gt;"paid"),"",$I900-$C900)</f>
        <v>0</v>
      </c>
      <c r="O900" s="8">
        <f>IF($S900="","",IF(AND($U900="paid",$N900&gt;Settings!$B$4),$K900*Settings!$B$3*$N900/365,0))</f>
        <v>0</v>
      </c>
      <c r="P900" s="8">
        <f>IF($S900="","",IF($U900="unpaid",$W900,0))</f>
        <v>0</v>
      </c>
      <c r="Q900" s="8">
        <f>IF($S900="","",IF(AND($U900="unpaid",$C900&lt;=Settings!$B$2),$W900/(1+$F900)*$F900,0))</f>
        <v>0</v>
      </c>
      <c r="R900">
        <f>IF($S900="","","FY "&amp;IF(MONTH($C900)&gt;=4,YEAR($C900),YEAR($C900)-1)&amp;"-"&amp;TEXT(MOD(IF(MONTH($C900)&gt;=4,YEAR($C900)+1,YEAR($C900)),100),"00"))</f>
        <v>0</v>
      </c>
      <c r="S900">
        <f>IF($S899="","",IF($U899="paid",IF($V899&lt;&gt;"",$S899,IF(AND($W899&gt;0,OR(INDEX(Calc!$B:$B,$S899)&lt;=Settings!$B$2,$X899=0)),$S899,IFERROR(MATCH(1,INDEX((Calc!$A$2:$A$2001&lt;&gt;"")*(Calc!$E$2:$E$2001&gt;0)*(ROW(Calc!$A$2:$A$2001)&gt;$S899),0),0)+1,""))),IFERROR(MATCH(1,INDEX((Calc!$A$2:$A$2001&lt;&gt;"")*(Calc!$E$2:$E$2001&gt;0)*(ROW(Calc!$A$2:$A$2001)&gt;$S899),0),0)+1,"")))</f>
        <v>0</v>
      </c>
      <c r="T900">
        <f>IF($S900="","",IF(AND($S900=$S899,$U899="paid",$V899=""),"",IF(AND($S900=$S899,$U899="paid",$V899&lt;&gt;""),$V899,IF($S900="","",IFERROR(MATCH(1,INDEX((Calc!$A$2:$A$2001=INDEX(Calc!$A:$A,$S900))*(Calc!$D$2:$D$2001&gt;0)*(Calc!$I$2:$I$2001&gt;INDEX(Calc!$J:$J,$S900))*(Calc!$T$2:$T$2001&lt;INDEX(Calc!$H:$H,$S900)),0),0)+1,"")))))</f>
        <v>0</v>
      </c>
      <c r="U900">
        <f>IF($S900="","",IF($T900&lt;&gt;"","paid","unpaid"))</f>
        <v>0</v>
      </c>
      <c r="V900">
        <f>IF(OR($S900="",$T900=""),"",IFERROR(MATCH(1,INDEX((Calc!$A$2:$A$2001=INDEX(Calc!$A:$A,$S900))*(Calc!$D$2:$D$2001&gt;0)*(Calc!$I$2:$I$2001&gt;INDEX(Calc!$J:$J,$S900))*(Calc!$T$2:$T$2001&lt;INDEX(Calc!$H:$H,$S900))*(ROW(Calc!$A$2:$A$2001)&gt;$T900),0),0)+1,""))</f>
        <v>0</v>
      </c>
      <c r="W900" s="8">
        <f>IF($S900="","",MAX(0,INDEX(Calc!$H:$H,$S900)-MAX(INDEX(Calc!$K:$K,$S900),INDEX(Calc!$J:$J,$S900))))</f>
        <v>0</v>
      </c>
      <c r="X900" s="8">
        <f>IF($S900="","",INDEX(Calc!$E:$E,$S900)-$W900)</f>
        <v>0</v>
      </c>
    </row>
    <row r="901" spans="1:24">
      <c r="A901">
        <f>IF($S901="","",INDEX(Calc!$A:$A,$S901))</f>
        <v>0</v>
      </c>
      <c r="B901">
        <f>IF($S901="","",INDEX(Calc!$U:$U,$S901))</f>
        <v>0</v>
      </c>
      <c r="C901" s="7">
        <f>IF($S901="","",INDEX(Calc!$B:$B,$S901))</f>
        <v>0</v>
      </c>
      <c r="D901">
        <f>IF($S901="","",INDEX(Calc!$C:$C,$S901))</f>
        <v>0</v>
      </c>
      <c r="E901" s="8">
        <f>IF($S901="","",INDEX(Calc!$E:$E,$S901))</f>
        <v>0</v>
      </c>
      <c r="F901" s="9">
        <f>IF($S901="","",INDEX(Calc!$G:$G,$S901))</f>
        <v>0</v>
      </c>
      <c r="G901" s="8">
        <f>IF($S901="","",INDEX(Calc!$L:$L,$S901))</f>
        <v>0</v>
      </c>
      <c r="H901" s="8">
        <f>IF($S901="","",INDEX(Calc!$M:$M,$S901))</f>
        <v>0</v>
      </c>
      <c r="I901" s="7">
        <f>IF($T901="","",INDEX(Calc!$B:$B,$T901))</f>
        <v>0</v>
      </c>
      <c r="J901" s="8">
        <f>IF($S901="","",IF($U901&lt;&gt;"paid",0,MAX(0,MIN(INDEX(Calc!$H:$H,$S901),INDEX(Calc!$I:$I,$T901))-MAX(INDEX(Calc!$J:$J,$S901),INDEX(Calc!$T:$T,$T901)))))</f>
        <v>0</v>
      </c>
      <c r="K901" s="8">
        <f>IF($S901="","",IF($U901&lt;&gt;"paid",0,$J901/(1+$F901)*$F901))</f>
        <v>0</v>
      </c>
      <c r="L901" s="8">
        <f>IF($S901="","",IF($U901="paid",MAX(0,$E901-MAX(0,MIN(INDEX(Calc!$H:$H,$S901),INDEX(Calc!$I:$I,$T901))-INDEX(Calc!$J:$J,$S901))),$W901))</f>
        <v>0</v>
      </c>
      <c r="M901" s="8">
        <f>IF($S901="","",IF($U901="paid",$L901/(1+$F901)*$F901,$Q901))</f>
        <v>0</v>
      </c>
      <c r="N901">
        <f>IF(OR($S901="",$U901&lt;&gt;"paid"),"",$I901-$C901)</f>
        <v>0</v>
      </c>
      <c r="O901" s="8">
        <f>IF($S901="","",IF(AND($U901="paid",$N901&gt;Settings!$B$4),$K901*Settings!$B$3*$N901/365,0))</f>
        <v>0</v>
      </c>
      <c r="P901" s="8">
        <f>IF($S901="","",IF($U901="unpaid",$W901,0))</f>
        <v>0</v>
      </c>
      <c r="Q901" s="8">
        <f>IF($S901="","",IF(AND($U901="unpaid",$C901&lt;=Settings!$B$2),$W901/(1+$F901)*$F901,0))</f>
        <v>0</v>
      </c>
      <c r="R901">
        <f>IF($S901="","","FY "&amp;IF(MONTH($C901)&gt;=4,YEAR($C901),YEAR($C901)-1)&amp;"-"&amp;TEXT(MOD(IF(MONTH($C901)&gt;=4,YEAR($C901)+1,YEAR($C901)),100),"00"))</f>
        <v>0</v>
      </c>
      <c r="S901">
        <f>IF($S900="","",IF($U900="paid",IF($V900&lt;&gt;"",$S900,IF(AND($W900&gt;0,OR(INDEX(Calc!$B:$B,$S900)&lt;=Settings!$B$2,$X900=0)),$S900,IFERROR(MATCH(1,INDEX((Calc!$A$2:$A$2001&lt;&gt;"")*(Calc!$E$2:$E$2001&gt;0)*(ROW(Calc!$A$2:$A$2001)&gt;$S900),0),0)+1,""))),IFERROR(MATCH(1,INDEX((Calc!$A$2:$A$2001&lt;&gt;"")*(Calc!$E$2:$E$2001&gt;0)*(ROW(Calc!$A$2:$A$2001)&gt;$S900),0),0)+1,"")))</f>
        <v>0</v>
      </c>
      <c r="T901">
        <f>IF($S901="","",IF(AND($S901=$S900,$U900="paid",$V900=""),"",IF(AND($S901=$S900,$U900="paid",$V900&lt;&gt;""),$V900,IF($S901="","",IFERROR(MATCH(1,INDEX((Calc!$A$2:$A$2001=INDEX(Calc!$A:$A,$S901))*(Calc!$D$2:$D$2001&gt;0)*(Calc!$I$2:$I$2001&gt;INDEX(Calc!$J:$J,$S901))*(Calc!$T$2:$T$2001&lt;INDEX(Calc!$H:$H,$S901)),0),0)+1,"")))))</f>
        <v>0</v>
      </c>
      <c r="U901">
        <f>IF($S901="","",IF($T901&lt;&gt;"","paid","unpaid"))</f>
        <v>0</v>
      </c>
      <c r="V901">
        <f>IF(OR($S901="",$T901=""),"",IFERROR(MATCH(1,INDEX((Calc!$A$2:$A$2001=INDEX(Calc!$A:$A,$S901))*(Calc!$D$2:$D$2001&gt;0)*(Calc!$I$2:$I$2001&gt;INDEX(Calc!$J:$J,$S901))*(Calc!$T$2:$T$2001&lt;INDEX(Calc!$H:$H,$S901))*(ROW(Calc!$A$2:$A$2001)&gt;$T901),0),0)+1,""))</f>
        <v>0</v>
      </c>
      <c r="W901" s="8">
        <f>IF($S901="","",MAX(0,INDEX(Calc!$H:$H,$S901)-MAX(INDEX(Calc!$K:$K,$S901),INDEX(Calc!$J:$J,$S901))))</f>
        <v>0</v>
      </c>
      <c r="X901" s="8">
        <f>IF($S901="","",INDEX(Calc!$E:$E,$S901)-$W901)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0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7" width="15.7109375" customWidth="1"/>
    <col min="9" max="9" width="26.7109375" customWidth="1"/>
    <col min="10" max="10" width="15.7109375" customWidth="1"/>
  </cols>
  <sheetData>
    <row r="1" spans="1:10">
      <c r="A1" s="3" t="s">
        <v>17</v>
      </c>
      <c r="B1" s="3" t="s">
        <v>38</v>
      </c>
      <c r="C1" s="3" t="s">
        <v>39</v>
      </c>
      <c r="D1" s="3" t="s">
        <v>36</v>
      </c>
      <c r="E1" s="3" t="s">
        <v>40</v>
      </c>
      <c r="F1" s="3" t="s">
        <v>30</v>
      </c>
      <c r="G1" s="3" t="s">
        <v>41</v>
      </c>
      <c r="H1" s="3"/>
      <c r="I1" s="3" t="s">
        <v>44</v>
      </c>
      <c r="J1" s="8">
        <f>SUM(E:E)</f>
        <v>0</v>
      </c>
    </row>
    <row r="2" spans="1:10">
      <c r="A2">
        <f>IFERROR(INDEX('Exact Output'!$A$2:$A$901,MATCH(0,INDEX(COUNTIF($A$1:A1,'Exact Output'!$A$2:$A$901)+('Exact Output'!$A$2:$A$901=""),0),0)),"")</f>
        <v>0</v>
      </c>
      <c r="B2" s="8">
        <f>IF($A2="","",SUMIF(Calc!$A:$A,$A2,Calc!$E:$E))</f>
        <v>0</v>
      </c>
      <c r="C2" s="8">
        <f>IF($A2="","",SUMIF('Exact Output'!$A:$A,$A2,'Exact Output'!$J:$J))</f>
        <v>0</v>
      </c>
      <c r="D2" s="8">
        <f>IF($A2="","",SUMIF('Exact Output'!$A:$A,$A2,'Exact Output'!$P:$P))</f>
        <v>0</v>
      </c>
      <c r="E2" s="8">
        <f>IF($A2="","",SUMIF('Exact Output'!$A:$A,$A2,'Exact Output'!$O:$O))</f>
        <v>0</v>
      </c>
      <c r="F2" s="8">
        <f>IF($A2="","",SUMIF('Exact Output'!$A:$A,$A2,'Exact Output'!$Q:$Q))</f>
        <v>0</v>
      </c>
      <c r="G2" s="8">
        <f>IF($A2="","",$E2+$F2)</f>
        <v>0</v>
      </c>
      <c r="I2" s="6" t="s">
        <v>45</v>
      </c>
      <c r="J2" s="8">
        <f>SUM(F:F)</f>
        <v>0</v>
      </c>
    </row>
    <row r="3" spans="1:10">
      <c r="A3">
        <f>IFERROR(INDEX('Exact Output'!$A$2:$A$901,MATCH(0,INDEX(COUNTIF($A$1:A2,'Exact Output'!$A$2:$A$901)+('Exact Output'!$A$2:$A$901=""),0),0)),"")</f>
        <v>0</v>
      </c>
      <c r="B3" s="8">
        <f>IF($A3="","",SUMIF(Calc!$A:$A,$A3,Calc!$E:$E))</f>
        <v>0</v>
      </c>
      <c r="C3" s="8">
        <f>IF($A3="","",SUMIF('Exact Output'!$A:$A,$A3,'Exact Output'!$J:$J))</f>
        <v>0</v>
      </c>
      <c r="D3" s="8">
        <f>IF($A3="","",SUMIF('Exact Output'!$A:$A,$A3,'Exact Output'!$P:$P))</f>
        <v>0</v>
      </c>
      <c r="E3" s="8">
        <f>IF($A3="","",SUMIF('Exact Output'!$A:$A,$A3,'Exact Output'!$O:$O))</f>
        <v>0</v>
      </c>
      <c r="F3" s="8">
        <f>IF($A3="","",SUMIF('Exact Output'!$A:$A,$A3,'Exact Output'!$Q:$Q))</f>
        <v>0</v>
      </c>
      <c r="G3" s="8">
        <f>IF($A3="","",$E3+$F3)</f>
        <v>0</v>
      </c>
      <c r="I3" s="6" t="s">
        <v>46</v>
      </c>
      <c r="J3" s="8">
        <f>SUM(G:G)</f>
        <v>0</v>
      </c>
    </row>
    <row r="4" spans="1:10">
      <c r="A4">
        <f>IFERROR(INDEX('Exact Output'!$A$2:$A$901,MATCH(0,INDEX(COUNTIF($A$1:A3,'Exact Output'!$A$2:$A$901)+('Exact Output'!$A$2:$A$901=""),0),0)),"")</f>
        <v>0</v>
      </c>
      <c r="B4" s="8">
        <f>IF($A4="","",SUMIF(Calc!$A:$A,$A4,Calc!$E:$E))</f>
        <v>0</v>
      </c>
      <c r="C4" s="8">
        <f>IF($A4="","",SUMIF('Exact Output'!$A:$A,$A4,'Exact Output'!$J:$J))</f>
        <v>0</v>
      </c>
      <c r="D4" s="8">
        <f>IF($A4="","",SUMIF('Exact Output'!$A:$A,$A4,'Exact Output'!$P:$P))</f>
        <v>0</v>
      </c>
      <c r="E4" s="8">
        <f>IF($A4="","",SUMIF('Exact Output'!$A:$A,$A4,'Exact Output'!$O:$O))</f>
        <v>0</v>
      </c>
      <c r="F4" s="8">
        <f>IF($A4="","",SUMIF('Exact Output'!$A:$A,$A4,'Exact Output'!$Q:$Q))</f>
        <v>0</v>
      </c>
      <c r="G4" s="8">
        <f>IF($A4="","",$E4+$F4)</f>
        <v>0</v>
      </c>
    </row>
    <row r="5" spans="1:10">
      <c r="A5">
        <f>IFERROR(INDEX('Exact Output'!$A$2:$A$901,MATCH(0,INDEX(COUNTIF($A$1:A4,'Exact Output'!$A$2:$A$901)+('Exact Output'!$A$2:$A$901=""),0),0)),"")</f>
        <v>0</v>
      </c>
      <c r="B5" s="8">
        <f>IF($A5="","",SUMIF(Calc!$A:$A,$A5,Calc!$E:$E))</f>
        <v>0</v>
      </c>
      <c r="C5" s="8">
        <f>IF($A5="","",SUMIF('Exact Output'!$A:$A,$A5,'Exact Output'!$J:$J))</f>
        <v>0</v>
      </c>
      <c r="D5" s="8">
        <f>IF($A5="","",SUMIF('Exact Output'!$A:$A,$A5,'Exact Output'!$P:$P))</f>
        <v>0</v>
      </c>
      <c r="E5" s="8">
        <f>IF($A5="","",SUMIF('Exact Output'!$A:$A,$A5,'Exact Output'!$O:$O))</f>
        <v>0</v>
      </c>
      <c r="F5" s="8">
        <f>IF($A5="","",SUMIF('Exact Output'!$A:$A,$A5,'Exact Output'!$Q:$Q))</f>
        <v>0</v>
      </c>
      <c r="G5" s="8">
        <f>IF($A5="","",$E5+$F5)</f>
        <v>0</v>
      </c>
    </row>
    <row r="6" spans="1:10">
      <c r="A6">
        <f>IFERROR(INDEX('Exact Output'!$A$2:$A$901,MATCH(0,INDEX(COUNTIF($A$1:A5,'Exact Output'!$A$2:$A$901)+('Exact Output'!$A$2:$A$901=""),0),0)),"")</f>
        <v>0</v>
      </c>
      <c r="B6" s="8">
        <f>IF($A6="","",SUMIF(Calc!$A:$A,$A6,Calc!$E:$E))</f>
        <v>0</v>
      </c>
      <c r="C6" s="8">
        <f>IF($A6="","",SUMIF('Exact Output'!$A:$A,$A6,'Exact Output'!$J:$J))</f>
        <v>0</v>
      </c>
      <c r="D6" s="8">
        <f>IF($A6="","",SUMIF('Exact Output'!$A:$A,$A6,'Exact Output'!$P:$P))</f>
        <v>0</v>
      </c>
      <c r="E6" s="8">
        <f>IF($A6="","",SUMIF('Exact Output'!$A:$A,$A6,'Exact Output'!$O:$O))</f>
        <v>0</v>
      </c>
      <c r="F6" s="8">
        <f>IF($A6="","",SUMIF('Exact Output'!$A:$A,$A6,'Exact Output'!$Q:$Q))</f>
        <v>0</v>
      </c>
      <c r="G6" s="8">
        <f>IF($A6="","",$E6+$F6)</f>
        <v>0</v>
      </c>
    </row>
    <row r="7" spans="1:10">
      <c r="A7">
        <f>IFERROR(INDEX('Exact Output'!$A$2:$A$901,MATCH(0,INDEX(COUNTIF($A$1:A6,'Exact Output'!$A$2:$A$901)+('Exact Output'!$A$2:$A$901=""),0),0)),"")</f>
        <v>0</v>
      </c>
      <c r="B7" s="8">
        <f>IF($A7="","",SUMIF(Calc!$A:$A,$A7,Calc!$E:$E))</f>
        <v>0</v>
      </c>
      <c r="C7" s="8">
        <f>IF($A7="","",SUMIF('Exact Output'!$A:$A,$A7,'Exact Output'!$J:$J))</f>
        <v>0</v>
      </c>
      <c r="D7" s="8">
        <f>IF($A7="","",SUMIF('Exact Output'!$A:$A,$A7,'Exact Output'!$P:$P))</f>
        <v>0</v>
      </c>
      <c r="E7" s="8">
        <f>IF($A7="","",SUMIF('Exact Output'!$A:$A,$A7,'Exact Output'!$O:$O))</f>
        <v>0</v>
      </c>
      <c r="F7" s="8">
        <f>IF($A7="","",SUMIF('Exact Output'!$A:$A,$A7,'Exact Output'!$Q:$Q))</f>
        <v>0</v>
      </c>
      <c r="G7" s="8">
        <f>IF($A7="","",$E7+$F7)</f>
        <v>0</v>
      </c>
    </row>
    <row r="8" spans="1:10">
      <c r="A8">
        <f>IFERROR(INDEX('Exact Output'!$A$2:$A$901,MATCH(0,INDEX(COUNTIF($A$1:A7,'Exact Output'!$A$2:$A$901)+('Exact Output'!$A$2:$A$901=""),0),0)),"")</f>
        <v>0</v>
      </c>
      <c r="B8" s="8">
        <f>IF($A8="","",SUMIF(Calc!$A:$A,$A8,Calc!$E:$E))</f>
        <v>0</v>
      </c>
      <c r="C8" s="8">
        <f>IF($A8="","",SUMIF('Exact Output'!$A:$A,$A8,'Exact Output'!$J:$J))</f>
        <v>0</v>
      </c>
      <c r="D8" s="8">
        <f>IF($A8="","",SUMIF('Exact Output'!$A:$A,$A8,'Exact Output'!$P:$P))</f>
        <v>0</v>
      </c>
      <c r="E8" s="8">
        <f>IF($A8="","",SUMIF('Exact Output'!$A:$A,$A8,'Exact Output'!$O:$O))</f>
        <v>0</v>
      </c>
      <c r="F8" s="8">
        <f>IF($A8="","",SUMIF('Exact Output'!$A:$A,$A8,'Exact Output'!$Q:$Q))</f>
        <v>0</v>
      </c>
      <c r="G8" s="8">
        <f>IF($A8="","",$E8+$F8)</f>
        <v>0</v>
      </c>
    </row>
    <row r="9" spans="1:10">
      <c r="A9">
        <f>IFERROR(INDEX('Exact Output'!$A$2:$A$901,MATCH(0,INDEX(COUNTIF($A$1:A8,'Exact Output'!$A$2:$A$901)+('Exact Output'!$A$2:$A$901=""),0),0)),"")</f>
        <v>0</v>
      </c>
      <c r="B9" s="8">
        <f>IF($A9="","",SUMIF(Calc!$A:$A,$A9,Calc!$E:$E))</f>
        <v>0</v>
      </c>
      <c r="C9" s="8">
        <f>IF($A9="","",SUMIF('Exact Output'!$A:$A,$A9,'Exact Output'!$J:$J))</f>
        <v>0</v>
      </c>
      <c r="D9" s="8">
        <f>IF($A9="","",SUMIF('Exact Output'!$A:$A,$A9,'Exact Output'!$P:$P))</f>
        <v>0</v>
      </c>
      <c r="E9" s="8">
        <f>IF($A9="","",SUMIF('Exact Output'!$A:$A,$A9,'Exact Output'!$O:$O))</f>
        <v>0</v>
      </c>
      <c r="F9" s="8">
        <f>IF($A9="","",SUMIF('Exact Output'!$A:$A,$A9,'Exact Output'!$Q:$Q))</f>
        <v>0</v>
      </c>
      <c r="G9" s="8">
        <f>IF($A9="","",$E9+$F9)</f>
        <v>0</v>
      </c>
    </row>
    <row r="10" spans="1:10">
      <c r="A10">
        <f>IFERROR(INDEX('Exact Output'!$A$2:$A$901,MATCH(0,INDEX(COUNTIF($A$1:A9,'Exact Output'!$A$2:$A$901)+('Exact Output'!$A$2:$A$901=""),0),0)),"")</f>
        <v>0</v>
      </c>
      <c r="B10" s="8">
        <f>IF($A10="","",SUMIF(Calc!$A:$A,$A10,Calc!$E:$E))</f>
        <v>0</v>
      </c>
      <c r="C10" s="8">
        <f>IF($A10="","",SUMIF('Exact Output'!$A:$A,$A10,'Exact Output'!$J:$J))</f>
        <v>0</v>
      </c>
      <c r="D10" s="8">
        <f>IF($A10="","",SUMIF('Exact Output'!$A:$A,$A10,'Exact Output'!$P:$P))</f>
        <v>0</v>
      </c>
      <c r="E10" s="8">
        <f>IF($A10="","",SUMIF('Exact Output'!$A:$A,$A10,'Exact Output'!$O:$O))</f>
        <v>0</v>
      </c>
      <c r="F10" s="8">
        <f>IF($A10="","",SUMIF('Exact Output'!$A:$A,$A10,'Exact Output'!$Q:$Q))</f>
        <v>0</v>
      </c>
      <c r="G10" s="8">
        <f>IF($A10="","",$E10+$F10)</f>
        <v>0</v>
      </c>
    </row>
    <row r="11" spans="1:10">
      <c r="A11">
        <f>IFERROR(INDEX('Exact Output'!$A$2:$A$901,MATCH(0,INDEX(COUNTIF($A$1:A10,'Exact Output'!$A$2:$A$901)+('Exact Output'!$A$2:$A$901=""),0),0)),"")</f>
        <v>0</v>
      </c>
      <c r="B11" s="8">
        <f>IF($A11="","",SUMIF(Calc!$A:$A,$A11,Calc!$E:$E))</f>
        <v>0</v>
      </c>
      <c r="C11" s="8">
        <f>IF($A11="","",SUMIF('Exact Output'!$A:$A,$A11,'Exact Output'!$J:$J))</f>
        <v>0</v>
      </c>
      <c r="D11" s="8">
        <f>IF($A11="","",SUMIF('Exact Output'!$A:$A,$A11,'Exact Output'!$P:$P))</f>
        <v>0</v>
      </c>
      <c r="E11" s="8">
        <f>IF($A11="","",SUMIF('Exact Output'!$A:$A,$A11,'Exact Output'!$O:$O))</f>
        <v>0</v>
      </c>
      <c r="F11" s="8">
        <f>IF($A11="","",SUMIF('Exact Output'!$A:$A,$A11,'Exact Output'!$Q:$Q))</f>
        <v>0</v>
      </c>
      <c r="G11" s="8">
        <f>IF($A11="","",$E11+$F11)</f>
        <v>0</v>
      </c>
    </row>
    <row r="12" spans="1:10">
      <c r="A12">
        <f>IFERROR(INDEX('Exact Output'!$A$2:$A$901,MATCH(0,INDEX(COUNTIF($A$1:A11,'Exact Output'!$A$2:$A$901)+('Exact Output'!$A$2:$A$901=""),0),0)),"")</f>
        <v>0</v>
      </c>
      <c r="B12" s="8">
        <f>IF($A12="","",SUMIF(Calc!$A:$A,$A12,Calc!$E:$E))</f>
        <v>0</v>
      </c>
      <c r="C12" s="8">
        <f>IF($A12="","",SUMIF('Exact Output'!$A:$A,$A12,'Exact Output'!$J:$J))</f>
        <v>0</v>
      </c>
      <c r="D12" s="8">
        <f>IF($A12="","",SUMIF('Exact Output'!$A:$A,$A12,'Exact Output'!$P:$P))</f>
        <v>0</v>
      </c>
      <c r="E12" s="8">
        <f>IF($A12="","",SUMIF('Exact Output'!$A:$A,$A12,'Exact Output'!$O:$O))</f>
        <v>0</v>
      </c>
      <c r="F12" s="8">
        <f>IF($A12="","",SUMIF('Exact Output'!$A:$A,$A12,'Exact Output'!$Q:$Q))</f>
        <v>0</v>
      </c>
      <c r="G12" s="8">
        <f>IF($A12="","",$E12+$F12)</f>
        <v>0</v>
      </c>
    </row>
    <row r="13" spans="1:10">
      <c r="A13">
        <f>IFERROR(INDEX('Exact Output'!$A$2:$A$901,MATCH(0,INDEX(COUNTIF($A$1:A12,'Exact Output'!$A$2:$A$901)+('Exact Output'!$A$2:$A$901=""),0),0)),"")</f>
        <v>0</v>
      </c>
      <c r="B13" s="8">
        <f>IF($A13="","",SUMIF(Calc!$A:$A,$A13,Calc!$E:$E))</f>
        <v>0</v>
      </c>
      <c r="C13" s="8">
        <f>IF($A13="","",SUMIF('Exact Output'!$A:$A,$A13,'Exact Output'!$J:$J))</f>
        <v>0</v>
      </c>
      <c r="D13" s="8">
        <f>IF($A13="","",SUMIF('Exact Output'!$A:$A,$A13,'Exact Output'!$P:$P))</f>
        <v>0</v>
      </c>
      <c r="E13" s="8">
        <f>IF($A13="","",SUMIF('Exact Output'!$A:$A,$A13,'Exact Output'!$O:$O))</f>
        <v>0</v>
      </c>
      <c r="F13" s="8">
        <f>IF($A13="","",SUMIF('Exact Output'!$A:$A,$A13,'Exact Output'!$Q:$Q))</f>
        <v>0</v>
      </c>
      <c r="G13" s="8">
        <f>IF($A13="","",$E13+$F13)</f>
        <v>0</v>
      </c>
    </row>
    <row r="14" spans="1:10">
      <c r="A14">
        <f>IFERROR(INDEX('Exact Output'!$A$2:$A$901,MATCH(0,INDEX(COUNTIF($A$1:A13,'Exact Output'!$A$2:$A$901)+('Exact Output'!$A$2:$A$901=""),0),0)),"")</f>
        <v>0</v>
      </c>
      <c r="B14" s="8">
        <f>IF($A14="","",SUMIF(Calc!$A:$A,$A14,Calc!$E:$E))</f>
        <v>0</v>
      </c>
      <c r="C14" s="8">
        <f>IF($A14="","",SUMIF('Exact Output'!$A:$A,$A14,'Exact Output'!$J:$J))</f>
        <v>0</v>
      </c>
      <c r="D14" s="8">
        <f>IF($A14="","",SUMIF('Exact Output'!$A:$A,$A14,'Exact Output'!$P:$P))</f>
        <v>0</v>
      </c>
      <c r="E14" s="8">
        <f>IF($A14="","",SUMIF('Exact Output'!$A:$A,$A14,'Exact Output'!$O:$O))</f>
        <v>0</v>
      </c>
      <c r="F14" s="8">
        <f>IF($A14="","",SUMIF('Exact Output'!$A:$A,$A14,'Exact Output'!$Q:$Q))</f>
        <v>0</v>
      </c>
      <c r="G14" s="8">
        <f>IF($A14="","",$E14+$F14)</f>
        <v>0</v>
      </c>
    </row>
    <row r="15" spans="1:10">
      <c r="A15">
        <f>IFERROR(INDEX('Exact Output'!$A$2:$A$901,MATCH(0,INDEX(COUNTIF($A$1:A14,'Exact Output'!$A$2:$A$901)+('Exact Output'!$A$2:$A$901=""),0),0)),"")</f>
        <v>0</v>
      </c>
      <c r="B15" s="8">
        <f>IF($A15="","",SUMIF(Calc!$A:$A,$A15,Calc!$E:$E))</f>
        <v>0</v>
      </c>
      <c r="C15" s="8">
        <f>IF($A15="","",SUMIF('Exact Output'!$A:$A,$A15,'Exact Output'!$J:$J))</f>
        <v>0</v>
      </c>
      <c r="D15" s="8">
        <f>IF($A15="","",SUMIF('Exact Output'!$A:$A,$A15,'Exact Output'!$P:$P))</f>
        <v>0</v>
      </c>
      <c r="E15" s="8">
        <f>IF($A15="","",SUMIF('Exact Output'!$A:$A,$A15,'Exact Output'!$O:$O))</f>
        <v>0</v>
      </c>
      <c r="F15" s="8">
        <f>IF($A15="","",SUMIF('Exact Output'!$A:$A,$A15,'Exact Output'!$Q:$Q))</f>
        <v>0</v>
      </c>
      <c r="G15" s="8">
        <f>IF($A15="","",$E15+$F15)</f>
        <v>0</v>
      </c>
    </row>
    <row r="16" spans="1:10">
      <c r="A16">
        <f>IFERROR(INDEX('Exact Output'!$A$2:$A$901,MATCH(0,INDEX(COUNTIF($A$1:A15,'Exact Output'!$A$2:$A$901)+('Exact Output'!$A$2:$A$901=""),0),0)),"")</f>
        <v>0</v>
      </c>
      <c r="B16" s="8">
        <f>IF($A16="","",SUMIF(Calc!$A:$A,$A16,Calc!$E:$E))</f>
        <v>0</v>
      </c>
      <c r="C16" s="8">
        <f>IF($A16="","",SUMIF('Exact Output'!$A:$A,$A16,'Exact Output'!$J:$J))</f>
        <v>0</v>
      </c>
      <c r="D16" s="8">
        <f>IF($A16="","",SUMIF('Exact Output'!$A:$A,$A16,'Exact Output'!$P:$P))</f>
        <v>0</v>
      </c>
      <c r="E16" s="8">
        <f>IF($A16="","",SUMIF('Exact Output'!$A:$A,$A16,'Exact Output'!$O:$O))</f>
        <v>0</v>
      </c>
      <c r="F16" s="8">
        <f>IF($A16="","",SUMIF('Exact Output'!$A:$A,$A16,'Exact Output'!$Q:$Q))</f>
        <v>0</v>
      </c>
      <c r="G16" s="8">
        <f>IF($A16="","",$E16+$F16)</f>
        <v>0</v>
      </c>
    </row>
    <row r="17" spans="1:7">
      <c r="A17">
        <f>IFERROR(INDEX('Exact Output'!$A$2:$A$901,MATCH(0,INDEX(COUNTIF($A$1:A16,'Exact Output'!$A$2:$A$901)+('Exact Output'!$A$2:$A$901=""),0),0)),"")</f>
        <v>0</v>
      </c>
      <c r="B17" s="8">
        <f>IF($A17="","",SUMIF(Calc!$A:$A,$A17,Calc!$E:$E))</f>
        <v>0</v>
      </c>
      <c r="C17" s="8">
        <f>IF($A17="","",SUMIF('Exact Output'!$A:$A,$A17,'Exact Output'!$J:$J))</f>
        <v>0</v>
      </c>
      <c r="D17" s="8">
        <f>IF($A17="","",SUMIF('Exact Output'!$A:$A,$A17,'Exact Output'!$P:$P))</f>
        <v>0</v>
      </c>
      <c r="E17" s="8">
        <f>IF($A17="","",SUMIF('Exact Output'!$A:$A,$A17,'Exact Output'!$O:$O))</f>
        <v>0</v>
      </c>
      <c r="F17" s="8">
        <f>IF($A17="","",SUMIF('Exact Output'!$A:$A,$A17,'Exact Output'!$Q:$Q))</f>
        <v>0</v>
      </c>
      <c r="G17" s="8">
        <f>IF($A17="","",$E17+$F17)</f>
        <v>0</v>
      </c>
    </row>
    <row r="18" spans="1:7">
      <c r="A18">
        <f>IFERROR(INDEX('Exact Output'!$A$2:$A$901,MATCH(0,INDEX(COUNTIF($A$1:A17,'Exact Output'!$A$2:$A$901)+('Exact Output'!$A$2:$A$901=""),0),0)),"")</f>
        <v>0</v>
      </c>
      <c r="B18" s="8">
        <f>IF($A18="","",SUMIF(Calc!$A:$A,$A18,Calc!$E:$E))</f>
        <v>0</v>
      </c>
      <c r="C18" s="8">
        <f>IF($A18="","",SUMIF('Exact Output'!$A:$A,$A18,'Exact Output'!$J:$J))</f>
        <v>0</v>
      </c>
      <c r="D18" s="8">
        <f>IF($A18="","",SUMIF('Exact Output'!$A:$A,$A18,'Exact Output'!$P:$P))</f>
        <v>0</v>
      </c>
      <c r="E18" s="8">
        <f>IF($A18="","",SUMIF('Exact Output'!$A:$A,$A18,'Exact Output'!$O:$O))</f>
        <v>0</v>
      </c>
      <c r="F18" s="8">
        <f>IF($A18="","",SUMIF('Exact Output'!$A:$A,$A18,'Exact Output'!$Q:$Q))</f>
        <v>0</v>
      </c>
      <c r="G18" s="8">
        <f>IF($A18="","",$E18+$F18)</f>
        <v>0</v>
      </c>
    </row>
    <row r="19" spans="1:7">
      <c r="A19">
        <f>IFERROR(INDEX('Exact Output'!$A$2:$A$901,MATCH(0,INDEX(COUNTIF($A$1:A18,'Exact Output'!$A$2:$A$901)+('Exact Output'!$A$2:$A$901=""),0),0)),"")</f>
        <v>0</v>
      </c>
      <c r="B19" s="8">
        <f>IF($A19="","",SUMIF(Calc!$A:$A,$A19,Calc!$E:$E))</f>
        <v>0</v>
      </c>
      <c r="C19" s="8">
        <f>IF($A19="","",SUMIF('Exact Output'!$A:$A,$A19,'Exact Output'!$J:$J))</f>
        <v>0</v>
      </c>
      <c r="D19" s="8">
        <f>IF($A19="","",SUMIF('Exact Output'!$A:$A,$A19,'Exact Output'!$P:$P))</f>
        <v>0</v>
      </c>
      <c r="E19" s="8">
        <f>IF($A19="","",SUMIF('Exact Output'!$A:$A,$A19,'Exact Output'!$O:$O))</f>
        <v>0</v>
      </c>
      <c r="F19" s="8">
        <f>IF($A19="","",SUMIF('Exact Output'!$A:$A,$A19,'Exact Output'!$Q:$Q))</f>
        <v>0</v>
      </c>
      <c r="G19" s="8">
        <f>IF($A19="","",$E19+$F19)</f>
        <v>0</v>
      </c>
    </row>
    <row r="20" spans="1:7">
      <c r="A20">
        <f>IFERROR(INDEX('Exact Output'!$A$2:$A$901,MATCH(0,INDEX(COUNTIF($A$1:A19,'Exact Output'!$A$2:$A$901)+('Exact Output'!$A$2:$A$901=""),0),0)),"")</f>
        <v>0</v>
      </c>
      <c r="B20" s="8">
        <f>IF($A20="","",SUMIF(Calc!$A:$A,$A20,Calc!$E:$E))</f>
        <v>0</v>
      </c>
      <c r="C20" s="8">
        <f>IF($A20="","",SUMIF('Exact Output'!$A:$A,$A20,'Exact Output'!$J:$J))</f>
        <v>0</v>
      </c>
      <c r="D20" s="8">
        <f>IF($A20="","",SUMIF('Exact Output'!$A:$A,$A20,'Exact Output'!$P:$P))</f>
        <v>0</v>
      </c>
      <c r="E20" s="8">
        <f>IF($A20="","",SUMIF('Exact Output'!$A:$A,$A20,'Exact Output'!$O:$O))</f>
        <v>0</v>
      </c>
      <c r="F20" s="8">
        <f>IF($A20="","",SUMIF('Exact Output'!$A:$A,$A20,'Exact Output'!$Q:$Q))</f>
        <v>0</v>
      </c>
      <c r="G20" s="8">
        <f>IF($A20="","",$E20+$F20)</f>
        <v>0</v>
      </c>
    </row>
    <row r="21" spans="1:7">
      <c r="A21">
        <f>IFERROR(INDEX('Exact Output'!$A$2:$A$901,MATCH(0,INDEX(COUNTIF($A$1:A20,'Exact Output'!$A$2:$A$901)+('Exact Output'!$A$2:$A$901=""),0),0)),"")</f>
        <v>0</v>
      </c>
      <c r="B21" s="8">
        <f>IF($A21="","",SUMIF(Calc!$A:$A,$A21,Calc!$E:$E))</f>
        <v>0</v>
      </c>
      <c r="C21" s="8">
        <f>IF($A21="","",SUMIF('Exact Output'!$A:$A,$A21,'Exact Output'!$J:$J))</f>
        <v>0</v>
      </c>
      <c r="D21" s="8">
        <f>IF($A21="","",SUMIF('Exact Output'!$A:$A,$A21,'Exact Output'!$P:$P))</f>
        <v>0</v>
      </c>
      <c r="E21" s="8">
        <f>IF($A21="","",SUMIF('Exact Output'!$A:$A,$A21,'Exact Output'!$O:$O))</f>
        <v>0</v>
      </c>
      <c r="F21" s="8">
        <f>IF($A21="","",SUMIF('Exact Output'!$A:$A,$A21,'Exact Output'!$Q:$Q))</f>
        <v>0</v>
      </c>
      <c r="G21" s="8">
        <f>IF($A21="","",$E21+$F21)</f>
        <v>0</v>
      </c>
    </row>
    <row r="22" spans="1:7">
      <c r="A22">
        <f>IFERROR(INDEX('Exact Output'!$A$2:$A$901,MATCH(0,INDEX(COUNTIF($A$1:A21,'Exact Output'!$A$2:$A$901)+('Exact Output'!$A$2:$A$901=""),0),0)),"")</f>
        <v>0</v>
      </c>
      <c r="B22" s="8">
        <f>IF($A22="","",SUMIF(Calc!$A:$A,$A22,Calc!$E:$E))</f>
        <v>0</v>
      </c>
      <c r="C22" s="8">
        <f>IF($A22="","",SUMIF('Exact Output'!$A:$A,$A22,'Exact Output'!$J:$J))</f>
        <v>0</v>
      </c>
      <c r="D22" s="8">
        <f>IF($A22="","",SUMIF('Exact Output'!$A:$A,$A22,'Exact Output'!$P:$P))</f>
        <v>0</v>
      </c>
      <c r="E22" s="8">
        <f>IF($A22="","",SUMIF('Exact Output'!$A:$A,$A22,'Exact Output'!$O:$O))</f>
        <v>0</v>
      </c>
      <c r="F22" s="8">
        <f>IF($A22="","",SUMIF('Exact Output'!$A:$A,$A22,'Exact Output'!$Q:$Q))</f>
        <v>0</v>
      </c>
      <c r="G22" s="8">
        <f>IF($A22="","",$E22+$F22)</f>
        <v>0</v>
      </c>
    </row>
    <row r="23" spans="1:7">
      <c r="A23">
        <f>IFERROR(INDEX('Exact Output'!$A$2:$A$901,MATCH(0,INDEX(COUNTIF($A$1:A22,'Exact Output'!$A$2:$A$901)+('Exact Output'!$A$2:$A$901=""),0),0)),"")</f>
        <v>0</v>
      </c>
      <c r="B23" s="8">
        <f>IF($A23="","",SUMIF(Calc!$A:$A,$A23,Calc!$E:$E))</f>
        <v>0</v>
      </c>
      <c r="C23" s="8">
        <f>IF($A23="","",SUMIF('Exact Output'!$A:$A,$A23,'Exact Output'!$J:$J))</f>
        <v>0</v>
      </c>
      <c r="D23" s="8">
        <f>IF($A23="","",SUMIF('Exact Output'!$A:$A,$A23,'Exact Output'!$P:$P))</f>
        <v>0</v>
      </c>
      <c r="E23" s="8">
        <f>IF($A23="","",SUMIF('Exact Output'!$A:$A,$A23,'Exact Output'!$O:$O))</f>
        <v>0</v>
      </c>
      <c r="F23" s="8">
        <f>IF($A23="","",SUMIF('Exact Output'!$A:$A,$A23,'Exact Output'!$Q:$Q))</f>
        <v>0</v>
      </c>
      <c r="G23" s="8">
        <f>IF($A23="","",$E23+$F23)</f>
        <v>0</v>
      </c>
    </row>
    <row r="24" spans="1:7">
      <c r="A24">
        <f>IFERROR(INDEX('Exact Output'!$A$2:$A$901,MATCH(0,INDEX(COUNTIF($A$1:A23,'Exact Output'!$A$2:$A$901)+('Exact Output'!$A$2:$A$901=""),0),0)),"")</f>
        <v>0</v>
      </c>
      <c r="B24" s="8">
        <f>IF($A24="","",SUMIF(Calc!$A:$A,$A24,Calc!$E:$E))</f>
        <v>0</v>
      </c>
      <c r="C24" s="8">
        <f>IF($A24="","",SUMIF('Exact Output'!$A:$A,$A24,'Exact Output'!$J:$J))</f>
        <v>0</v>
      </c>
      <c r="D24" s="8">
        <f>IF($A24="","",SUMIF('Exact Output'!$A:$A,$A24,'Exact Output'!$P:$P))</f>
        <v>0</v>
      </c>
      <c r="E24" s="8">
        <f>IF($A24="","",SUMIF('Exact Output'!$A:$A,$A24,'Exact Output'!$O:$O))</f>
        <v>0</v>
      </c>
      <c r="F24" s="8">
        <f>IF($A24="","",SUMIF('Exact Output'!$A:$A,$A24,'Exact Output'!$Q:$Q))</f>
        <v>0</v>
      </c>
      <c r="G24" s="8">
        <f>IF($A24="","",$E24+$F24)</f>
        <v>0</v>
      </c>
    </row>
    <row r="25" spans="1:7">
      <c r="A25">
        <f>IFERROR(INDEX('Exact Output'!$A$2:$A$901,MATCH(0,INDEX(COUNTIF($A$1:A24,'Exact Output'!$A$2:$A$901)+('Exact Output'!$A$2:$A$901=""),0),0)),"")</f>
        <v>0</v>
      </c>
      <c r="B25" s="8">
        <f>IF($A25="","",SUMIF(Calc!$A:$A,$A25,Calc!$E:$E))</f>
        <v>0</v>
      </c>
      <c r="C25" s="8">
        <f>IF($A25="","",SUMIF('Exact Output'!$A:$A,$A25,'Exact Output'!$J:$J))</f>
        <v>0</v>
      </c>
      <c r="D25" s="8">
        <f>IF($A25="","",SUMIF('Exact Output'!$A:$A,$A25,'Exact Output'!$P:$P))</f>
        <v>0</v>
      </c>
      <c r="E25" s="8">
        <f>IF($A25="","",SUMIF('Exact Output'!$A:$A,$A25,'Exact Output'!$O:$O))</f>
        <v>0</v>
      </c>
      <c r="F25" s="8">
        <f>IF($A25="","",SUMIF('Exact Output'!$A:$A,$A25,'Exact Output'!$Q:$Q))</f>
        <v>0</v>
      </c>
      <c r="G25" s="8">
        <f>IF($A25="","",$E25+$F25)</f>
        <v>0</v>
      </c>
    </row>
    <row r="26" spans="1:7">
      <c r="A26">
        <f>IFERROR(INDEX('Exact Output'!$A$2:$A$901,MATCH(0,INDEX(COUNTIF($A$1:A25,'Exact Output'!$A$2:$A$901)+('Exact Output'!$A$2:$A$901=""),0),0)),"")</f>
        <v>0</v>
      </c>
      <c r="B26" s="8">
        <f>IF($A26="","",SUMIF(Calc!$A:$A,$A26,Calc!$E:$E))</f>
        <v>0</v>
      </c>
      <c r="C26" s="8">
        <f>IF($A26="","",SUMIF('Exact Output'!$A:$A,$A26,'Exact Output'!$J:$J))</f>
        <v>0</v>
      </c>
      <c r="D26" s="8">
        <f>IF($A26="","",SUMIF('Exact Output'!$A:$A,$A26,'Exact Output'!$P:$P))</f>
        <v>0</v>
      </c>
      <c r="E26" s="8">
        <f>IF($A26="","",SUMIF('Exact Output'!$A:$A,$A26,'Exact Output'!$O:$O))</f>
        <v>0</v>
      </c>
      <c r="F26" s="8">
        <f>IF($A26="","",SUMIF('Exact Output'!$A:$A,$A26,'Exact Output'!$Q:$Q))</f>
        <v>0</v>
      </c>
      <c r="G26" s="8">
        <f>IF($A26="","",$E26+$F26)</f>
        <v>0</v>
      </c>
    </row>
    <row r="27" spans="1:7">
      <c r="A27">
        <f>IFERROR(INDEX('Exact Output'!$A$2:$A$901,MATCH(0,INDEX(COUNTIF($A$1:A26,'Exact Output'!$A$2:$A$901)+('Exact Output'!$A$2:$A$901=""),0),0)),"")</f>
        <v>0</v>
      </c>
      <c r="B27" s="8">
        <f>IF($A27="","",SUMIF(Calc!$A:$A,$A27,Calc!$E:$E))</f>
        <v>0</v>
      </c>
      <c r="C27" s="8">
        <f>IF($A27="","",SUMIF('Exact Output'!$A:$A,$A27,'Exact Output'!$J:$J))</f>
        <v>0</v>
      </c>
      <c r="D27" s="8">
        <f>IF($A27="","",SUMIF('Exact Output'!$A:$A,$A27,'Exact Output'!$P:$P))</f>
        <v>0</v>
      </c>
      <c r="E27" s="8">
        <f>IF($A27="","",SUMIF('Exact Output'!$A:$A,$A27,'Exact Output'!$O:$O))</f>
        <v>0</v>
      </c>
      <c r="F27" s="8">
        <f>IF($A27="","",SUMIF('Exact Output'!$A:$A,$A27,'Exact Output'!$Q:$Q))</f>
        <v>0</v>
      </c>
      <c r="G27" s="8">
        <f>IF($A27="","",$E27+$F27)</f>
        <v>0</v>
      </c>
    </row>
    <row r="28" spans="1:7">
      <c r="A28">
        <f>IFERROR(INDEX('Exact Output'!$A$2:$A$901,MATCH(0,INDEX(COUNTIF($A$1:A27,'Exact Output'!$A$2:$A$901)+('Exact Output'!$A$2:$A$901=""),0),0)),"")</f>
        <v>0</v>
      </c>
      <c r="B28" s="8">
        <f>IF($A28="","",SUMIF(Calc!$A:$A,$A28,Calc!$E:$E))</f>
        <v>0</v>
      </c>
      <c r="C28" s="8">
        <f>IF($A28="","",SUMIF('Exact Output'!$A:$A,$A28,'Exact Output'!$J:$J))</f>
        <v>0</v>
      </c>
      <c r="D28" s="8">
        <f>IF($A28="","",SUMIF('Exact Output'!$A:$A,$A28,'Exact Output'!$P:$P))</f>
        <v>0</v>
      </c>
      <c r="E28" s="8">
        <f>IF($A28="","",SUMIF('Exact Output'!$A:$A,$A28,'Exact Output'!$O:$O))</f>
        <v>0</v>
      </c>
      <c r="F28" s="8">
        <f>IF($A28="","",SUMIF('Exact Output'!$A:$A,$A28,'Exact Output'!$Q:$Q))</f>
        <v>0</v>
      </c>
      <c r="G28" s="8">
        <f>IF($A28="","",$E28+$F28)</f>
        <v>0</v>
      </c>
    </row>
    <row r="29" spans="1:7">
      <c r="A29">
        <f>IFERROR(INDEX('Exact Output'!$A$2:$A$901,MATCH(0,INDEX(COUNTIF($A$1:A28,'Exact Output'!$A$2:$A$901)+('Exact Output'!$A$2:$A$901=""),0),0)),"")</f>
        <v>0</v>
      </c>
      <c r="B29" s="8">
        <f>IF($A29="","",SUMIF(Calc!$A:$A,$A29,Calc!$E:$E))</f>
        <v>0</v>
      </c>
      <c r="C29" s="8">
        <f>IF($A29="","",SUMIF('Exact Output'!$A:$A,$A29,'Exact Output'!$J:$J))</f>
        <v>0</v>
      </c>
      <c r="D29" s="8">
        <f>IF($A29="","",SUMIF('Exact Output'!$A:$A,$A29,'Exact Output'!$P:$P))</f>
        <v>0</v>
      </c>
      <c r="E29" s="8">
        <f>IF($A29="","",SUMIF('Exact Output'!$A:$A,$A29,'Exact Output'!$O:$O))</f>
        <v>0</v>
      </c>
      <c r="F29" s="8">
        <f>IF($A29="","",SUMIF('Exact Output'!$A:$A,$A29,'Exact Output'!$Q:$Q))</f>
        <v>0</v>
      </c>
      <c r="G29" s="8">
        <f>IF($A29="","",$E29+$F29)</f>
        <v>0</v>
      </c>
    </row>
    <row r="30" spans="1:7">
      <c r="A30">
        <f>IFERROR(INDEX('Exact Output'!$A$2:$A$901,MATCH(0,INDEX(COUNTIF($A$1:A29,'Exact Output'!$A$2:$A$901)+('Exact Output'!$A$2:$A$901=""),0),0)),"")</f>
        <v>0</v>
      </c>
      <c r="B30" s="8">
        <f>IF($A30="","",SUMIF(Calc!$A:$A,$A30,Calc!$E:$E))</f>
        <v>0</v>
      </c>
      <c r="C30" s="8">
        <f>IF($A30="","",SUMIF('Exact Output'!$A:$A,$A30,'Exact Output'!$J:$J))</f>
        <v>0</v>
      </c>
      <c r="D30" s="8">
        <f>IF($A30="","",SUMIF('Exact Output'!$A:$A,$A30,'Exact Output'!$P:$P))</f>
        <v>0</v>
      </c>
      <c r="E30" s="8">
        <f>IF($A30="","",SUMIF('Exact Output'!$A:$A,$A30,'Exact Output'!$O:$O))</f>
        <v>0</v>
      </c>
      <c r="F30" s="8">
        <f>IF($A30="","",SUMIF('Exact Output'!$A:$A,$A30,'Exact Output'!$Q:$Q))</f>
        <v>0</v>
      </c>
      <c r="G30" s="8">
        <f>IF($A30="","",$E30+$F30)</f>
        <v>0</v>
      </c>
    </row>
    <row r="31" spans="1:7">
      <c r="A31">
        <f>IFERROR(INDEX('Exact Output'!$A$2:$A$901,MATCH(0,INDEX(COUNTIF($A$1:A30,'Exact Output'!$A$2:$A$901)+('Exact Output'!$A$2:$A$901=""),0),0)),"")</f>
        <v>0</v>
      </c>
      <c r="B31" s="8">
        <f>IF($A31="","",SUMIF(Calc!$A:$A,$A31,Calc!$E:$E))</f>
        <v>0</v>
      </c>
      <c r="C31" s="8">
        <f>IF($A31="","",SUMIF('Exact Output'!$A:$A,$A31,'Exact Output'!$J:$J))</f>
        <v>0</v>
      </c>
      <c r="D31" s="8">
        <f>IF($A31="","",SUMIF('Exact Output'!$A:$A,$A31,'Exact Output'!$P:$P))</f>
        <v>0</v>
      </c>
      <c r="E31" s="8">
        <f>IF($A31="","",SUMIF('Exact Output'!$A:$A,$A31,'Exact Output'!$O:$O))</f>
        <v>0</v>
      </c>
      <c r="F31" s="8">
        <f>IF($A31="","",SUMIF('Exact Output'!$A:$A,$A31,'Exact Output'!$Q:$Q))</f>
        <v>0</v>
      </c>
      <c r="G31" s="8">
        <f>IF($A31="","",$E31+$F31)</f>
        <v>0</v>
      </c>
    </row>
    <row r="32" spans="1:7">
      <c r="A32">
        <f>IFERROR(INDEX('Exact Output'!$A$2:$A$901,MATCH(0,INDEX(COUNTIF($A$1:A31,'Exact Output'!$A$2:$A$901)+('Exact Output'!$A$2:$A$901=""),0),0)),"")</f>
        <v>0</v>
      </c>
      <c r="B32" s="8">
        <f>IF($A32="","",SUMIF(Calc!$A:$A,$A32,Calc!$E:$E))</f>
        <v>0</v>
      </c>
      <c r="C32" s="8">
        <f>IF($A32="","",SUMIF('Exact Output'!$A:$A,$A32,'Exact Output'!$J:$J))</f>
        <v>0</v>
      </c>
      <c r="D32" s="8">
        <f>IF($A32="","",SUMIF('Exact Output'!$A:$A,$A32,'Exact Output'!$P:$P))</f>
        <v>0</v>
      </c>
      <c r="E32" s="8">
        <f>IF($A32="","",SUMIF('Exact Output'!$A:$A,$A32,'Exact Output'!$O:$O))</f>
        <v>0</v>
      </c>
      <c r="F32" s="8">
        <f>IF($A32="","",SUMIF('Exact Output'!$A:$A,$A32,'Exact Output'!$Q:$Q))</f>
        <v>0</v>
      </c>
      <c r="G32" s="8">
        <f>IF($A32="","",$E32+$F32)</f>
        <v>0</v>
      </c>
    </row>
    <row r="33" spans="1:7">
      <c r="A33">
        <f>IFERROR(INDEX('Exact Output'!$A$2:$A$901,MATCH(0,INDEX(COUNTIF($A$1:A32,'Exact Output'!$A$2:$A$901)+('Exact Output'!$A$2:$A$901=""),0),0)),"")</f>
        <v>0</v>
      </c>
      <c r="B33" s="8">
        <f>IF($A33="","",SUMIF(Calc!$A:$A,$A33,Calc!$E:$E))</f>
        <v>0</v>
      </c>
      <c r="C33" s="8">
        <f>IF($A33="","",SUMIF('Exact Output'!$A:$A,$A33,'Exact Output'!$J:$J))</f>
        <v>0</v>
      </c>
      <c r="D33" s="8">
        <f>IF($A33="","",SUMIF('Exact Output'!$A:$A,$A33,'Exact Output'!$P:$P))</f>
        <v>0</v>
      </c>
      <c r="E33" s="8">
        <f>IF($A33="","",SUMIF('Exact Output'!$A:$A,$A33,'Exact Output'!$O:$O))</f>
        <v>0</v>
      </c>
      <c r="F33" s="8">
        <f>IF($A33="","",SUMIF('Exact Output'!$A:$A,$A33,'Exact Output'!$Q:$Q))</f>
        <v>0</v>
      </c>
      <c r="G33" s="8">
        <f>IF($A33="","",$E33+$F33)</f>
        <v>0</v>
      </c>
    </row>
    <row r="34" spans="1:7">
      <c r="A34">
        <f>IFERROR(INDEX('Exact Output'!$A$2:$A$901,MATCH(0,INDEX(COUNTIF($A$1:A33,'Exact Output'!$A$2:$A$901)+('Exact Output'!$A$2:$A$901=""),0),0)),"")</f>
        <v>0</v>
      </c>
      <c r="B34" s="8">
        <f>IF($A34="","",SUMIF(Calc!$A:$A,$A34,Calc!$E:$E))</f>
        <v>0</v>
      </c>
      <c r="C34" s="8">
        <f>IF($A34="","",SUMIF('Exact Output'!$A:$A,$A34,'Exact Output'!$J:$J))</f>
        <v>0</v>
      </c>
      <c r="D34" s="8">
        <f>IF($A34="","",SUMIF('Exact Output'!$A:$A,$A34,'Exact Output'!$P:$P))</f>
        <v>0</v>
      </c>
      <c r="E34" s="8">
        <f>IF($A34="","",SUMIF('Exact Output'!$A:$A,$A34,'Exact Output'!$O:$O))</f>
        <v>0</v>
      </c>
      <c r="F34" s="8">
        <f>IF($A34="","",SUMIF('Exact Output'!$A:$A,$A34,'Exact Output'!$Q:$Q))</f>
        <v>0</v>
      </c>
      <c r="G34" s="8">
        <f>IF($A34="","",$E34+$F34)</f>
        <v>0</v>
      </c>
    </row>
    <row r="35" spans="1:7">
      <c r="A35">
        <f>IFERROR(INDEX('Exact Output'!$A$2:$A$901,MATCH(0,INDEX(COUNTIF($A$1:A34,'Exact Output'!$A$2:$A$901)+('Exact Output'!$A$2:$A$901=""),0),0)),"")</f>
        <v>0</v>
      </c>
      <c r="B35" s="8">
        <f>IF($A35="","",SUMIF(Calc!$A:$A,$A35,Calc!$E:$E))</f>
        <v>0</v>
      </c>
      <c r="C35" s="8">
        <f>IF($A35="","",SUMIF('Exact Output'!$A:$A,$A35,'Exact Output'!$J:$J))</f>
        <v>0</v>
      </c>
      <c r="D35" s="8">
        <f>IF($A35="","",SUMIF('Exact Output'!$A:$A,$A35,'Exact Output'!$P:$P))</f>
        <v>0</v>
      </c>
      <c r="E35" s="8">
        <f>IF($A35="","",SUMIF('Exact Output'!$A:$A,$A35,'Exact Output'!$O:$O))</f>
        <v>0</v>
      </c>
      <c r="F35" s="8">
        <f>IF($A35="","",SUMIF('Exact Output'!$A:$A,$A35,'Exact Output'!$Q:$Q))</f>
        <v>0</v>
      </c>
      <c r="G35" s="8">
        <f>IF($A35="","",$E35+$F35)</f>
        <v>0</v>
      </c>
    </row>
    <row r="36" spans="1:7">
      <c r="A36">
        <f>IFERROR(INDEX('Exact Output'!$A$2:$A$901,MATCH(0,INDEX(COUNTIF($A$1:A35,'Exact Output'!$A$2:$A$901)+('Exact Output'!$A$2:$A$901=""),0),0)),"")</f>
        <v>0</v>
      </c>
      <c r="B36" s="8">
        <f>IF($A36="","",SUMIF(Calc!$A:$A,$A36,Calc!$E:$E))</f>
        <v>0</v>
      </c>
      <c r="C36" s="8">
        <f>IF($A36="","",SUMIF('Exact Output'!$A:$A,$A36,'Exact Output'!$J:$J))</f>
        <v>0</v>
      </c>
      <c r="D36" s="8">
        <f>IF($A36="","",SUMIF('Exact Output'!$A:$A,$A36,'Exact Output'!$P:$P))</f>
        <v>0</v>
      </c>
      <c r="E36" s="8">
        <f>IF($A36="","",SUMIF('Exact Output'!$A:$A,$A36,'Exact Output'!$O:$O))</f>
        <v>0</v>
      </c>
      <c r="F36" s="8">
        <f>IF($A36="","",SUMIF('Exact Output'!$A:$A,$A36,'Exact Output'!$Q:$Q))</f>
        <v>0</v>
      </c>
      <c r="G36" s="8">
        <f>IF($A36="","",$E36+$F36)</f>
        <v>0</v>
      </c>
    </row>
    <row r="37" spans="1:7">
      <c r="A37">
        <f>IFERROR(INDEX('Exact Output'!$A$2:$A$901,MATCH(0,INDEX(COUNTIF($A$1:A36,'Exact Output'!$A$2:$A$901)+('Exact Output'!$A$2:$A$901=""),0),0)),"")</f>
        <v>0</v>
      </c>
      <c r="B37" s="8">
        <f>IF($A37="","",SUMIF(Calc!$A:$A,$A37,Calc!$E:$E))</f>
        <v>0</v>
      </c>
      <c r="C37" s="8">
        <f>IF($A37="","",SUMIF('Exact Output'!$A:$A,$A37,'Exact Output'!$J:$J))</f>
        <v>0</v>
      </c>
      <c r="D37" s="8">
        <f>IF($A37="","",SUMIF('Exact Output'!$A:$A,$A37,'Exact Output'!$P:$P))</f>
        <v>0</v>
      </c>
      <c r="E37" s="8">
        <f>IF($A37="","",SUMIF('Exact Output'!$A:$A,$A37,'Exact Output'!$O:$O))</f>
        <v>0</v>
      </c>
      <c r="F37" s="8">
        <f>IF($A37="","",SUMIF('Exact Output'!$A:$A,$A37,'Exact Output'!$Q:$Q))</f>
        <v>0</v>
      </c>
      <c r="G37" s="8">
        <f>IF($A37="","",$E37+$F37)</f>
        <v>0</v>
      </c>
    </row>
    <row r="38" spans="1:7">
      <c r="A38">
        <f>IFERROR(INDEX('Exact Output'!$A$2:$A$901,MATCH(0,INDEX(COUNTIF($A$1:A37,'Exact Output'!$A$2:$A$901)+('Exact Output'!$A$2:$A$901=""),0),0)),"")</f>
        <v>0</v>
      </c>
      <c r="B38" s="8">
        <f>IF($A38="","",SUMIF(Calc!$A:$A,$A38,Calc!$E:$E))</f>
        <v>0</v>
      </c>
      <c r="C38" s="8">
        <f>IF($A38="","",SUMIF('Exact Output'!$A:$A,$A38,'Exact Output'!$J:$J))</f>
        <v>0</v>
      </c>
      <c r="D38" s="8">
        <f>IF($A38="","",SUMIF('Exact Output'!$A:$A,$A38,'Exact Output'!$P:$P))</f>
        <v>0</v>
      </c>
      <c r="E38" s="8">
        <f>IF($A38="","",SUMIF('Exact Output'!$A:$A,$A38,'Exact Output'!$O:$O))</f>
        <v>0</v>
      </c>
      <c r="F38" s="8">
        <f>IF($A38="","",SUMIF('Exact Output'!$A:$A,$A38,'Exact Output'!$Q:$Q))</f>
        <v>0</v>
      </c>
      <c r="G38" s="8">
        <f>IF($A38="","",$E38+$F38)</f>
        <v>0</v>
      </c>
    </row>
    <row r="39" spans="1:7">
      <c r="A39">
        <f>IFERROR(INDEX('Exact Output'!$A$2:$A$901,MATCH(0,INDEX(COUNTIF($A$1:A38,'Exact Output'!$A$2:$A$901)+('Exact Output'!$A$2:$A$901=""),0),0)),"")</f>
        <v>0</v>
      </c>
      <c r="B39" s="8">
        <f>IF($A39="","",SUMIF(Calc!$A:$A,$A39,Calc!$E:$E))</f>
        <v>0</v>
      </c>
      <c r="C39" s="8">
        <f>IF($A39="","",SUMIF('Exact Output'!$A:$A,$A39,'Exact Output'!$J:$J))</f>
        <v>0</v>
      </c>
      <c r="D39" s="8">
        <f>IF($A39="","",SUMIF('Exact Output'!$A:$A,$A39,'Exact Output'!$P:$P))</f>
        <v>0</v>
      </c>
      <c r="E39" s="8">
        <f>IF($A39="","",SUMIF('Exact Output'!$A:$A,$A39,'Exact Output'!$O:$O))</f>
        <v>0</v>
      </c>
      <c r="F39" s="8">
        <f>IF($A39="","",SUMIF('Exact Output'!$A:$A,$A39,'Exact Output'!$Q:$Q))</f>
        <v>0</v>
      </c>
      <c r="G39" s="8">
        <f>IF($A39="","",$E39+$F39)</f>
        <v>0</v>
      </c>
    </row>
    <row r="40" spans="1:7">
      <c r="A40">
        <f>IFERROR(INDEX('Exact Output'!$A$2:$A$901,MATCH(0,INDEX(COUNTIF($A$1:A39,'Exact Output'!$A$2:$A$901)+('Exact Output'!$A$2:$A$901=""),0),0)),"")</f>
        <v>0</v>
      </c>
      <c r="B40" s="8">
        <f>IF($A40="","",SUMIF(Calc!$A:$A,$A40,Calc!$E:$E))</f>
        <v>0</v>
      </c>
      <c r="C40" s="8">
        <f>IF($A40="","",SUMIF('Exact Output'!$A:$A,$A40,'Exact Output'!$J:$J))</f>
        <v>0</v>
      </c>
      <c r="D40" s="8">
        <f>IF($A40="","",SUMIF('Exact Output'!$A:$A,$A40,'Exact Output'!$P:$P))</f>
        <v>0</v>
      </c>
      <c r="E40" s="8">
        <f>IF($A40="","",SUMIF('Exact Output'!$A:$A,$A40,'Exact Output'!$O:$O))</f>
        <v>0</v>
      </c>
      <c r="F40" s="8">
        <f>IF($A40="","",SUMIF('Exact Output'!$A:$A,$A40,'Exact Output'!$Q:$Q))</f>
        <v>0</v>
      </c>
      <c r="G40" s="8">
        <f>IF($A40="","",$E40+$F40)</f>
        <v>0</v>
      </c>
    </row>
    <row r="41" spans="1:7">
      <c r="A41">
        <f>IFERROR(INDEX('Exact Output'!$A$2:$A$901,MATCH(0,INDEX(COUNTIF($A$1:A40,'Exact Output'!$A$2:$A$901)+('Exact Output'!$A$2:$A$901=""),0),0)),"")</f>
        <v>0</v>
      </c>
      <c r="B41" s="8">
        <f>IF($A41="","",SUMIF(Calc!$A:$A,$A41,Calc!$E:$E))</f>
        <v>0</v>
      </c>
      <c r="C41" s="8">
        <f>IF($A41="","",SUMIF('Exact Output'!$A:$A,$A41,'Exact Output'!$J:$J))</f>
        <v>0</v>
      </c>
      <c r="D41" s="8">
        <f>IF($A41="","",SUMIF('Exact Output'!$A:$A,$A41,'Exact Output'!$P:$P))</f>
        <v>0</v>
      </c>
      <c r="E41" s="8">
        <f>IF($A41="","",SUMIF('Exact Output'!$A:$A,$A41,'Exact Output'!$O:$O))</f>
        <v>0</v>
      </c>
      <c r="F41" s="8">
        <f>IF($A41="","",SUMIF('Exact Output'!$A:$A,$A41,'Exact Output'!$Q:$Q))</f>
        <v>0</v>
      </c>
      <c r="G41" s="8">
        <f>IF($A41="","",$E41+$F41)</f>
        <v>0</v>
      </c>
    </row>
    <row r="42" spans="1:7">
      <c r="A42">
        <f>IFERROR(INDEX('Exact Output'!$A$2:$A$901,MATCH(0,INDEX(COUNTIF($A$1:A41,'Exact Output'!$A$2:$A$901)+('Exact Output'!$A$2:$A$901=""),0),0)),"")</f>
        <v>0</v>
      </c>
      <c r="B42" s="8">
        <f>IF($A42="","",SUMIF(Calc!$A:$A,$A42,Calc!$E:$E))</f>
        <v>0</v>
      </c>
      <c r="C42" s="8">
        <f>IF($A42="","",SUMIF('Exact Output'!$A:$A,$A42,'Exact Output'!$J:$J))</f>
        <v>0</v>
      </c>
      <c r="D42" s="8">
        <f>IF($A42="","",SUMIF('Exact Output'!$A:$A,$A42,'Exact Output'!$P:$P))</f>
        <v>0</v>
      </c>
      <c r="E42" s="8">
        <f>IF($A42="","",SUMIF('Exact Output'!$A:$A,$A42,'Exact Output'!$O:$O))</f>
        <v>0</v>
      </c>
      <c r="F42" s="8">
        <f>IF($A42="","",SUMIF('Exact Output'!$A:$A,$A42,'Exact Output'!$Q:$Q))</f>
        <v>0</v>
      </c>
      <c r="G42" s="8">
        <f>IF($A42="","",$E42+$F42)</f>
        <v>0</v>
      </c>
    </row>
    <row r="43" spans="1:7">
      <c r="A43">
        <f>IFERROR(INDEX('Exact Output'!$A$2:$A$901,MATCH(0,INDEX(COUNTIF($A$1:A42,'Exact Output'!$A$2:$A$901)+('Exact Output'!$A$2:$A$901=""),0),0)),"")</f>
        <v>0</v>
      </c>
      <c r="B43" s="8">
        <f>IF($A43="","",SUMIF(Calc!$A:$A,$A43,Calc!$E:$E))</f>
        <v>0</v>
      </c>
      <c r="C43" s="8">
        <f>IF($A43="","",SUMIF('Exact Output'!$A:$A,$A43,'Exact Output'!$J:$J))</f>
        <v>0</v>
      </c>
      <c r="D43" s="8">
        <f>IF($A43="","",SUMIF('Exact Output'!$A:$A,$A43,'Exact Output'!$P:$P))</f>
        <v>0</v>
      </c>
      <c r="E43" s="8">
        <f>IF($A43="","",SUMIF('Exact Output'!$A:$A,$A43,'Exact Output'!$O:$O))</f>
        <v>0</v>
      </c>
      <c r="F43" s="8">
        <f>IF($A43="","",SUMIF('Exact Output'!$A:$A,$A43,'Exact Output'!$Q:$Q))</f>
        <v>0</v>
      </c>
      <c r="G43" s="8">
        <f>IF($A43="","",$E43+$F43)</f>
        <v>0</v>
      </c>
    </row>
    <row r="44" spans="1:7">
      <c r="A44">
        <f>IFERROR(INDEX('Exact Output'!$A$2:$A$901,MATCH(0,INDEX(COUNTIF($A$1:A43,'Exact Output'!$A$2:$A$901)+('Exact Output'!$A$2:$A$901=""),0),0)),"")</f>
        <v>0</v>
      </c>
      <c r="B44" s="8">
        <f>IF($A44="","",SUMIF(Calc!$A:$A,$A44,Calc!$E:$E))</f>
        <v>0</v>
      </c>
      <c r="C44" s="8">
        <f>IF($A44="","",SUMIF('Exact Output'!$A:$A,$A44,'Exact Output'!$J:$J))</f>
        <v>0</v>
      </c>
      <c r="D44" s="8">
        <f>IF($A44="","",SUMIF('Exact Output'!$A:$A,$A44,'Exact Output'!$P:$P))</f>
        <v>0</v>
      </c>
      <c r="E44" s="8">
        <f>IF($A44="","",SUMIF('Exact Output'!$A:$A,$A44,'Exact Output'!$O:$O))</f>
        <v>0</v>
      </c>
      <c r="F44" s="8">
        <f>IF($A44="","",SUMIF('Exact Output'!$A:$A,$A44,'Exact Output'!$Q:$Q))</f>
        <v>0</v>
      </c>
      <c r="G44" s="8">
        <f>IF($A44="","",$E44+$F44)</f>
        <v>0</v>
      </c>
    </row>
    <row r="45" spans="1:7">
      <c r="A45">
        <f>IFERROR(INDEX('Exact Output'!$A$2:$A$901,MATCH(0,INDEX(COUNTIF($A$1:A44,'Exact Output'!$A$2:$A$901)+('Exact Output'!$A$2:$A$901=""),0),0)),"")</f>
        <v>0</v>
      </c>
      <c r="B45" s="8">
        <f>IF($A45="","",SUMIF(Calc!$A:$A,$A45,Calc!$E:$E))</f>
        <v>0</v>
      </c>
      <c r="C45" s="8">
        <f>IF($A45="","",SUMIF('Exact Output'!$A:$A,$A45,'Exact Output'!$J:$J))</f>
        <v>0</v>
      </c>
      <c r="D45" s="8">
        <f>IF($A45="","",SUMIF('Exact Output'!$A:$A,$A45,'Exact Output'!$P:$P))</f>
        <v>0</v>
      </c>
      <c r="E45" s="8">
        <f>IF($A45="","",SUMIF('Exact Output'!$A:$A,$A45,'Exact Output'!$O:$O))</f>
        <v>0</v>
      </c>
      <c r="F45" s="8">
        <f>IF($A45="","",SUMIF('Exact Output'!$A:$A,$A45,'Exact Output'!$Q:$Q))</f>
        <v>0</v>
      </c>
      <c r="G45" s="8">
        <f>IF($A45="","",$E45+$F45)</f>
        <v>0</v>
      </c>
    </row>
    <row r="46" spans="1:7">
      <c r="A46">
        <f>IFERROR(INDEX('Exact Output'!$A$2:$A$901,MATCH(0,INDEX(COUNTIF($A$1:A45,'Exact Output'!$A$2:$A$901)+('Exact Output'!$A$2:$A$901=""),0),0)),"")</f>
        <v>0</v>
      </c>
      <c r="B46" s="8">
        <f>IF($A46="","",SUMIF(Calc!$A:$A,$A46,Calc!$E:$E))</f>
        <v>0</v>
      </c>
      <c r="C46" s="8">
        <f>IF($A46="","",SUMIF('Exact Output'!$A:$A,$A46,'Exact Output'!$J:$J))</f>
        <v>0</v>
      </c>
      <c r="D46" s="8">
        <f>IF($A46="","",SUMIF('Exact Output'!$A:$A,$A46,'Exact Output'!$P:$P))</f>
        <v>0</v>
      </c>
      <c r="E46" s="8">
        <f>IF($A46="","",SUMIF('Exact Output'!$A:$A,$A46,'Exact Output'!$O:$O))</f>
        <v>0</v>
      </c>
      <c r="F46" s="8">
        <f>IF($A46="","",SUMIF('Exact Output'!$A:$A,$A46,'Exact Output'!$Q:$Q))</f>
        <v>0</v>
      </c>
      <c r="G46" s="8">
        <f>IF($A46="","",$E46+$F46)</f>
        <v>0</v>
      </c>
    </row>
    <row r="47" spans="1:7">
      <c r="A47">
        <f>IFERROR(INDEX('Exact Output'!$A$2:$A$901,MATCH(0,INDEX(COUNTIF($A$1:A46,'Exact Output'!$A$2:$A$901)+('Exact Output'!$A$2:$A$901=""),0),0)),"")</f>
        <v>0</v>
      </c>
      <c r="B47" s="8">
        <f>IF($A47="","",SUMIF(Calc!$A:$A,$A47,Calc!$E:$E))</f>
        <v>0</v>
      </c>
      <c r="C47" s="8">
        <f>IF($A47="","",SUMIF('Exact Output'!$A:$A,$A47,'Exact Output'!$J:$J))</f>
        <v>0</v>
      </c>
      <c r="D47" s="8">
        <f>IF($A47="","",SUMIF('Exact Output'!$A:$A,$A47,'Exact Output'!$P:$P))</f>
        <v>0</v>
      </c>
      <c r="E47" s="8">
        <f>IF($A47="","",SUMIF('Exact Output'!$A:$A,$A47,'Exact Output'!$O:$O))</f>
        <v>0</v>
      </c>
      <c r="F47" s="8">
        <f>IF($A47="","",SUMIF('Exact Output'!$A:$A,$A47,'Exact Output'!$Q:$Q))</f>
        <v>0</v>
      </c>
      <c r="G47" s="8">
        <f>IF($A47="","",$E47+$F47)</f>
        <v>0</v>
      </c>
    </row>
    <row r="48" spans="1:7">
      <c r="A48">
        <f>IFERROR(INDEX('Exact Output'!$A$2:$A$901,MATCH(0,INDEX(COUNTIF($A$1:A47,'Exact Output'!$A$2:$A$901)+('Exact Output'!$A$2:$A$901=""),0),0)),"")</f>
        <v>0</v>
      </c>
      <c r="B48" s="8">
        <f>IF($A48="","",SUMIF(Calc!$A:$A,$A48,Calc!$E:$E))</f>
        <v>0</v>
      </c>
      <c r="C48" s="8">
        <f>IF($A48="","",SUMIF('Exact Output'!$A:$A,$A48,'Exact Output'!$J:$J))</f>
        <v>0</v>
      </c>
      <c r="D48" s="8">
        <f>IF($A48="","",SUMIF('Exact Output'!$A:$A,$A48,'Exact Output'!$P:$P))</f>
        <v>0</v>
      </c>
      <c r="E48" s="8">
        <f>IF($A48="","",SUMIF('Exact Output'!$A:$A,$A48,'Exact Output'!$O:$O))</f>
        <v>0</v>
      </c>
      <c r="F48" s="8">
        <f>IF($A48="","",SUMIF('Exact Output'!$A:$A,$A48,'Exact Output'!$Q:$Q))</f>
        <v>0</v>
      </c>
      <c r="G48" s="8">
        <f>IF($A48="","",$E48+$F48)</f>
        <v>0</v>
      </c>
    </row>
    <row r="49" spans="1:7">
      <c r="A49">
        <f>IFERROR(INDEX('Exact Output'!$A$2:$A$901,MATCH(0,INDEX(COUNTIF($A$1:A48,'Exact Output'!$A$2:$A$901)+('Exact Output'!$A$2:$A$901=""),0),0)),"")</f>
        <v>0</v>
      </c>
      <c r="B49" s="8">
        <f>IF($A49="","",SUMIF(Calc!$A:$A,$A49,Calc!$E:$E))</f>
        <v>0</v>
      </c>
      <c r="C49" s="8">
        <f>IF($A49="","",SUMIF('Exact Output'!$A:$A,$A49,'Exact Output'!$J:$J))</f>
        <v>0</v>
      </c>
      <c r="D49" s="8">
        <f>IF($A49="","",SUMIF('Exact Output'!$A:$A,$A49,'Exact Output'!$P:$P))</f>
        <v>0</v>
      </c>
      <c r="E49" s="8">
        <f>IF($A49="","",SUMIF('Exact Output'!$A:$A,$A49,'Exact Output'!$O:$O))</f>
        <v>0</v>
      </c>
      <c r="F49" s="8">
        <f>IF($A49="","",SUMIF('Exact Output'!$A:$A,$A49,'Exact Output'!$Q:$Q))</f>
        <v>0</v>
      </c>
      <c r="G49" s="8">
        <f>IF($A49="","",$E49+$F49)</f>
        <v>0</v>
      </c>
    </row>
    <row r="50" spans="1:7">
      <c r="A50">
        <f>IFERROR(INDEX('Exact Output'!$A$2:$A$901,MATCH(0,INDEX(COUNTIF($A$1:A49,'Exact Output'!$A$2:$A$901)+('Exact Output'!$A$2:$A$901=""),0),0)),"")</f>
        <v>0</v>
      </c>
      <c r="B50" s="8">
        <f>IF($A50="","",SUMIF(Calc!$A:$A,$A50,Calc!$E:$E))</f>
        <v>0</v>
      </c>
      <c r="C50" s="8">
        <f>IF($A50="","",SUMIF('Exact Output'!$A:$A,$A50,'Exact Output'!$J:$J))</f>
        <v>0</v>
      </c>
      <c r="D50" s="8">
        <f>IF($A50="","",SUMIF('Exact Output'!$A:$A,$A50,'Exact Output'!$P:$P))</f>
        <v>0</v>
      </c>
      <c r="E50" s="8">
        <f>IF($A50="","",SUMIF('Exact Output'!$A:$A,$A50,'Exact Output'!$O:$O))</f>
        <v>0</v>
      </c>
      <c r="F50" s="8">
        <f>IF($A50="","",SUMIF('Exact Output'!$A:$A,$A50,'Exact Output'!$Q:$Q))</f>
        <v>0</v>
      </c>
      <c r="G50" s="8">
        <f>IF($A50="","",$E50+$F50)</f>
        <v>0</v>
      </c>
    </row>
    <row r="51" spans="1:7">
      <c r="A51">
        <f>IFERROR(INDEX('Exact Output'!$A$2:$A$901,MATCH(0,INDEX(COUNTIF($A$1:A50,'Exact Output'!$A$2:$A$901)+('Exact Output'!$A$2:$A$901=""),0),0)),"")</f>
        <v>0</v>
      </c>
      <c r="B51" s="8">
        <f>IF($A51="","",SUMIF(Calc!$A:$A,$A51,Calc!$E:$E))</f>
        <v>0</v>
      </c>
      <c r="C51" s="8">
        <f>IF($A51="","",SUMIF('Exact Output'!$A:$A,$A51,'Exact Output'!$J:$J))</f>
        <v>0</v>
      </c>
      <c r="D51" s="8">
        <f>IF($A51="","",SUMIF('Exact Output'!$A:$A,$A51,'Exact Output'!$P:$P))</f>
        <v>0</v>
      </c>
      <c r="E51" s="8">
        <f>IF($A51="","",SUMIF('Exact Output'!$A:$A,$A51,'Exact Output'!$O:$O))</f>
        <v>0</v>
      </c>
      <c r="F51" s="8">
        <f>IF($A51="","",SUMIF('Exact Output'!$A:$A,$A51,'Exact Output'!$Q:$Q))</f>
        <v>0</v>
      </c>
      <c r="G51" s="8">
        <f>IF($A51="","",$E51+$F51)</f>
        <v>0</v>
      </c>
    </row>
    <row r="52" spans="1:7">
      <c r="A52">
        <f>IFERROR(INDEX('Exact Output'!$A$2:$A$901,MATCH(0,INDEX(COUNTIF($A$1:A51,'Exact Output'!$A$2:$A$901)+('Exact Output'!$A$2:$A$901=""),0),0)),"")</f>
        <v>0</v>
      </c>
      <c r="B52" s="8">
        <f>IF($A52="","",SUMIF(Calc!$A:$A,$A52,Calc!$E:$E))</f>
        <v>0</v>
      </c>
      <c r="C52" s="8">
        <f>IF($A52="","",SUMIF('Exact Output'!$A:$A,$A52,'Exact Output'!$J:$J))</f>
        <v>0</v>
      </c>
      <c r="D52" s="8">
        <f>IF($A52="","",SUMIF('Exact Output'!$A:$A,$A52,'Exact Output'!$P:$P))</f>
        <v>0</v>
      </c>
      <c r="E52" s="8">
        <f>IF($A52="","",SUMIF('Exact Output'!$A:$A,$A52,'Exact Output'!$O:$O))</f>
        <v>0</v>
      </c>
      <c r="F52" s="8">
        <f>IF($A52="","",SUMIF('Exact Output'!$A:$A,$A52,'Exact Output'!$Q:$Q))</f>
        <v>0</v>
      </c>
      <c r="G52" s="8">
        <f>IF($A52="","",$E52+$F52)</f>
        <v>0</v>
      </c>
    </row>
    <row r="53" spans="1:7">
      <c r="A53">
        <f>IFERROR(INDEX('Exact Output'!$A$2:$A$901,MATCH(0,INDEX(COUNTIF($A$1:A52,'Exact Output'!$A$2:$A$901)+('Exact Output'!$A$2:$A$901=""),0),0)),"")</f>
        <v>0</v>
      </c>
      <c r="B53" s="8">
        <f>IF($A53="","",SUMIF(Calc!$A:$A,$A53,Calc!$E:$E))</f>
        <v>0</v>
      </c>
      <c r="C53" s="8">
        <f>IF($A53="","",SUMIF('Exact Output'!$A:$A,$A53,'Exact Output'!$J:$J))</f>
        <v>0</v>
      </c>
      <c r="D53" s="8">
        <f>IF($A53="","",SUMIF('Exact Output'!$A:$A,$A53,'Exact Output'!$P:$P))</f>
        <v>0</v>
      </c>
      <c r="E53" s="8">
        <f>IF($A53="","",SUMIF('Exact Output'!$A:$A,$A53,'Exact Output'!$O:$O))</f>
        <v>0</v>
      </c>
      <c r="F53" s="8">
        <f>IF($A53="","",SUMIF('Exact Output'!$A:$A,$A53,'Exact Output'!$Q:$Q))</f>
        <v>0</v>
      </c>
      <c r="G53" s="8">
        <f>IF($A53="","",$E53+$F53)</f>
        <v>0</v>
      </c>
    </row>
    <row r="54" spans="1:7">
      <c r="A54">
        <f>IFERROR(INDEX('Exact Output'!$A$2:$A$901,MATCH(0,INDEX(COUNTIF($A$1:A53,'Exact Output'!$A$2:$A$901)+('Exact Output'!$A$2:$A$901=""),0),0)),"")</f>
        <v>0</v>
      </c>
      <c r="B54" s="8">
        <f>IF($A54="","",SUMIF(Calc!$A:$A,$A54,Calc!$E:$E))</f>
        <v>0</v>
      </c>
      <c r="C54" s="8">
        <f>IF($A54="","",SUMIF('Exact Output'!$A:$A,$A54,'Exact Output'!$J:$J))</f>
        <v>0</v>
      </c>
      <c r="D54" s="8">
        <f>IF($A54="","",SUMIF('Exact Output'!$A:$A,$A54,'Exact Output'!$P:$P))</f>
        <v>0</v>
      </c>
      <c r="E54" s="8">
        <f>IF($A54="","",SUMIF('Exact Output'!$A:$A,$A54,'Exact Output'!$O:$O))</f>
        <v>0</v>
      </c>
      <c r="F54" s="8">
        <f>IF($A54="","",SUMIF('Exact Output'!$A:$A,$A54,'Exact Output'!$Q:$Q))</f>
        <v>0</v>
      </c>
      <c r="G54" s="8">
        <f>IF($A54="","",$E54+$F54)</f>
        <v>0</v>
      </c>
    </row>
    <row r="55" spans="1:7">
      <c r="A55">
        <f>IFERROR(INDEX('Exact Output'!$A$2:$A$901,MATCH(0,INDEX(COUNTIF($A$1:A54,'Exact Output'!$A$2:$A$901)+('Exact Output'!$A$2:$A$901=""),0),0)),"")</f>
        <v>0</v>
      </c>
      <c r="B55" s="8">
        <f>IF($A55="","",SUMIF(Calc!$A:$A,$A55,Calc!$E:$E))</f>
        <v>0</v>
      </c>
      <c r="C55" s="8">
        <f>IF($A55="","",SUMIF('Exact Output'!$A:$A,$A55,'Exact Output'!$J:$J))</f>
        <v>0</v>
      </c>
      <c r="D55" s="8">
        <f>IF($A55="","",SUMIF('Exact Output'!$A:$A,$A55,'Exact Output'!$P:$P))</f>
        <v>0</v>
      </c>
      <c r="E55" s="8">
        <f>IF($A55="","",SUMIF('Exact Output'!$A:$A,$A55,'Exact Output'!$O:$O))</f>
        <v>0</v>
      </c>
      <c r="F55" s="8">
        <f>IF($A55="","",SUMIF('Exact Output'!$A:$A,$A55,'Exact Output'!$Q:$Q))</f>
        <v>0</v>
      </c>
      <c r="G55" s="8">
        <f>IF($A55="","",$E55+$F55)</f>
        <v>0</v>
      </c>
    </row>
    <row r="56" spans="1:7">
      <c r="A56">
        <f>IFERROR(INDEX('Exact Output'!$A$2:$A$901,MATCH(0,INDEX(COUNTIF($A$1:A55,'Exact Output'!$A$2:$A$901)+('Exact Output'!$A$2:$A$901=""),0),0)),"")</f>
        <v>0</v>
      </c>
      <c r="B56" s="8">
        <f>IF($A56="","",SUMIF(Calc!$A:$A,$A56,Calc!$E:$E))</f>
        <v>0</v>
      </c>
      <c r="C56" s="8">
        <f>IF($A56="","",SUMIF('Exact Output'!$A:$A,$A56,'Exact Output'!$J:$J))</f>
        <v>0</v>
      </c>
      <c r="D56" s="8">
        <f>IF($A56="","",SUMIF('Exact Output'!$A:$A,$A56,'Exact Output'!$P:$P))</f>
        <v>0</v>
      </c>
      <c r="E56" s="8">
        <f>IF($A56="","",SUMIF('Exact Output'!$A:$A,$A56,'Exact Output'!$O:$O))</f>
        <v>0</v>
      </c>
      <c r="F56" s="8">
        <f>IF($A56="","",SUMIF('Exact Output'!$A:$A,$A56,'Exact Output'!$Q:$Q))</f>
        <v>0</v>
      </c>
      <c r="G56" s="8">
        <f>IF($A56="","",$E56+$F56)</f>
        <v>0</v>
      </c>
    </row>
    <row r="57" spans="1:7">
      <c r="A57">
        <f>IFERROR(INDEX('Exact Output'!$A$2:$A$901,MATCH(0,INDEX(COUNTIF($A$1:A56,'Exact Output'!$A$2:$A$901)+('Exact Output'!$A$2:$A$901=""),0),0)),"")</f>
        <v>0</v>
      </c>
      <c r="B57" s="8">
        <f>IF($A57="","",SUMIF(Calc!$A:$A,$A57,Calc!$E:$E))</f>
        <v>0</v>
      </c>
      <c r="C57" s="8">
        <f>IF($A57="","",SUMIF('Exact Output'!$A:$A,$A57,'Exact Output'!$J:$J))</f>
        <v>0</v>
      </c>
      <c r="D57" s="8">
        <f>IF($A57="","",SUMIF('Exact Output'!$A:$A,$A57,'Exact Output'!$P:$P))</f>
        <v>0</v>
      </c>
      <c r="E57" s="8">
        <f>IF($A57="","",SUMIF('Exact Output'!$A:$A,$A57,'Exact Output'!$O:$O))</f>
        <v>0</v>
      </c>
      <c r="F57" s="8">
        <f>IF($A57="","",SUMIF('Exact Output'!$A:$A,$A57,'Exact Output'!$Q:$Q))</f>
        <v>0</v>
      </c>
      <c r="G57" s="8">
        <f>IF($A57="","",$E57+$F57)</f>
        <v>0</v>
      </c>
    </row>
    <row r="58" spans="1:7">
      <c r="A58">
        <f>IFERROR(INDEX('Exact Output'!$A$2:$A$901,MATCH(0,INDEX(COUNTIF($A$1:A57,'Exact Output'!$A$2:$A$901)+('Exact Output'!$A$2:$A$901=""),0),0)),"")</f>
        <v>0</v>
      </c>
      <c r="B58" s="8">
        <f>IF($A58="","",SUMIF(Calc!$A:$A,$A58,Calc!$E:$E))</f>
        <v>0</v>
      </c>
      <c r="C58" s="8">
        <f>IF($A58="","",SUMIF('Exact Output'!$A:$A,$A58,'Exact Output'!$J:$J))</f>
        <v>0</v>
      </c>
      <c r="D58" s="8">
        <f>IF($A58="","",SUMIF('Exact Output'!$A:$A,$A58,'Exact Output'!$P:$P))</f>
        <v>0</v>
      </c>
      <c r="E58" s="8">
        <f>IF($A58="","",SUMIF('Exact Output'!$A:$A,$A58,'Exact Output'!$O:$O))</f>
        <v>0</v>
      </c>
      <c r="F58" s="8">
        <f>IF($A58="","",SUMIF('Exact Output'!$A:$A,$A58,'Exact Output'!$Q:$Q))</f>
        <v>0</v>
      </c>
      <c r="G58" s="8">
        <f>IF($A58="","",$E58+$F58)</f>
        <v>0</v>
      </c>
    </row>
    <row r="59" spans="1:7">
      <c r="A59">
        <f>IFERROR(INDEX('Exact Output'!$A$2:$A$901,MATCH(0,INDEX(COUNTIF($A$1:A58,'Exact Output'!$A$2:$A$901)+('Exact Output'!$A$2:$A$901=""),0),0)),"")</f>
        <v>0</v>
      </c>
      <c r="B59" s="8">
        <f>IF($A59="","",SUMIF(Calc!$A:$A,$A59,Calc!$E:$E))</f>
        <v>0</v>
      </c>
      <c r="C59" s="8">
        <f>IF($A59="","",SUMIF('Exact Output'!$A:$A,$A59,'Exact Output'!$J:$J))</f>
        <v>0</v>
      </c>
      <c r="D59" s="8">
        <f>IF($A59="","",SUMIF('Exact Output'!$A:$A,$A59,'Exact Output'!$P:$P))</f>
        <v>0</v>
      </c>
      <c r="E59" s="8">
        <f>IF($A59="","",SUMIF('Exact Output'!$A:$A,$A59,'Exact Output'!$O:$O))</f>
        <v>0</v>
      </c>
      <c r="F59" s="8">
        <f>IF($A59="","",SUMIF('Exact Output'!$A:$A,$A59,'Exact Output'!$Q:$Q))</f>
        <v>0</v>
      </c>
      <c r="G59" s="8">
        <f>IF($A59="","",$E59+$F59)</f>
        <v>0</v>
      </c>
    </row>
    <row r="60" spans="1:7">
      <c r="A60">
        <f>IFERROR(INDEX('Exact Output'!$A$2:$A$901,MATCH(0,INDEX(COUNTIF($A$1:A59,'Exact Output'!$A$2:$A$901)+('Exact Output'!$A$2:$A$901=""),0),0)),"")</f>
        <v>0</v>
      </c>
      <c r="B60" s="8">
        <f>IF($A60="","",SUMIF(Calc!$A:$A,$A60,Calc!$E:$E))</f>
        <v>0</v>
      </c>
      <c r="C60" s="8">
        <f>IF($A60="","",SUMIF('Exact Output'!$A:$A,$A60,'Exact Output'!$J:$J))</f>
        <v>0</v>
      </c>
      <c r="D60" s="8">
        <f>IF($A60="","",SUMIF('Exact Output'!$A:$A,$A60,'Exact Output'!$P:$P))</f>
        <v>0</v>
      </c>
      <c r="E60" s="8">
        <f>IF($A60="","",SUMIF('Exact Output'!$A:$A,$A60,'Exact Output'!$O:$O))</f>
        <v>0</v>
      </c>
      <c r="F60" s="8">
        <f>IF($A60="","",SUMIF('Exact Output'!$A:$A,$A60,'Exact Output'!$Q:$Q))</f>
        <v>0</v>
      </c>
      <c r="G60" s="8">
        <f>IF($A60="","",$E60+$F60)</f>
        <v>0</v>
      </c>
    </row>
    <row r="61" spans="1:7">
      <c r="A61">
        <f>IFERROR(INDEX('Exact Output'!$A$2:$A$901,MATCH(0,INDEX(COUNTIF($A$1:A60,'Exact Output'!$A$2:$A$901)+('Exact Output'!$A$2:$A$901=""),0),0)),"")</f>
        <v>0</v>
      </c>
      <c r="B61" s="8">
        <f>IF($A61="","",SUMIF(Calc!$A:$A,$A61,Calc!$E:$E))</f>
        <v>0</v>
      </c>
      <c r="C61" s="8">
        <f>IF($A61="","",SUMIF('Exact Output'!$A:$A,$A61,'Exact Output'!$J:$J))</f>
        <v>0</v>
      </c>
      <c r="D61" s="8">
        <f>IF($A61="","",SUMIF('Exact Output'!$A:$A,$A61,'Exact Output'!$P:$P))</f>
        <v>0</v>
      </c>
      <c r="E61" s="8">
        <f>IF($A61="","",SUMIF('Exact Output'!$A:$A,$A61,'Exact Output'!$O:$O))</f>
        <v>0</v>
      </c>
      <c r="F61" s="8">
        <f>IF($A61="","",SUMIF('Exact Output'!$A:$A,$A61,'Exact Output'!$Q:$Q))</f>
        <v>0</v>
      </c>
      <c r="G61" s="8">
        <f>IF($A61="","",$E61+$F61)</f>
        <v>0</v>
      </c>
    </row>
    <row r="62" spans="1:7">
      <c r="A62">
        <f>IFERROR(INDEX('Exact Output'!$A$2:$A$901,MATCH(0,INDEX(COUNTIF($A$1:A61,'Exact Output'!$A$2:$A$901)+('Exact Output'!$A$2:$A$901=""),0),0)),"")</f>
        <v>0</v>
      </c>
      <c r="B62" s="8">
        <f>IF($A62="","",SUMIF(Calc!$A:$A,$A62,Calc!$E:$E))</f>
        <v>0</v>
      </c>
      <c r="C62" s="8">
        <f>IF($A62="","",SUMIF('Exact Output'!$A:$A,$A62,'Exact Output'!$J:$J))</f>
        <v>0</v>
      </c>
      <c r="D62" s="8">
        <f>IF($A62="","",SUMIF('Exact Output'!$A:$A,$A62,'Exact Output'!$P:$P))</f>
        <v>0</v>
      </c>
      <c r="E62" s="8">
        <f>IF($A62="","",SUMIF('Exact Output'!$A:$A,$A62,'Exact Output'!$O:$O))</f>
        <v>0</v>
      </c>
      <c r="F62" s="8">
        <f>IF($A62="","",SUMIF('Exact Output'!$A:$A,$A62,'Exact Output'!$Q:$Q))</f>
        <v>0</v>
      </c>
      <c r="G62" s="8">
        <f>IF($A62="","",$E62+$F62)</f>
        <v>0</v>
      </c>
    </row>
    <row r="63" spans="1:7">
      <c r="A63">
        <f>IFERROR(INDEX('Exact Output'!$A$2:$A$901,MATCH(0,INDEX(COUNTIF($A$1:A62,'Exact Output'!$A$2:$A$901)+('Exact Output'!$A$2:$A$901=""),0),0)),"")</f>
        <v>0</v>
      </c>
      <c r="B63" s="8">
        <f>IF($A63="","",SUMIF(Calc!$A:$A,$A63,Calc!$E:$E))</f>
        <v>0</v>
      </c>
      <c r="C63" s="8">
        <f>IF($A63="","",SUMIF('Exact Output'!$A:$A,$A63,'Exact Output'!$J:$J))</f>
        <v>0</v>
      </c>
      <c r="D63" s="8">
        <f>IF($A63="","",SUMIF('Exact Output'!$A:$A,$A63,'Exact Output'!$P:$P))</f>
        <v>0</v>
      </c>
      <c r="E63" s="8">
        <f>IF($A63="","",SUMIF('Exact Output'!$A:$A,$A63,'Exact Output'!$O:$O))</f>
        <v>0</v>
      </c>
      <c r="F63" s="8">
        <f>IF($A63="","",SUMIF('Exact Output'!$A:$A,$A63,'Exact Output'!$Q:$Q))</f>
        <v>0</v>
      </c>
      <c r="G63" s="8">
        <f>IF($A63="","",$E63+$F63)</f>
        <v>0</v>
      </c>
    </row>
    <row r="64" spans="1:7">
      <c r="A64">
        <f>IFERROR(INDEX('Exact Output'!$A$2:$A$901,MATCH(0,INDEX(COUNTIF($A$1:A63,'Exact Output'!$A$2:$A$901)+('Exact Output'!$A$2:$A$901=""),0),0)),"")</f>
        <v>0</v>
      </c>
      <c r="B64" s="8">
        <f>IF($A64="","",SUMIF(Calc!$A:$A,$A64,Calc!$E:$E))</f>
        <v>0</v>
      </c>
      <c r="C64" s="8">
        <f>IF($A64="","",SUMIF('Exact Output'!$A:$A,$A64,'Exact Output'!$J:$J))</f>
        <v>0</v>
      </c>
      <c r="D64" s="8">
        <f>IF($A64="","",SUMIF('Exact Output'!$A:$A,$A64,'Exact Output'!$P:$P))</f>
        <v>0</v>
      </c>
      <c r="E64" s="8">
        <f>IF($A64="","",SUMIF('Exact Output'!$A:$A,$A64,'Exact Output'!$O:$O))</f>
        <v>0</v>
      </c>
      <c r="F64" s="8">
        <f>IF($A64="","",SUMIF('Exact Output'!$A:$A,$A64,'Exact Output'!$Q:$Q))</f>
        <v>0</v>
      </c>
      <c r="G64" s="8">
        <f>IF($A64="","",$E64+$F64)</f>
        <v>0</v>
      </c>
    </row>
    <row r="65" spans="1:7">
      <c r="A65">
        <f>IFERROR(INDEX('Exact Output'!$A$2:$A$901,MATCH(0,INDEX(COUNTIF($A$1:A64,'Exact Output'!$A$2:$A$901)+('Exact Output'!$A$2:$A$901=""),0),0)),"")</f>
        <v>0</v>
      </c>
      <c r="B65" s="8">
        <f>IF($A65="","",SUMIF(Calc!$A:$A,$A65,Calc!$E:$E))</f>
        <v>0</v>
      </c>
      <c r="C65" s="8">
        <f>IF($A65="","",SUMIF('Exact Output'!$A:$A,$A65,'Exact Output'!$J:$J))</f>
        <v>0</v>
      </c>
      <c r="D65" s="8">
        <f>IF($A65="","",SUMIF('Exact Output'!$A:$A,$A65,'Exact Output'!$P:$P))</f>
        <v>0</v>
      </c>
      <c r="E65" s="8">
        <f>IF($A65="","",SUMIF('Exact Output'!$A:$A,$A65,'Exact Output'!$O:$O))</f>
        <v>0</v>
      </c>
      <c r="F65" s="8">
        <f>IF($A65="","",SUMIF('Exact Output'!$A:$A,$A65,'Exact Output'!$Q:$Q))</f>
        <v>0</v>
      </c>
      <c r="G65" s="8">
        <f>IF($A65="","",$E65+$F65)</f>
        <v>0</v>
      </c>
    </row>
    <row r="66" spans="1:7">
      <c r="A66">
        <f>IFERROR(INDEX('Exact Output'!$A$2:$A$901,MATCH(0,INDEX(COUNTIF($A$1:A65,'Exact Output'!$A$2:$A$901)+('Exact Output'!$A$2:$A$901=""),0),0)),"")</f>
        <v>0</v>
      </c>
      <c r="B66" s="8">
        <f>IF($A66="","",SUMIF(Calc!$A:$A,$A66,Calc!$E:$E))</f>
        <v>0</v>
      </c>
      <c r="C66" s="8">
        <f>IF($A66="","",SUMIF('Exact Output'!$A:$A,$A66,'Exact Output'!$J:$J))</f>
        <v>0</v>
      </c>
      <c r="D66" s="8">
        <f>IF($A66="","",SUMIF('Exact Output'!$A:$A,$A66,'Exact Output'!$P:$P))</f>
        <v>0</v>
      </c>
      <c r="E66" s="8">
        <f>IF($A66="","",SUMIF('Exact Output'!$A:$A,$A66,'Exact Output'!$O:$O))</f>
        <v>0</v>
      </c>
      <c r="F66" s="8">
        <f>IF($A66="","",SUMIF('Exact Output'!$A:$A,$A66,'Exact Output'!$Q:$Q))</f>
        <v>0</v>
      </c>
      <c r="G66" s="8">
        <f>IF($A66="","",$E66+$F66)</f>
        <v>0</v>
      </c>
    </row>
    <row r="67" spans="1:7">
      <c r="A67">
        <f>IFERROR(INDEX('Exact Output'!$A$2:$A$901,MATCH(0,INDEX(COUNTIF($A$1:A66,'Exact Output'!$A$2:$A$901)+('Exact Output'!$A$2:$A$901=""),0),0)),"")</f>
        <v>0</v>
      </c>
      <c r="B67" s="8">
        <f>IF($A67="","",SUMIF(Calc!$A:$A,$A67,Calc!$E:$E))</f>
        <v>0</v>
      </c>
      <c r="C67" s="8">
        <f>IF($A67="","",SUMIF('Exact Output'!$A:$A,$A67,'Exact Output'!$J:$J))</f>
        <v>0</v>
      </c>
      <c r="D67" s="8">
        <f>IF($A67="","",SUMIF('Exact Output'!$A:$A,$A67,'Exact Output'!$P:$P))</f>
        <v>0</v>
      </c>
      <c r="E67" s="8">
        <f>IF($A67="","",SUMIF('Exact Output'!$A:$A,$A67,'Exact Output'!$O:$O))</f>
        <v>0</v>
      </c>
      <c r="F67" s="8">
        <f>IF($A67="","",SUMIF('Exact Output'!$A:$A,$A67,'Exact Output'!$Q:$Q))</f>
        <v>0</v>
      </c>
      <c r="G67" s="8">
        <f>IF($A67="","",$E67+$F67)</f>
        <v>0</v>
      </c>
    </row>
    <row r="68" spans="1:7">
      <c r="A68">
        <f>IFERROR(INDEX('Exact Output'!$A$2:$A$901,MATCH(0,INDEX(COUNTIF($A$1:A67,'Exact Output'!$A$2:$A$901)+('Exact Output'!$A$2:$A$901=""),0),0)),"")</f>
        <v>0</v>
      </c>
      <c r="B68" s="8">
        <f>IF($A68="","",SUMIF(Calc!$A:$A,$A68,Calc!$E:$E))</f>
        <v>0</v>
      </c>
      <c r="C68" s="8">
        <f>IF($A68="","",SUMIF('Exact Output'!$A:$A,$A68,'Exact Output'!$J:$J))</f>
        <v>0</v>
      </c>
      <c r="D68" s="8">
        <f>IF($A68="","",SUMIF('Exact Output'!$A:$A,$A68,'Exact Output'!$P:$P))</f>
        <v>0</v>
      </c>
      <c r="E68" s="8">
        <f>IF($A68="","",SUMIF('Exact Output'!$A:$A,$A68,'Exact Output'!$O:$O))</f>
        <v>0</v>
      </c>
      <c r="F68" s="8">
        <f>IF($A68="","",SUMIF('Exact Output'!$A:$A,$A68,'Exact Output'!$Q:$Q))</f>
        <v>0</v>
      </c>
      <c r="G68" s="8">
        <f>IF($A68="","",$E68+$F68)</f>
        <v>0</v>
      </c>
    </row>
    <row r="69" spans="1:7">
      <c r="A69">
        <f>IFERROR(INDEX('Exact Output'!$A$2:$A$901,MATCH(0,INDEX(COUNTIF($A$1:A68,'Exact Output'!$A$2:$A$901)+('Exact Output'!$A$2:$A$901=""),0),0)),"")</f>
        <v>0</v>
      </c>
      <c r="B69" s="8">
        <f>IF($A69="","",SUMIF(Calc!$A:$A,$A69,Calc!$E:$E))</f>
        <v>0</v>
      </c>
      <c r="C69" s="8">
        <f>IF($A69="","",SUMIF('Exact Output'!$A:$A,$A69,'Exact Output'!$J:$J))</f>
        <v>0</v>
      </c>
      <c r="D69" s="8">
        <f>IF($A69="","",SUMIF('Exact Output'!$A:$A,$A69,'Exact Output'!$P:$P))</f>
        <v>0</v>
      </c>
      <c r="E69" s="8">
        <f>IF($A69="","",SUMIF('Exact Output'!$A:$A,$A69,'Exact Output'!$O:$O))</f>
        <v>0</v>
      </c>
      <c r="F69" s="8">
        <f>IF($A69="","",SUMIF('Exact Output'!$A:$A,$A69,'Exact Output'!$Q:$Q))</f>
        <v>0</v>
      </c>
      <c r="G69" s="8">
        <f>IF($A69="","",$E69+$F69)</f>
        <v>0</v>
      </c>
    </row>
    <row r="70" spans="1:7">
      <c r="A70">
        <f>IFERROR(INDEX('Exact Output'!$A$2:$A$901,MATCH(0,INDEX(COUNTIF($A$1:A69,'Exact Output'!$A$2:$A$901)+('Exact Output'!$A$2:$A$901=""),0),0)),"")</f>
        <v>0</v>
      </c>
      <c r="B70" s="8">
        <f>IF($A70="","",SUMIF(Calc!$A:$A,$A70,Calc!$E:$E))</f>
        <v>0</v>
      </c>
      <c r="C70" s="8">
        <f>IF($A70="","",SUMIF('Exact Output'!$A:$A,$A70,'Exact Output'!$J:$J))</f>
        <v>0</v>
      </c>
      <c r="D70" s="8">
        <f>IF($A70="","",SUMIF('Exact Output'!$A:$A,$A70,'Exact Output'!$P:$P))</f>
        <v>0</v>
      </c>
      <c r="E70" s="8">
        <f>IF($A70="","",SUMIF('Exact Output'!$A:$A,$A70,'Exact Output'!$O:$O))</f>
        <v>0</v>
      </c>
      <c r="F70" s="8">
        <f>IF($A70="","",SUMIF('Exact Output'!$A:$A,$A70,'Exact Output'!$Q:$Q))</f>
        <v>0</v>
      </c>
      <c r="G70" s="8">
        <f>IF($A70="","",$E70+$F70)</f>
        <v>0</v>
      </c>
    </row>
    <row r="71" spans="1:7">
      <c r="A71">
        <f>IFERROR(INDEX('Exact Output'!$A$2:$A$901,MATCH(0,INDEX(COUNTIF($A$1:A70,'Exact Output'!$A$2:$A$901)+('Exact Output'!$A$2:$A$901=""),0),0)),"")</f>
        <v>0</v>
      </c>
      <c r="B71" s="8">
        <f>IF($A71="","",SUMIF(Calc!$A:$A,$A71,Calc!$E:$E))</f>
        <v>0</v>
      </c>
      <c r="C71" s="8">
        <f>IF($A71="","",SUMIF('Exact Output'!$A:$A,$A71,'Exact Output'!$J:$J))</f>
        <v>0</v>
      </c>
      <c r="D71" s="8">
        <f>IF($A71="","",SUMIF('Exact Output'!$A:$A,$A71,'Exact Output'!$P:$P))</f>
        <v>0</v>
      </c>
      <c r="E71" s="8">
        <f>IF($A71="","",SUMIF('Exact Output'!$A:$A,$A71,'Exact Output'!$O:$O))</f>
        <v>0</v>
      </c>
      <c r="F71" s="8">
        <f>IF($A71="","",SUMIF('Exact Output'!$A:$A,$A71,'Exact Output'!$Q:$Q))</f>
        <v>0</v>
      </c>
      <c r="G71" s="8">
        <f>IF($A71="","",$E71+$F71)</f>
        <v>0</v>
      </c>
    </row>
    <row r="72" spans="1:7">
      <c r="A72">
        <f>IFERROR(INDEX('Exact Output'!$A$2:$A$901,MATCH(0,INDEX(COUNTIF($A$1:A71,'Exact Output'!$A$2:$A$901)+('Exact Output'!$A$2:$A$901=""),0),0)),"")</f>
        <v>0</v>
      </c>
      <c r="B72" s="8">
        <f>IF($A72="","",SUMIF(Calc!$A:$A,$A72,Calc!$E:$E))</f>
        <v>0</v>
      </c>
      <c r="C72" s="8">
        <f>IF($A72="","",SUMIF('Exact Output'!$A:$A,$A72,'Exact Output'!$J:$J))</f>
        <v>0</v>
      </c>
      <c r="D72" s="8">
        <f>IF($A72="","",SUMIF('Exact Output'!$A:$A,$A72,'Exact Output'!$P:$P))</f>
        <v>0</v>
      </c>
      <c r="E72" s="8">
        <f>IF($A72="","",SUMIF('Exact Output'!$A:$A,$A72,'Exact Output'!$O:$O))</f>
        <v>0</v>
      </c>
      <c r="F72" s="8">
        <f>IF($A72="","",SUMIF('Exact Output'!$A:$A,$A72,'Exact Output'!$Q:$Q))</f>
        <v>0</v>
      </c>
      <c r="G72" s="8">
        <f>IF($A72="","",$E72+$F72)</f>
        <v>0</v>
      </c>
    </row>
    <row r="73" spans="1:7">
      <c r="A73">
        <f>IFERROR(INDEX('Exact Output'!$A$2:$A$901,MATCH(0,INDEX(COUNTIF($A$1:A72,'Exact Output'!$A$2:$A$901)+('Exact Output'!$A$2:$A$901=""),0),0)),"")</f>
        <v>0</v>
      </c>
      <c r="B73" s="8">
        <f>IF($A73="","",SUMIF(Calc!$A:$A,$A73,Calc!$E:$E))</f>
        <v>0</v>
      </c>
      <c r="C73" s="8">
        <f>IF($A73="","",SUMIF('Exact Output'!$A:$A,$A73,'Exact Output'!$J:$J))</f>
        <v>0</v>
      </c>
      <c r="D73" s="8">
        <f>IF($A73="","",SUMIF('Exact Output'!$A:$A,$A73,'Exact Output'!$P:$P))</f>
        <v>0</v>
      </c>
      <c r="E73" s="8">
        <f>IF($A73="","",SUMIF('Exact Output'!$A:$A,$A73,'Exact Output'!$O:$O))</f>
        <v>0</v>
      </c>
      <c r="F73" s="8">
        <f>IF($A73="","",SUMIF('Exact Output'!$A:$A,$A73,'Exact Output'!$Q:$Q))</f>
        <v>0</v>
      </c>
      <c r="G73" s="8">
        <f>IF($A73="","",$E73+$F73)</f>
        <v>0</v>
      </c>
    </row>
    <row r="74" spans="1:7">
      <c r="A74">
        <f>IFERROR(INDEX('Exact Output'!$A$2:$A$901,MATCH(0,INDEX(COUNTIF($A$1:A73,'Exact Output'!$A$2:$A$901)+('Exact Output'!$A$2:$A$901=""),0),0)),"")</f>
        <v>0</v>
      </c>
      <c r="B74" s="8">
        <f>IF($A74="","",SUMIF(Calc!$A:$A,$A74,Calc!$E:$E))</f>
        <v>0</v>
      </c>
      <c r="C74" s="8">
        <f>IF($A74="","",SUMIF('Exact Output'!$A:$A,$A74,'Exact Output'!$J:$J))</f>
        <v>0</v>
      </c>
      <c r="D74" s="8">
        <f>IF($A74="","",SUMIF('Exact Output'!$A:$A,$A74,'Exact Output'!$P:$P))</f>
        <v>0</v>
      </c>
      <c r="E74" s="8">
        <f>IF($A74="","",SUMIF('Exact Output'!$A:$A,$A74,'Exact Output'!$O:$O))</f>
        <v>0</v>
      </c>
      <c r="F74" s="8">
        <f>IF($A74="","",SUMIF('Exact Output'!$A:$A,$A74,'Exact Output'!$Q:$Q))</f>
        <v>0</v>
      </c>
      <c r="G74" s="8">
        <f>IF($A74="","",$E74+$F74)</f>
        <v>0</v>
      </c>
    </row>
    <row r="75" spans="1:7">
      <c r="A75">
        <f>IFERROR(INDEX('Exact Output'!$A$2:$A$901,MATCH(0,INDEX(COUNTIF($A$1:A74,'Exact Output'!$A$2:$A$901)+('Exact Output'!$A$2:$A$901=""),0),0)),"")</f>
        <v>0</v>
      </c>
      <c r="B75" s="8">
        <f>IF($A75="","",SUMIF(Calc!$A:$A,$A75,Calc!$E:$E))</f>
        <v>0</v>
      </c>
      <c r="C75" s="8">
        <f>IF($A75="","",SUMIF('Exact Output'!$A:$A,$A75,'Exact Output'!$J:$J))</f>
        <v>0</v>
      </c>
      <c r="D75" s="8">
        <f>IF($A75="","",SUMIF('Exact Output'!$A:$A,$A75,'Exact Output'!$P:$P))</f>
        <v>0</v>
      </c>
      <c r="E75" s="8">
        <f>IF($A75="","",SUMIF('Exact Output'!$A:$A,$A75,'Exact Output'!$O:$O))</f>
        <v>0</v>
      </c>
      <c r="F75" s="8">
        <f>IF($A75="","",SUMIF('Exact Output'!$A:$A,$A75,'Exact Output'!$Q:$Q))</f>
        <v>0</v>
      </c>
      <c r="G75" s="8">
        <f>IF($A75="","",$E75+$F75)</f>
        <v>0</v>
      </c>
    </row>
    <row r="76" spans="1:7">
      <c r="A76">
        <f>IFERROR(INDEX('Exact Output'!$A$2:$A$901,MATCH(0,INDEX(COUNTIF($A$1:A75,'Exact Output'!$A$2:$A$901)+('Exact Output'!$A$2:$A$901=""),0),0)),"")</f>
        <v>0</v>
      </c>
      <c r="B76" s="8">
        <f>IF($A76="","",SUMIF(Calc!$A:$A,$A76,Calc!$E:$E))</f>
        <v>0</v>
      </c>
      <c r="C76" s="8">
        <f>IF($A76="","",SUMIF('Exact Output'!$A:$A,$A76,'Exact Output'!$J:$J))</f>
        <v>0</v>
      </c>
      <c r="D76" s="8">
        <f>IF($A76="","",SUMIF('Exact Output'!$A:$A,$A76,'Exact Output'!$P:$P))</f>
        <v>0</v>
      </c>
      <c r="E76" s="8">
        <f>IF($A76="","",SUMIF('Exact Output'!$A:$A,$A76,'Exact Output'!$O:$O))</f>
        <v>0</v>
      </c>
      <c r="F76" s="8">
        <f>IF($A76="","",SUMIF('Exact Output'!$A:$A,$A76,'Exact Output'!$Q:$Q))</f>
        <v>0</v>
      </c>
      <c r="G76" s="8">
        <f>IF($A76="","",$E76+$F76)</f>
        <v>0</v>
      </c>
    </row>
    <row r="77" spans="1:7">
      <c r="A77">
        <f>IFERROR(INDEX('Exact Output'!$A$2:$A$901,MATCH(0,INDEX(COUNTIF($A$1:A76,'Exact Output'!$A$2:$A$901)+('Exact Output'!$A$2:$A$901=""),0),0)),"")</f>
        <v>0</v>
      </c>
      <c r="B77" s="8">
        <f>IF($A77="","",SUMIF(Calc!$A:$A,$A77,Calc!$E:$E))</f>
        <v>0</v>
      </c>
      <c r="C77" s="8">
        <f>IF($A77="","",SUMIF('Exact Output'!$A:$A,$A77,'Exact Output'!$J:$J))</f>
        <v>0</v>
      </c>
      <c r="D77" s="8">
        <f>IF($A77="","",SUMIF('Exact Output'!$A:$A,$A77,'Exact Output'!$P:$P))</f>
        <v>0</v>
      </c>
      <c r="E77" s="8">
        <f>IF($A77="","",SUMIF('Exact Output'!$A:$A,$A77,'Exact Output'!$O:$O))</f>
        <v>0</v>
      </c>
      <c r="F77" s="8">
        <f>IF($A77="","",SUMIF('Exact Output'!$A:$A,$A77,'Exact Output'!$Q:$Q))</f>
        <v>0</v>
      </c>
      <c r="G77" s="8">
        <f>IF($A77="","",$E77+$F77)</f>
        <v>0</v>
      </c>
    </row>
    <row r="78" spans="1:7">
      <c r="A78">
        <f>IFERROR(INDEX('Exact Output'!$A$2:$A$901,MATCH(0,INDEX(COUNTIF($A$1:A77,'Exact Output'!$A$2:$A$901)+('Exact Output'!$A$2:$A$901=""),0),0)),"")</f>
        <v>0</v>
      </c>
      <c r="B78" s="8">
        <f>IF($A78="","",SUMIF(Calc!$A:$A,$A78,Calc!$E:$E))</f>
        <v>0</v>
      </c>
      <c r="C78" s="8">
        <f>IF($A78="","",SUMIF('Exact Output'!$A:$A,$A78,'Exact Output'!$J:$J))</f>
        <v>0</v>
      </c>
      <c r="D78" s="8">
        <f>IF($A78="","",SUMIF('Exact Output'!$A:$A,$A78,'Exact Output'!$P:$P))</f>
        <v>0</v>
      </c>
      <c r="E78" s="8">
        <f>IF($A78="","",SUMIF('Exact Output'!$A:$A,$A78,'Exact Output'!$O:$O))</f>
        <v>0</v>
      </c>
      <c r="F78" s="8">
        <f>IF($A78="","",SUMIF('Exact Output'!$A:$A,$A78,'Exact Output'!$Q:$Q))</f>
        <v>0</v>
      </c>
      <c r="G78" s="8">
        <f>IF($A78="","",$E78+$F78)</f>
        <v>0</v>
      </c>
    </row>
    <row r="79" spans="1:7">
      <c r="A79">
        <f>IFERROR(INDEX('Exact Output'!$A$2:$A$901,MATCH(0,INDEX(COUNTIF($A$1:A78,'Exact Output'!$A$2:$A$901)+('Exact Output'!$A$2:$A$901=""),0),0)),"")</f>
        <v>0</v>
      </c>
      <c r="B79" s="8">
        <f>IF($A79="","",SUMIF(Calc!$A:$A,$A79,Calc!$E:$E))</f>
        <v>0</v>
      </c>
      <c r="C79" s="8">
        <f>IF($A79="","",SUMIF('Exact Output'!$A:$A,$A79,'Exact Output'!$J:$J))</f>
        <v>0</v>
      </c>
      <c r="D79" s="8">
        <f>IF($A79="","",SUMIF('Exact Output'!$A:$A,$A79,'Exact Output'!$P:$P))</f>
        <v>0</v>
      </c>
      <c r="E79" s="8">
        <f>IF($A79="","",SUMIF('Exact Output'!$A:$A,$A79,'Exact Output'!$O:$O))</f>
        <v>0</v>
      </c>
      <c r="F79" s="8">
        <f>IF($A79="","",SUMIF('Exact Output'!$A:$A,$A79,'Exact Output'!$Q:$Q))</f>
        <v>0</v>
      </c>
      <c r="G79" s="8">
        <f>IF($A79="","",$E79+$F79)</f>
        <v>0</v>
      </c>
    </row>
    <row r="80" spans="1:7">
      <c r="A80">
        <f>IFERROR(INDEX('Exact Output'!$A$2:$A$901,MATCH(0,INDEX(COUNTIF($A$1:A79,'Exact Output'!$A$2:$A$901)+('Exact Output'!$A$2:$A$901=""),0),0)),"")</f>
        <v>0</v>
      </c>
      <c r="B80" s="8">
        <f>IF($A80="","",SUMIF(Calc!$A:$A,$A80,Calc!$E:$E))</f>
        <v>0</v>
      </c>
      <c r="C80" s="8">
        <f>IF($A80="","",SUMIF('Exact Output'!$A:$A,$A80,'Exact Output'!$J:$J))</f>
        <v>0</v>
      </c>
      <c r="D80" s="8">
        <f>IF($A80="","",SUMIF('Exact Output'!$A:$A,$A80,'Exact Output'!$P:$P))</f>
        <v>0</v>
      </c>
      <c r="E80" s="8">
        <f>IF($A80="","",SUMIF('Exact Output'!$A:$A,$A80,'Exact Output'!$O:$O))</f>
        <v>0</v>
      </c>
      <c r="F80" s="8">
        <f>IF($A80="","",SUMIF('Exact Output'!$A:$A,$A80,'Exact Output'!$Q:$Q))</f>
        <v>0</v>
      </c>
      <c r="G80" s="8">
        <f>IF($A80="","",$E80+$F80)</f>
        <v>0</v>
      </c>
    </row>
    <row r="81" spans="1:7">
      <c r="A81">
        <f>IFERROR(INDEX('Exact Output'!$A$2:$A$901,MATCH(0,INDEX(COUNTIF($A$1:A80,'Exact Output'!$A$2:$A$901)+('Exact Output'!$A$2:$A$901=""),0),0)),"")</f>
        <v>0</v>
      </c>
      <c r="B81" s="8">
        <f>IF($A81="","",SUMIF(Calc!$A:$A,$A81,Calc!$E:$E))</f>
        <v>0</v>
      </c>
      <c r="C81" s="8">
        <f>IF($A81="","",SUMIF('Exact Output'!$A:$A,$A81,'Exact Output'!$J:$J))</f>
        <v>0</v>
      </c>
      <c r="D81" s="8">
        <f>IF($A81="","",SUMIF('Exact Output'!$A:$A,$A81,'Exact Output'!$P:$P))</f>
        <v>0</v>
      </c>
      <c r="E81" s="8">
        <f>IF($A81="","",SUMIF('Exact Output'!$A:$A,$A81,'Exact Output'!$O:$O))</f>
        <v>0</v>
      </c>
      <c r="F81" s="8">
        <f>IF($A81="","",SUMIF('Exact Output'!$A:$A,$A81,'Exact Output'!$Q:$Q))</f>
        <v>0</v>
      </c>
      <c r="G81" s="8">
        <f>IF($A81="","",$E81+$F81)</f>
        <v>0</v>
      </c>
    </row>
    <row r="82" spans="1:7">
      <c r="A82">
        <f>IFERROR(INDEX('Exact Output'!$A$2:$A$901,MATCH(0,INDEX(COUNTIF($A$1:A81,'Exact Output'!$A$2:$A$901)+('Exact Output'!$A$2:$A$901=""),0),0)),"")</f>
        <v>0</v>
      </c>
      <c r="B82" s="8">
        <f>IF($A82="","",SUMIF(Calc!$A:$A,$A82,Calc!$E:$E))</f>
        <v>0</v>
      </c>
      <c r="C82" s="8">
        <f>IF($A82="","",SUMIF('Exact Output'!$A:$A,$A82,'Exact Output'!$J:$J))</f>
        <v>0</v>
      </c>
      <c r="D82" s="8">
        <f>IF($A82="","",SUMIF('Exact Output'!$A:$A,$A82,'Exact Output'!$P:$P))</f>
        <v>0</v>
      </c>
      <c r="E82" s="8">
        <f>IF($A82="","",SUMIF('Exact Output'!$A:$A,$A82,'Exact Output'!$O:$O))</f>
        <v>0</v>
      </c>
      <c r="F82" s="8">
        <f>IF($A82="","",SUMIF('Exact Output'!$A:$A,$A82,'Exact Output'!$Q:$Q))</f>
        <v>0</v>
      </c>
      <c r="G82" s="8">
        <f>IF($A82="","",$E82+$F82)</f>
        <v>0</v>
      </c>
    </row>
    <row r="83" spans="1:7">
      <c r="A83">
        <f>IFERROR(INDEX('Exact Output'!$A$2:$A$901,MATCH(0,INDEX(COUNTIF($A$1:A82,'Exact Output'!$A$2:$A$901)+('Exact Output'!$A$2:$A$901=""),0),0)),"")</f>
        <v>0</v>
      </c>
      <c r="B83" s="8">
        <f>IF($A83="","",SUMIF(Calc!$A:$A,$A83,Calc!$E:$E))</f>
        <v>0</v>
      </c>
      <c r="C83" s="8">
        <f>IF($A83="","",SUMIF('Exact Output'!$A:$A,$A83,'Exact Output'!$J:$J))</f>
        <v>0</v>
      </c>
      <c r="D83" s="8">
        <f>IF($A83="","",SUMIF('Exact Output'!$A:$A,$A83,'Exact Output'!$P:$P))</f>
        <v>0</v>
      </c>
      <c r="E83" s="8">
        <f>IF($A83="","",SUMIF('Exact Output'!$A:$A,$A83,'Exact Output'!$O:$O))</f>
        <v>0</v>
      </c>
      <c r="F83" s="8">
        <f>IF($A83="","",SUMIF('Exact Output'!$A:$A,$A83,'Exact Output'!$Q:$Q))</f>
        <v>0</v>
      </c>
      <c r="G83" s="8">
        <f>IF($A83="","",$E83+$F83)</f>
        <v>0</v>
      </c>
    </row>
    <row r="84" spans="1:7">
      <c r="A84">
        <f>IFERROR(INDEX('Exact Output'!$A$2:$A$901,MATCH(0,INDEX(COUNTIF($A$1:A83,'Exact Output'!$A$2:$A$901)+('Exact Output'!$A$2:$A$901=""),0),0)),"")</f>
        <v>0</v>
      </c>
      <c r="B84" s="8">
        <f>IF($A84="","",SUMIF(Calc!$A:$A,$A84,Calc!$E:$E))</f>
        <v>0</v>
      </c>
      <c r="C84" s="8">
        <f>IF($A84="","",SUMIF('Exact Output'!$A:$A,$A84,'Exact Output'!$J:$J))</f>
        <v>0</v>
      </c>
      <c r="D84" s="8">
        <f>IF($A84="","",SUMIF('Exact Output'!$A:$A,$A84,'Exact Output'!$P:$P))</f>
        <v>0</v>
      </c>
      <c r="E84" s="8">
        <f>IF($A84="","",SUMIF('Exact Output'!$A:$A,$A84,'Exact Output'!$O:$O))</f>
        <v>0</v>
      </c>
      <c r="F84" s="8">
        <f>IF($A84="","",SUMIF('Exact Output'!$A:$A,$A84,'Exact Output'!$Q:$Q))</f>
        <v>0</v>
      </c>
      <c r="G84" s="8">
        <f>IF($A84="","",$E84+$F84)</f>
        <v>0</v>
      </c>
    </row>
    <row r="85" spans="1:7">
      <c r="A85">
        <f>IFERROR(INDEX('Exact Output'!$A$2:$A$901,MATCH(0,INDEX(COUNTIF($A$1:A84,'Exact Output'!$A$2:$A$901)+('Exact Output'!$A$2:$A$901=""),0),0)),"")</f>
        <v>0</v>
      </c>
      <c r="B85" s="8">
        <f>IF($A85="","",SUMIF(Calc!$A:$A,$A85,Calc!$E:$E))</f>
        <v>0</v>
      </c>
      <c r="C85" s="8">
        <f>IF($A85="","",SUMIF('Exact Output'!$A:$A,$A85,'Exact Output'!$J:$J))</f>
        <v>0</v>
      </c>
      <c r="D85" s="8">
        <f>IF($A85="","",SUMIF('Exact Output'!$A:$A,$A85,'Exact Output'!$P:$P))</f>
        <v>0</v>
      </c>
      <c r="E85" s="8">
        <f>IF($A85="","",SUMIF('Exact Output'!$A:$A,$A85,'Exact Output'!$O:$O))</f>
        <v>0</v>
      </c>
      <c r="F85" s="8">
        <f>IF($A85="","",SUMIF('Exact Output'!$A:$A,$A85,'Exact Output'!$Q:$Q))</f>
        <v>0</v>
      </c>
      <c r="G85" s="8">
        <f>IF($A85="","",$E85+$F85)</f>
        <v>0</v>
      </c>
    </row>
    <row r="86" spans="1:7">
      <c r="A86">
        <f>IFERROR(INDEX('Exact Output'!$A$2:$A$901,MATCH(0,INDEX(COUNTIF($A$1:A85,'Exact Output'!$A$2:$A$901)+('Exact Output'!$A$2:$A$901=""),0),0)),"")</f>
        <v>0</v>
      </c>
      <c r="B86" s="8">
        <f>IF($A86="","",SUMIF(Calc!$A:$A,$A86,Calc!$E:$E))</f>
        <v>0</v>
      </c>
      <c r="C86" s="8">
        <f>IF($A86="","",SUMIF('Exact Output'!$A:$A,$A86,'Exact Output'!$J:$J))</f>
        <v>0</v>
      </c>
      <c r="D86" s="8">
        <f>IF($A86="","",SUMIF('Exact Output'!$A:$A,$A86,'Exact Output'!$P:$P))</f>
        <v>0</v>
      </c>
      <c r="E86" s="8">
        <f>IF($A86="","",SUMIF('Exact Output'!$A:$A,$A86,'Exact Output'!$O:$O))</f>
        <v>0</v>
      </c>
      <c r="F86" s="8">
        <f>IF($A86="","",SUMIF('Exact Output'!$A:$A,$A86,'Exact Output'!$Q:$Q))</f>
        <v>0</v>
      </c>
      <c r="G86" s="8">
        <f>IF($A86="","",$E86+$F86)</f>
        <v>0</v>
      </c>
    </row>
    <row r="87" spans="1:7">
      <c r="A87">
        <f>IFERROR(INDEX('Exact Output'!$A$2:$A$901,MATCH(0,INDEX(COUNTIF($A$1:A86,'Exact Output'!$A$2:$A$901)+('Exact Output'!$A$2:$A$901=""),0),0)),"")</f>
        <v>0</v>
      </c>
      <c r="B87" s="8">
        <f>IF($A87="","",SUMIF(Calc!$A:$A,$A87,Calc!$E:$E))</f>
        <v>0</v>
      </c>
      <c r="C87" s="8">
        <f>IF($A87="","",SUMIF('Exact Output'!$A:$A,$A87,'Exact Output'!$J:$J))</f>
        <v>0</v>
      </c>
      <c r="D87" s="8">
        <f>IF($A87="","",SUMIF('Exact Output'!$A:$A,$A87,'Exact Output'!$P:$P))</f>
        <v>0</v>
      </c>
      <c r="E87" s="8">
        <f>IF($A87="","",SUMIF('Exact Output'!$A:$A,$A87,'Exact Output'!$O:$O))</f>
        <v>0</v>
      </c>
      <c r="F87" s="8">
        <f>IF($A87="","",SUMIF('Exact Output'!$A:$A,$A87,'Exact Output'!$Q:$Q))</f>
        <v>0</v>
      </c>
      <c r="G87" s="8">
        <f>IF($A87="","",$E87+$F87)</f>
        <v>0</v>
      </c>
    </row>
    <row r="88" spans="1:7">
      <c r="A88">
        <f>IFERROR(INDEX('Exact Output'!$A$2:$A$901,MATCH(0,INDEX(COUNTIF($A$1:A87,'Exact Output'!$A$2:$A$901)+('Exact Output'!$A$2:$A$901=""),0),0)),"")</f>
        <v>0</v>
      </c>
      <c r="B88" s="8">
        <f>IF($A88="","",SUMIF(Calc!$A:$A,$A88,Calc!$E:$E))</f>
        <v>0</v>
      </c>
      <c r="C88" s="8">
        <f>IF($A88="","",SUMIF('Exact Output'!$A:$A,$A88,'Exact Output'!$J:$J))</f>
        <v>0</v>
      </c>
      <c r="D88" s="8">
        <f>IF($A88="","",SUMIF('Exact Output'!$A:$A,$A88,'Exact Output'!$P:$P))</f>
        <v>0</v>
      </c>
      <c r="E88" s="8">
        <f>IF($A88="","",SUMIF('Exact Output'!$A:$A,$A88,'Exact Output'!$O:$O))</f>
        <v>0</v>
      </c>
      <c r="F88" s="8">
        <f>IF($A88="","",SUMIF('Exact Output'!$A:$A,$A88,'Exact Output'!$Q:$Q))</f>
        <v>0</v>
      </c>
      <c r="G88" s="8">
        <f>IF($A88="","",$E88+$F88)</f>
        <v>0</v>
      </c>
    </row>
    <row r="89" spans="1:7">
      <c r="A89">
        <f>IFERROR(INDEX('Exact Output'!$A$2:$A$901,MATCH(0,INDEX(COUNTIF($A$1:A88,'Exact Output'!$A$2:$A$901)+('Exact Output'!$A$2:$A$901=""),0),0)),"")</f>
        <v>0</v>
      </c>
      <c r="B89" s="8">
        <f>IF($A89="","",SUMIF(Calc!$A:$A,$A89,Calc!$E:$E))</f>
        <v>0</v>
      </c>
      <c r="C89" s="8">
        <f>IF($A89="","",SUMIF('Exact Output'!$A:$A,$A89,'Exact Output'!$J:$J))</f>
        <v>0</v>
      </c>
      <c r="D89" s="8">
        <f>IF($A89="","",SUMIF('Exact Output'!$A:$A,$A89,'Exact Output'!$P:$P))</f>
        <v>0</v>
      </c>
      <c r="E89" s="8">
        <f>IF($A89="","",SUMIF('Exact Output'!$A:$A,$A89,'Exact Output'!$O:$O))</f>
        <v>0</v>
      </c>
      <c r="F89" s="8">
        <f>IF($A89="","",SUMIF('Exact Output'!$A:$A,$A89,'Exact Output'!$Q:$Q))</f>
        <v>0</v>
      </c>
      <c r="G89" s="8">
        <f>IF($A89="","",$E89+$F89)</f>
        <v>0</v>
      </c>
    </row>
    <row r="90" spans="1:7">
      <c r="A90">
        <f>IFERROR(INDEX('Exact Output'!$A$2:$A$901,MATCH(0,INDEX(COUNTIF($A$1:A89,'Exact Output'!$A$2:$A$901)+('Exact Output'!$A$2:$A$901=""),0),0)),"")</f>
        <v>0</v>
      </c>
      <c r="B90" s="8">
        <f>IF($A90="","",SUMIF(Calc!$A:$A,$A90,Calc!$E:$E))</f>
        <v>0</v>
      </c>
      <c r="C90" s="8">
        <f>IF($A90="","",SUMIF('Exact Output'!$A:$A,$A90,'Exact Output'!$J:$J))</f>
        <v>0</v>
      </c>
      <c r="D90" s="8">
        <f>IF($A90="","",SUMIF('Exact Output'!$A:$A,$A90,'Exact Output'!$P:$P))</f>
        <v>0</v>
      </c>
      <c r="E90" s="8">
        <f>IF($A90="","",SUMIF('Exact Output'!$A:$A,$A90,'Exact Output'!$O:$O))</f>
        <v>0</v>
      </c>
      <c r="F90" s="8">
        <f>IF($A90="","",SUMIF('Exact Output'!$A:$A,$A90,'Exact Output'!$Q:$Q))</f>
        <v>0</v>
      </c>
      <c r="G90" s="8">
        <f>IF($A90="","",$E90+$F90)</f>
        <v>0</v>
      </c>
    </row>
    <row r="91" spans="1:7">
      <c r="A91">
        <f>IFERROR(INDEX('Exact Output'!$A$2:$A$901,MATCH(0,INDEX(COUNTIF($A$1:A90,'Exact Output'!$A$2:$A$901)+('Exact Output'!$A$2:$A$901=""),0),0)),"")</f>
        <v>0</v>
      </c>
      <c r="B91" s="8">
        <f>IF($A91="","",SUMIF(Calc!$A:$A,$A91,Calc!$E:$E))</f>
        <v>0</v>
      </c>
      <c r="C91" s="8">
        <f>IF($A91="","",SUMIF('Exact Output'!$A:$A,$A91,'Exact Output'!$J:$J))</f>
        <v>0</v>
      </c>
      <c r="D91" s="8">
        <f>IF($A91="","",SUMIF('Exact Output'!$A:$A,$A91,'Exact Output'!$P:$P))</f>
        <v>0</v>
      </c>
      <c r="E91" s="8">
        <f>IF($A91="","",SUMIF('Exact Output'!$A:$A,$A91,'Exact Output'!$O:$O))</f>
        <v>0</v>
      </c>
      <c r="F91" s="8">
        <f>IF($A91="","",SUMIF('Exact Output'!$A:$A,$A91,'Exact Output'!$Q:$Q))</f>
        <v>0</v>
      </c>
      <c r="G91" s="8">
        <f>IF($A91="","",$E91+$F91)</f>
        <v>0</v>
      </c>
    </row>
    <row r="92" spans="1:7">
      <c r="A92">
        <f>IFERROR(INDEX('Exact Output'!$A$2:$A$901,MATCH(0,INDEX(COUNTIF($A$1:A91,'Exact Output'!$A$2:$A$901)+('Exact Output'!$A$2:$A$901=""),0),0)),"")</f>
        <v>0</v>
      </c>
      <c r="B92" s="8">
        <f>IF($A92="","",SUMIF(Calc!$A:$A,$A92,Calc!$E:$E))</f>
        <v>0</v>
      </c>
      <c r="C92" s="8">
        <f>IF($A92="","",SUMIF('Exact Output'!$A:$A,$A92,'Exact Output'!$J:$J))</f>
        <v>0</v>
      </c>
      <c r="D92" s="8">
        <f>IF($A92="","",SUMIF('Exact Output'!$A:$A,$A92,'Exact Output'!$P:$P))</f>
        <v>0</v>
      </c>
      <c r="E92" s="8">
        <f>IF($A92="","",SUMIF('Exact Output'!$A:$A,$A92,'Exact Output'!$O:$O))</f>
        <v>0</v>
      </c>
      <c r="F92" s="8">
        <f>IF($A92="","",SUMIF('Exact Output'!$A:$A,$A92,'Exact Output'!$Q:$Q))</f>
        <v>0</v>
      </c>
      <c r="G92" s="8">
        <f>IF($A92="","",$E92+$F92)</f>
        <v>0</v>
      </c>
    </row>
    <row r="93" spans="1:7">
      <c r="A93">
        <f>IFERROR(INDEX('Exact Output'!$A$2:$A$901,MATCH(0,INDEX(COUNTIF($A$1:A92,'Exact Output'!$A$2:$A$901)+('Exact Output'!$A$2:$A$901=""),0),0)),"")</f>
        <v>0</v>
      </c>
      <c r="B93" s="8">
        <f>IF($A93="","",SUMIF(Calc!$A:$A,$A93,Calc!$E:$E))</f>
        <v>0</v>
      </c>
      <c r="C93" s="8">
        <f>IF($A93="","",SUMIF('Exact Output'!$A:$A,$A93,'Exact Output'!$J:$J))</f>
        <v>0</v>
      </c>
      <c r="D93" s="8">
        <f>IF($A93="","",SUMIF('Exact Output'!$A:$A,$A93,'Exact Output'!$P:$P))</f>
        <v>0</v>
      </c>
      <c r="E93" s="8">
        <f>IF($A93="","",SUMIF('Exact Output'!$A:$A,$A93,'Exact Output'!$O:$O))</f>
        <v>0</v>
      </c>
      <c r="F93" s="8">
        <f>IF($A93="","",SUMIF('Exact Output'!$A:$A,$A93,'Exact Output'!$Q:$Q))</f>
        <v>0</v>
      </c>
      <c r="G93" s="8">
        <f>IF($A93="","",$E93+$F93)</f>
        <v>0</v>
      </c>
    </row>
    <row r="94" spans="1:7">
      <c r="A94">
        <f>IFERROR(INDEX('Exact Output'!$A$2:$A$901,MATCH(0,INDEX(COUNTIF($A$1:A93,'Exact Output'!$A$2:$A$901)+('Exact Output'!$A$2:$A$901=""),0),0)),"")</f>
        <v>0</v>
      </c>
      <c r="B94" s="8">
        <f>IF($A94="","",SUMIF(Calc!$A:$A,$A94,Calc!$E:$E))</f>
        <v>0</v>
      </c>
      <c r="C94" s="8">
        <f>IF($A94="","",SUMIF('Exact Output'!$A:$A,$A94,'Exact Output'!$J:$J))</f>
        <v>0</v>
      </c>
      <c r="D94" s="8">
        <f>IF($A94="","",SUMIF('Exact Output'!$A:$A,$A94,'Exact Output'!$P:$P))</f>
        <v>0</v>
      </c>
      <c r="E94" s="8">
        <f>IF($A94="","",SUMIF('Exact Output'!$A:$A,$A94,'Exact Output'!$O:$O))</f>
        <v>0</v>
      </c>
      <c r="F94" s="8">
        <f>IF($A94="","",SUMIF('Exact Output'!$A:$A,$A94,'Exact Output'!$Q:$Q))</f>
        <v>0</v>
      </c>
      <c r="G94" s="8">
        <f>IF($A94="","",$E94+$F94)</f>
        <v>0</v>
      </c>
    </row>
    <row r="95" spans="1:7">
      <c r="A95">
        <f>IFERROR(INDEX('Exact Output'!$A$2:$A$901,MATCH(0,INDEX(COUNTIF($A$1:A94,'Exact Output'!$A$2:$A$901)+('Exact Output'!$A$2:$A$901=""),0),0)),"")</f>
        <v>0</v>
      </c>
      <c r="B95" s="8">
        <f>IF($A95="","",SUMIF(Calc!$A:$A,$A95,Calc!$E:$E))</f>
        <v>0</v>
      </c>
      <c r="C95" s="8">
        <f>IF($A95="","",SUMIF('Exact Output'!$A:$A,$A95,'Exact Output'!$J:$J))</f>
        <v>0</v>
      </c>
      <c r="D95" s="8">
        <f>IF($A95="","",SUMIF('Exact Output'!$A:$A,$A95,'Exact Output'!$P:$P))</f>
        <v>0</v>
      </c>
      <c r="E95" s="8">
        <f>IF($A95="","",SUMIF('Exact Output'!$A:$A,$A95,'Exact Output'!$O:$O))</f>
        <v>0</v>
      </c>
      <c r="F95" s="8">
        <f>IF($A95="","",SUMIF('Exact Output'!$A:$A,$A95,'Exact Output'!$Q:$Q))</f>
        <v>0</v>
      </c>
      <c r="G95" s="8">
        <f>IF($A95="","",$E95+$F95)</f>
        <v>0</v>
      </c>
    </row>
    <row r="96" spans="1:7">
      <c r="A96">
        <f>IFERROR(INDEX('Exact Output'!$A$2:$A$901,MATCH(0,INDEX(COUNTIF($A$1:A95,'Exact Output'!$A$2:$A$901)+('Exact Output'!$A$2:$A$901=""),0),0)),"")</f>
        <v>0</v>
      </c>
      <c r="B96" s="8">
        <f>IF($A96="","",SUMIF(Calc!$A:$A,$A96,Calc!$E:$E))</f>
        <v>0</v>
      </c>
      <c r="C96" s="8">
        <f>IF($A96="","",SUMIF('Exact Output'!$A:$A,$A96,'Exact Output'!$J:$J))</f>
        <v>0</v>
      </c>
      <c r="D96" s="8">
        <f>IF($A96="","",SUMIF('Exact Output'!$A:$A,$A96,'Exact Output'!$P:$P))</f>
        <v>0</v>
      </c>
      <c r="E96" s="8">
        <f>IF($A96="","",SUMIF('Exact Output'!$A:$A,$A96,'Exact Output'!$O:$O))</f>
        <v>0</v>
      </c>
      <c r="F96" s="8">
        <f>IF($A96="","",SUMIF('Exact Output'!$A:$A,$A96,'Exact Output'!$Q:$Q))</f>
        <v>0</v>
      </c>
      <c r="G96" s="8">
        <f>IF($A96="","",$E96+$F96)</f>
        <v>0</v>
      </c>
    </row>
    <row r="97" spans="1:7">
      <c r="A97">
        <f>IFERROR(INDEX('Exact Output'!$A$2:$A$901,MATCH(0,INDEX(COUNTIF($A$1:A96,'Exact Output'!$A$2:$A$901)+('Exact Output'!$A$2:$A$901=""),0),0)),"")</f>
        <v>0</v>
      </c>
      <c r="B97" s="8">
        <f>IF($A97="","",SUMIF(Calc!$A:$A,$A97,Calc!$E:$E))</f>
        <v>0</v>
      </c>
      <c r="C97" s="8">
        <f>IF($A97="","",SUMIF('Exact Output'!$A:$A,$A97,'Exact Output'!$J:$J))</f>
        <v>0</v>
      </c>
      <c r="D97" s="8">
        <f>IF($A97="","",SUMIF('Exact Output'!$A:$A,$A97,'Exact Output'!$P:$P))</f>
        <v>0</v>
      </c>
      <c r="E97" s="8">
        <f>IF($A97="","",SUMIF('Exact Output'!$A:$A,$A97,'Exact Output'!$O:$O))</f>
        <v>0</v>
      </c>
      <c r="F97" s="8">
        <f>IF($A97="","",SUMIF('Exact Output'!$A:$A,$A97,'Exact Output'!$Q:$Q))</f>
        <v>0</v>
      </c>
      <c r="G97" s="8">
        <f>IF($A97="","",$E97+$F97)</f>
        <v>0</v>
      </c>
    </row>
    <row r="98" spans="1:7">
      <c r="A98">
        <f>IFERROR(INDEX('Exact Output'!$A$2:$A$901,MATCH(0,INDEX(COUNTIF($A$1:A97,'Exact Output'!$A$2:$A$901)+('Exact Output'!$A$2:$A$901=""),0),0)),"")</f>
        <v>0</v>
      </c>
      <c r="B98" s="8">
        <f>IF($A98="","",SUMIF(Calc!$A:$A,$A98,Calc!$E:$E))</f>
        <v>0</v>
      </c>
      <c r="C98" s="8">
        <f>IF($A98="","",SUMIF('Exact Output'!$A:$A,$A98,'Exact Output'!$J:$J))</f>
        <v>0</v>
      </c>
      <c r="D98" s="8">
        <f>IF($A98="","",SUMIF('Exact Output'!$A:$A,$A98,'Exact Output'!$P:$P))</f>
        <v>0</v>
      </c>
      <c r="E98" s="8">
        <f>IF($A98="","",SUMIF('Exact Output'!$A:$A,$A98,'Exact Output'!$O:$O))</f>
        <v>0</v>
      </c>
      <c r="F98" s="8">
        <f>IF($A98="","",SUMIF('Exact Output'!$A:$A,$A98,'Exact Output'!$Q:$Q))</f>
        <v>0</v>
      </c>
      <c r="G98" s="8">
        <f>IF($A98="","",$E98+$F98)</f>
        <v>0</v>
      </c>
    </row>
    <row r="99" spans="1:7">
      <c r="A99">
        <f>IFERROR(INDEX('Exact Output'!$A$2:$A$901,MATCH(0,INDEX(COUNTIF($A$1:A98,'Exact Output'!$A$2:$A$901)+('Exact Output'!$A$2:$A$901=""),0),0)),"")</f>
        <v>0</v>
      </c>
      <c r="B99" s="8">
        <f>IF($A99="","",SUMIF(Calc!$A:$A,$A99,Calc!$E:$E))</f>
        <v>0</v>
      </c>
      <c r="C99" s="8">
        <f>IF($A99="","",SUMIF('Exact Output'!$A:$A,$A99,'Exact Output'!$J:$J))</f>
        <v>0</v>
      </c>
      <c r="D99" s="8">
        <f>IF($A99="","",SUMIF('Exact Output'!$A:$A,$A99,'Exact Output'!$P:$P))</f>
        <v>0</v>
      </c>
      <c r="E99" s="8">
        <f>IF($A99="","",SUMIF('Exact Output'!$A:$A,$A99,'Exact Output'!$O:$O))</f>
        <v>0</v>
      </c>
      <c r="F99" s="8">
        <f>IF($A99="","",SUMIF('Exact Output'!$A:$A,$A99,'Exact Output'!$Q:$Q))</f>
        <v>0</v>
      </c>
      <c r="G99" s="8">
        <f>IF($A99="","",$E99+$F99)</f>
        <v>0</v>
      </c>
    </row>
    <row r="100" spans="1:7">
      <c r="A100">
        <f>IFERROR(INDEX('Exact Output'!$A$2:$A$901,MATCH(0,INDEX(COUNTIF($A$1:A99,'Exact Output'!$A$2:$A$901)+('Exact Output'!$A$2:$A$901=""),0),0)),"")</f>
        <v>0</v>
      </c>
      <c r="B100" s="8">
        <f>IF($A100="","",SUMIF(Calc!$A:$A,$A100,Calc!$E:$E))</f>
        <v>0</v>
      </c>
      <c r="C100" s="8">
        <f>IF($A100="","",SUMIF('Exact Output'!$A:$A,$A100,'Exact Output'!$J:$J))</f>
        <v>0</v>
      </c>
      <c r="D100" s="8">
        <f>IF($A100="","",SUMIF('Exact Output'!$A:$A,$A100,'Exact Output'!$P:$P))</f>
        <v>0</v>
      </c>
      <c r="E100" s="8">
        <f>IF($A100="","",SUMIF('Exact Output'!$A:$A,$A100,'Exact Output'!$O:$O))</f>
        <v>0</v>
      </c>
      <c r="F100" s="8">
        <f>IF($A100="","",SUMIF('Exact Output'!$A:$A,$A100,'Exact Output'!$Q:$Q))</f>
        <v>0</v>
      </c>
      <c r="G100" s="8">
        <f>IF($A100="","",$E100+$F100)</f>
        <v>0</v>
      </c>
    </row>
    <row r="101" spans="1:7">
      <c r="A101">
        <f>IFERROR(INDEX('Exact Output'!$A$2:$A$901,MATCH(0,INDEX(COUNTIF($A$1:A100,'Exact Output'!$A$2:$A$901)+('Exact Output'!$A$2:$A$901=""),0),0)),"")</f>
        <v>0</v>
      </c>
      <c r="B101" s="8">
        <f>IF($A101="","",SUMIF(Calc!$A:$A,$A101,Calc!$E:$E))</f>
        <v>0</v>
      </c>
      <c r="C101" s="8">
        <f>IF($A101="","",SUMIF('Exact Output'!$A:$A,$A101,'Exact Output'!$J:$J))</f>
        <v>0</v>
      </c>
      <c r="D101" s="8">
        <f>IF($A101="","",SUMIF('Exact Output'!$A:$A,$A101,'Exact Output'!$P:$P))</f>
        <v>0</v>
      </c>
      <c r="E101" s="8">
        <f>IF($A101="","",SUMIF('Exact Output'!$A:$A,$A101,'Exact Output'!$O:$O))</f>
        <v>0</v>
      </c>
      <c r="F101" s="8">
        <f>IF($A101="","",SUMIF('Exact Output'!$A:$A,$A101,'Exact Output'!$Q:$Q))</f>
        <v>0</v>
      </c>
      <c r="G101" s="8">
        <f>IF($A101="","",$E101+$F101)</f>
        <v>0</v>
      </c>
    </row>
    <row r="102" spans="1:7">
      <c r="A102">
        <f>IFERROR(INDEX('Exact Output'!$A$2:$A$901,MATCH(0,INDEX(COUNTIF($A$1:A101,'Exact Output'!$A$2:$A$901)+('Exact Output'!$A$2:$A$901=""),0),0)),"")</f>
        <v>0</v>
      </c>
      <c r="B102" s="8">
        <f>IF($A102="","",SUMIF(Calc!$A:$A,$A102,Calc!$E:$E))</f>
        <v>0</v>
      </c>
      <c r="C102" s="8">
        <f>IF($A102="","",SUMIF('Exact Output'!$A:$A,$A102,'Exact Output'!$J:$J))</f>
        <v>0</v>
      </c>
      <c r="D102" s="8">
        <f>IF($A102="","",SUMIF('Exact Output'!$A:$A,$A102,'Exact Output'!$P:$P))</f>
        <v>0</v>
      </c>
      <c r="E102" s="8">
        <f>IF($A102="","",SUMIF('Exact Output'!$A:$A,$A102,'Exact Output'!$O:$O))</f>
        <v>0</v>
      </c>
      <c r="F102" s="8">
        <f>IF($A102="","",SUMIF('Exact Output'!$A:$A,$A102,'Exact Output'!$Q:$Q))</f>
        <v>0</v>
      </c>
      <c r="G102" s="8">
        <f>IF($A102="","",$E102+$F102)</f>
        <v>0</v>
      </c>
    </row>
    <row r="103" spans="1:7">
      <c r="A103">
        <f>IFERROR(INDEX('Exact Output'!$A$2:$A$901,MATCH(0,INDEX(COUNTIF($A$1:A102,'Exact Output'!$A$2:$A$901)+('Exact Output'!$A$2:$A$901=""),0),0)),"")</f>
        <v>0</v>
      </c>
      <c r="B103" s="8">
        <f>IF($A103="","",SUMIF(Calc!$A:$A,$A103,Calc!$E:$E))</f>
        <v>0</v>
      </c>
      <c r="C103" s="8">
        <f>IF($A103="","",SUMIF('Exact Output'!$A:$A,$A103,'Exact Output'!$J:$J))</f>
        <v>0</v>
      </c>
      <c r="D103" s="8">
        <f>IF($A103="","",SUMIF('Exact Output'!$A:$A,$A103,'Exact Output'!$P:$P))</f>
        <v>0</v>
      </c>
      <c r="E103" s="8">
        <f>IF($A103="","",SUMIF('Exact Output'!$A:$A,$A103,'Exact Output'!$O:$O))</f>
        <v>0</v>
      </c>
      <c r="F103" s="8">
        <f>IF($A103="","",SUMIF('Exact Output'!$A:$A,$A103,'Exact Output'!$Q:$Q))</f>
        <v>0</v>
      </c>
      <c r="G103" s="8">
        <f>IF($A103="","",$E103+$F103)</f>
        <v>0</v>
      </c>
    </row>
    <row r="104" spans="1:7">
      <c r="A104">
        <f>IFERROR(INDEX('Exact Output'!$A$2:$A$901,MATCH(0,INDEX(COUNTIF($A$1:A103,'Exact Output'!$A$2:$A$901)+('Exact Output'!$A$2:$A$901=""),0),0)),"")</f>
        <v>0</v>
      </c>
      <c r="B104" s="8">
        <f>IF($A104="","",SUMIF(Calc!$A:$A,$A104,Calc!$E:$E))</f>
        <v>0</v>
      </c>
      <c r="C104" s="8">
        <f>IF($A104="","",SUMIF('Exact Output'!$A:$A,$A104,'Exact Output'!$J:$J))</f>
        <v>0</v>
      </c>
      <c r="D104" s="8">
        <f>IF($A104="","",SUMIF('Exact Output'!$A:$A,$A104,'Exact Output'!$P:$P))</f>
        <v>0</v>
      </c>
      <c r="E104" s="8">
        <f>IF($A104="","",SUMIF('Exact Output'!$A:$A,$A104,'Exact Output'!$O:$O))</f>
        <v>0</v>
      </c>
      <c r="F104" s="8">
        <f>IF($A104="","",SUMIF('Exact Output'!$A:$A,$A104,'Exact Output'!$Q:$Q))</f>
        <v>0</v>
      </c>
      <c r="G104" s="8">
        <f>IF($A104="","",$E104+$F104)</f>
        <v>0</v>
      </c>
    </row>
    <row r="105" spans="1:7">
      <c r="A105">
        <f>IFERROR(INDEX('Exact Output'!$A$2:$A$901,MATCH(0,INDEX(COUNTIF($A$1:A104,'Exact Output'!$A$2:$A$901)+('Exact Output'!$A$2:$A$901=""),0),0)),"")</f>
        <v>0</v>
      </c>
      <c r="B105" s="8">
        <f>IF($A105="","",SUMIF(Calc!$A:$A,$A105,Calc!$E:$E))</f>
        <v>0</v>
      </c>
      <c r="C105" s="8">
        <f>IF($A105="","",SUMIF('Exact Output'!$A:$A,$A105,'Exact Output'!$J:$J))</f>
        <v>0</v>
      </c>
      <c r="D105" s="8">
        <f>IF($A105="","",SUMIF('Exact Output'!$A:$A,$A105,'Exact Output'!$P:$P))</f>
        <v>0</v>
      </c>
      <c r="E105" s="8">
        <f>IF($A105="","",SUMIF('Exact Output'!$A:$A,$A105,'Exact Output'!$O:$O))</f>
        <v>0</v>
      </c>
      <c r="F105" s="8">
        <f>IF($A105="","",SUMIF('Exact Output'!$A:$A,$A105,'Exact Output'!$Q:$Q))</f>
        <v>0</v>
      </c>
      <c r="G105" s="8">
        <f>IF($A105="","",$E105+$F105)</f>
        <v>0</v>
      </c>
    </row>
    <row r="106" spans="1:7">
      <c r="A106">
        <f>IFERROR(INDEX('Exact Output'!$A$2:$A$901,MATCH(0,INDEX(COUNTIF($A$1:A105,'Exact Output'!$A$2:$A$901)+('Exact Output'!$A$2:$A$901=""),0),0)),"")</f>
        <v>0</v>
      </c>
      <c r="B106" s="8">
        <f>IF($A106="","",SUMIF(Calc!$A:$A,$A106,Calc!$E:$E))</f>
        <v>0</v>
      </c>
      <c r="C106" s="8">
        <f>IF($A106="","",SUMIF('Exact Output'!$A:$A,$A106,'Exact Output'!$J:$J))</f>
        <v>0</v>
      </c>
      <c r="D106" s="8">
        <f>IF($A106="","",SUMIF('Exact Output'!$A:$A,$A106,'Exact Output'!$P:$P))</f>
        <v>0</v>
      </c>
      <c r="E106" s="8">
        <f>IF($A106="","",SUMIF('Exact Output'!$A:$A,$A106,'Exact Output'!$O:$O))</f>
        <v>0</v>
      </c>
      <c r="F106" s="8">
        <f>IF($A106="","",SUMIF('Exact Output'!$A:$A,$A106,'Exact Output'!$Q:$Q))</f>
        <v>0</v>
      </c>
      <c r="G106" s="8">
        <f>IF($A106="","",$E106+$F106)</f>
        <v>0</v>
      </c>
    </row>
    <row r="107" spans="1:7">
      <c r="A107">
        <f>IFERROR(INDEX('Exact Output'!$A$2:$A$901,MATCH(0,INDEX(COUNTIF($A$1:A106,'Exact Output'!$A$2:$A$901)+('Exact Output'!$A$2:$A$901=""),0),0)),"")</f>
        <v>0</v>
      </c>
      <c r="B107" s="8">
        <f>IF($A107="","",SUMIF(Calc!$A:$A,$A107,Calc!$E:$E))</f>
        <v>0</v>
      </c>
      <c r="C107" s="8">
        <f>IF($A107="","",SUMIF('Exact Output'!$A:$A,$A107,'Exact Output'!$J:$J))</f>
        <v>0</v>
      </c>
      <c r="D107" s="8">
        <f>IF($A107="","",SUMIF('Exact Output'!$A:$A,$A107,'Exact Output'!$P:$P))</f>
        <v>0</v>
      </c>
      <c r="E107" s="8">
        <f>IF($A107="","",SUMIF('Exact Output'!$A:$A,$A107,'Exact Output'!$O:$O))</f>
        <v>0</v>
      </c>
      <c r="F107" s="8">
        <f>IF($A107="","",SUMIF('Exact Output'!$A:$A,$A107,'Exact Output'!$Q:$Q))</f>
        <v>0</v>
      </c>
      <c r="G107" s="8">
        <f>IF($A107="","",$E107+$F107)</f>
        <v>0</v>
      </c>
    </row>
    <row r="108" spans="1:7">
      <c r="A108">
        <f>IFERROR(INDEX('Exact Output'!$A$2:$A$901,MATCH(0,INDEX(COUNTIF($A$1:A107,'Exact Output'!$A$2:$A$901)+('Exact Output'!$A$2:$A$901=""),0),0)),"")</f>
        <v>0</v>
      </c>
      <c r="B108" s="8">
        <f>IF($A108="","",SUMIF(Calc!$A:$A,$A108,Calc!$E:$E))</f>
        <v>0</v>
      </c>
      <c r="C108" s="8">
        <f>IF($A108="","",SUMIF('Exact Output'!$A:$A,$A108,'Exact Output'!$J:$J))</f>
        <v>0</v>
      </c>
      <c r="D108" s="8">
        <f>IF($A108="","",SUMIF('Exact Output'!$A:$A,$A108,'Exact Output'!$P:$P))</f>
        <v>0</v>
      </c>
      <c r="E108" s="8">
        <f>IF($A108="","",SUMIF('Exact Output'!$A:$A,$A108,'Exact Output'!$O:$O))</f>
        <v>0</v>
      </c>
      <c r="F108" s="8">
        <f>IF($A108="","",SUMIF('Exact Output'!$A:$A,$A108,'Exact Output'!$Q:$Q))</f>
        <v>0</v>
      </c>
      <c r="G108" s="8">
        <f>IF($A108="","",$E108+$F108)</f>
        <v>0</v>
      </c>
    </row>
    <row r="109" spans="1:7">
      <c r="A109">
        <f>IFERROR(INDEX('Exact Output'!$A$2:$A$901,MATCH(0,INDEX(COUNTIF($A$1:A108,'Exact Output'!$A$2:$A$901)+('Exact Output'!$A$2:$A$901=""),0),0)),"")</f>
        <v>0</v>
      </c>
      <c r="B109" s="8">
        <f>IF($A109="","",SUMIF(Calc!$A:$A,$A109,Calc!$E:$E))</f>
        <v>0</v>
      </c>
      <c r="C109" s="8">
        <f>IF($A109="","",SUMIF('Exact Output'!$A:$A,$A109,'Exact Output'!$J:$J))</f>
        <v>0</v>
      </c>
      <c r="D109" s="8">
        <f>IF($A109="","",SUMIF('Exact Output'!$A:$A,$A109,'Exact Output'!$P:$P))</f>
        <v>0</v>
      </c>
      <c r="E109" s="8">
        <f>IF($A109="","",SUMIF('Exact Output'!$A:$A,$A109,'Exact Output'!$O:$O))</f>
        <v>0</v>
      </c>
      <c r="F109" s="8">
        <f>IF($A109="","",SUMIF('Exact Output'!$A:$A,$A109,'Exact Output'!$Q:$Q))</f>
        <v>0</v>
      </c>
      <c r="G109" s="8">
        <f>IF($A109="","",$E109+$F109)</f>
        <v>0</v>
      </c>
    </row>
    <row r="110" spans="1:7">
      <c r="A110">
        <f>IFERROR(INDEX('Exact Output'!$A$2:$A$901,MATCH(0,INDEX(COUNTIF($A$1:A109,'Exact Output'!$A$2:$A$901)+('Exact Output'!$A$2:$A$901=""),0),0)),"")</f>
        <v>0</v>
      </c>
      <c r="B110" s="8">
        <f>IF($A110="","",SUMIF(Calc!$A:$A,$A110,Calc!$E:$E))</f>
        <v>0</v>
      </c>
      <c r="C110" s="8">
        <f>IF($A110="","",SUMIF('Exact Output'!$A:$A,$A110,'Exact Output'!$J:$J))</f>
        <v>0</v>
      </c>
      <c r="D110" s="8">
        <f>IF($A110="","",SUMIF('Exact Output'!$A:$A,$A110,'Exact Output'!$P:$P))</f>
        <v>0</v>
      </c>
      <c r="E110" s="8">
        <f>IF($A110="","",SUMIF('Exact Output'!$A:$A,$A110,'Exact Output'!$O:$O))</f>
        <v>0</v>
      </c>
      <c r="F110" s="8">
        <f>IF($A110="","",SUMIF('Exact Output'!$A:$A,$A110,'Exact Output'!$Q:$Q))</f>
        <v>0</v>
      </c>
      <c r="G110" s="8">
        <f>IF($A110="","",$E110+$F110)</f>
        <v>0</v>
      </c>
    </row>
    <row r="111" spans="1:7">
      <c r="A111">
        <f>IFERROR(INDEX('Exact Output'!$A$2:$A$901,MATCH(0,INDEX(COUNTIF($A$1:A110,'Exact Output'!$A$2:$A$901)+('Exact Output'!$A$2:$A$901=""),0),0)),"")</f>
        <v>0</v>
      </c>
      <c r="B111" s="8">
        <f>IF($A111="","",SUMIF(Calc!$A:$A,$A111,Calc!$E:$E))</f>
        <v>0</v>
      </c>
      <c r="C111" s="8">
        <f>IF($A111="","",SUMIF('Exact Output'!$A:$A,$A111,'Exact Output'!$J:$J))</f>
        <v>0</v>
      </c>
      <c r="D111" s="8">
        <f>IF($A111="","",SUMIF('Exact Output'!$A:$A,$A111,'Exact Output'!$P:$P))</f>
        <v>0</v>
      </c>
      <c r="E111" s="8">
        <f>IF($A111="","",SUMIF('Exact Output'!$A:$A,$A111,'Exact Output'!$O:$O))</f>
        <v>0</v>
      </c>
      <c r="F111" s="8">
        <f>IF($A111="","",SUMIF('Exact Output'!$A:$A,$A111,'Exact Output'!$Q:$Q))</f>
        <v>0</v>
      </c>
      <c r="G111" s="8">
        <f>IF($A111="","",$E111+$F111)</f>
        <v>0</v>
      </c>
    </row>
    <row r="112" spans="1:7">
      <c r="A112">
        <f>IFERROR(INDEX('Exact Output'!$A$2:$A$901,MATCH(0,INDEX(COUNTIF($A$1:A111,'Exact Output'!$A$2:$A$901)+('Exact Output'!$A$2:$A$901=""),0),0)),"")</f>
        <v>0</v>
      </c>
      <c r="B112" s="8">
        <f>IF($A112="","",SUMIF(Calc!$A:$A,$A112,Calc!$E:$E))</f>
        <v>0</v>
      </c>
      <c r="C112" s="8">
        <f>IF($A112="","",SUMIF('Exact Output'!$A:$A,$A112,'Exact Output'!$J:$J))</f>
        <v>0</v>
      </c>
      <c r="D112" s="8">
        <f>IF($A112="","",SUMIF('Exact Output'!$A:$A,$A112,'Exact Output'!$P:$P))</f>
        <v>0</v>
      </c>
      <c r="E112" s="8">
        <f>IF($A112="","",SUMIF('Exact Output'!$A:$A,$A112,'Exact Output'!$O:$O))</f>
        <v>0</v>
      </c>
      <c r="F112" s="8">
        <f>IF($A112="","",SUMIF('Exact Output'!$A:$A,$A112,'Exact Output'!$Q:$Q))</f>
        <v>0</v>
      </c>
      <c r="G112" s="8">
        <f>IF($A112="","",$E112+$F112)</f>
        <v>0</v>
      </c>
    </row>
    <row r="113" spans="1:7">
      <c r="A113">
        <f>IFERROR(INDEX('Exact Output'!$A$2:$A$901,MATCH(0,INDEX(COUNTIF($A$1:A112,'Exact Output'!$A$2:$A$901)+('Exact Output'!$A$2:$A$901=""),0),0)),"")</f>
        <v>0</v>
      </c>
      <c r="B113" s="8">
        <f>IF($A113="","",SUMIF(Calc!$A:$A,$A113,Calc!$E:$E))</f>
        <v>0</v>
      </c>
      <c r="C113" s="8">
        <f>IF($A113="","",SUMIF('Exact Output'!$A:$A,$A113,'Exact Output'!$J:$J))</f>
        <v>0</v>
      </c>
      <c r="D113" s="8">
        <f>IF($A113="","",SUMIF('Exact Output'!$A:$A,$A113,'Exact Output'!$P:$P))</f>
        <v>0</v>
      </c>
      <c r="E113" s="8">
        <f>IF($A113="","",SUMIF('Exact Output'!$A:$A,$A113,'Exact Output'!$O:$O))</f>
        <v>0</v>
      </c>
      <c r="F113" s="8">
        <f>IF($A113="","",SUMIF('Exact Output'!$A:$A,$A113,'Exact Output'!$Q:$Q))</f>
        <v>0</v>
      </c>
      <c r="G113" s="8">
        <f>IF($A113="","",$E113+$F113)</f>
        <v>0</v>
      </c>
    </row>
    <row r="114" spans="1:7">
      <c r="A114">
        <f>IFERROR(INDEX('Exact Output'!$A$2:$A$901,MATCH(0,INDEX(COUNTIF($A$1:A113,'Exact Output'!$A$2:$A$901)+('Exact Output'!$A$2:$A$901=""),0),0)),"")</f>
        <v>0</v>
      </c>
      <c r="B114" s="8">
        <f>IF($A114="","",SUMIF(Calc!$A:$A,$A114,Calc!$E:$E))</f>
        <v>0</v>
      </c>
      <c r="C114" s="8">
        <f>IF($A114="","",SUMIF('Exact Output'!$A:$A,$A114,'Exact Output'!$J:$J))</f>
        <v>0</v>
      </c>
      <c r="D114" s="8">
        <f>IF($A114="","",SUMIF('Exact Output'!$A:$A,$A114,'Exact Output'!$P:$P))</f>
        <v>0</v>
      </c>
      <c r="E114" s="8">
        <f>IF($A114="","",SUMIF('Exact Output'!$A:$A,$A114,'Exact Output'!$O:$O))</f>
        <v>0</v>
      </c>
      <c r="F114" s="8">
        <f>IF($A114="","",SUMIF('Exact Output'!$A:$A,$A114,'Exact Output'!$Q:$Q))</f>
        <v>0</v>
      </c>
      <c r="G114" s="8">
        <f>IF($A114="","",$E114+$F114)</f>
        <v>0</v>
      </c>
    </row>
    <row r="115" spans="1:7">
      <c r="A115">
        <f>IFERROR(INDEX('Exact Output'!$A$2:$A$901,MATCH(0,INDEX(COUNTIF($A$1:A114,'Exact Output'!$A$2:$A$901)+('Exact Output'!$A$2:$A$901=""),0),0)),"")</f>
        <v>0</v>
      </c>
      <c r="B115" s="8">
        <f>IF($A115="","",SUMIF(Calc!$A:$A,$A115,Calc!$E:$E))</f>
        <v>0</v>
      </c>
      <c r="C115" s="8">
        <f>IF($A115="","",SUMIF('Exact Output'!$A:$A,$A115,'Exact Output'!$J:$J))</f>
        <v>0</v>
      </c>
      <c r="D115" s="8">
        <f>IF($A115="","",SUMIF('Exact Output'!$A:$A,$A115,'Exact Output'!$P:$P))</f>
        <v>0</v>
      </c>
      <c r="E115" s="8">
        <f>IF($A115="","",SUMIF('Exact Output'!$A:$A,$A115,'Exact Output'!$O:$O))</f>
        <v>0</v>
      </c>
      <c r="F115" s="8">
        <f>IF($A115="","",SUMIF('Exact Output'!$A:$A,$A115,'Exact Output'!$Q:$Q))</f>
        <v>0</v>
      </c>
      <c r="G115" s="8">
        <f>IF($A115="","",$E115+$F115)</f>
        <v>0</v>
      </c>
    </row>
    <row r="116" spans="1:7">
      <c r="A116">
        <f>IFERROR(INDEX('Exact Output'!$A$2:$A$901,MATCH(0,INDEX(COUNTIF($A$1:A115,'Exact Output'!$A$2:$A$901)+('Exact Output'!$A$2:$A$901=""),0),0)),"")</f>
        <v>0</v>
      </c>
      <c r="B116" s="8">
        <f>IF($A116="","",SUMIF(Calc!$A:$A,$A116,Calc!$E:$E))</f>
        <v>0</v>
      </c>
      <c r="C116" s="8">
        <f>IF($A116="","",SUMIF('Exact Output'!$A:$A,$A116,'Exact Output'!$J:$J))</f>
        <v>0</v>
      </c>
      <c r="D116" s="8">
        <f>IF($A116="","",SUMIF('Exact Output'!$A:$A,$A116,'Exact Output'!$P:$P))</f>
        <v>0</v>
      </c>
      <c r="E116" s="8">
        <f>IF($A116="","",SUMIF('Exact Output'!$A:$A,$A116,'Exact Output'!$O:$O))</f>
        <v>0</v>
      </c>
      <c r="F116" s="8">
        <f>IF($A116="","",SUMIF('Exact Output'!$A:$A,$A116,'Exact Output'!$Q:$Q))</f>
        <v>0</v>
      </c>
      <c r="G116" s="8">
        <f>IF($A116="","",$E116+$F116)</f>
        <v>0</v>
      </c>
    </row>
    <row r="117" spans="1:7">
      <c r="A117">
        <f>IFERROR(INDEX('Exact Output'!$A$2:$A$901,MATCH(0,INDEX(COUNTIF($A$1:A116,'Exact Output'!$A$2:$A$901)+('Exact Output'!$A$2:$A$901=""),0),0)),"")</f>
        <v>0</v>
      </c>
      <c r="B117" s="8">
        <f>IF($A117="","",SUMIF(Calc!$A:$A,$A117,Calc!$E:$E))</f>
        <v>0</v>
      </c>
      <c r="C117" s="8">
        <f>IF($A117="","",SUMIF('Exact Output'!$A:$A,$A117,'Exact Output'!$J:$J))</f>
        <v>0</v>
      </c>
      <c r="D117" s="8">
        <f>IF($A117="","",SUMIF('Exact Output'!$A:$A,$A117,'Exact Output'!$P:$P))</f>
        <v>0</v>
      </c>
      <c r="E117" s="8">
        <f>IF($A117="","",SUMIF('Exact Output'!$A:$A,$A117,'Exact Output'!$O:$O))</f>
        <v>0</v>
      </c>
      <c r="F117" s="8">
        <f>IF($A117="","",SUMIF('Exact Output'!$A:$A,$A117,'Exact Output'!$Q:$Q))</f>
        <v>0</v>
      </c>
      <c r="G117" s="8">
        <f>IF($A117="","",$E117+$F117)</f>
        <v>0</v>
      </c>
    </row>
    <row r="118" spans="1:7">
      <c r="A118">
        <f>IFERROR(INDEX('Exact Output'!$A$2:$A$901,MATCH(0,INDEX(COUNTIF($A$1:A117,'Exact Output'!$A$2:$A$901)+('Exact Output'!$A$2:$A$901=""),0),0)),"")</f>
        <v>0</v>
      </c>
      <c r="B118" s="8">
        <f>IF($A118="","",SUMIF(Calc!$A:$A,$A118,Calc!$E:$E))</f>
        <v>0</v>
      </c>
      <c r="C118" s="8">
        <f>IF($A118="","",SUMIF('Exact Output'!$A:$A,$A118,'Exact Output'!$J:$J))</f>
        <v>0</v>
      </c>
      <c r="D118" s="8">
        <f>IF($A118="","",SUMIF('Exact Output'!$A:$A,$A118,'Exact Output'!$P:$P))</f>
        <v>0</v>
      </c>
      <c r="E118" s="8">
        <f>IF($A118="","",SUMIF('Exact Output'!$A:$A,$A118,'Exact Output'!$O:$O))</f>
        <v>0</v>
      </c>
      <c r="F118" s="8">
        <f>IF($A118="","",SUMIF('Exact Output'!$A:$A,$A118,'Exact Output'!$Q:$Q))</f>
        <v>0</v>
      </c>
      <c r="G118" s="8">
        <f>IF($A118="","",$E118+$F118)</f>
        <v>0</v>
      </c>
    </row>
    <row r="119" spans="1:7">
      <c r="A119">
        <f>IFERROR(INDEX('Exact Output'!$A$2:$A$901,MATCH(0,INDEX(COUNTIF($A$1:A118,'Exact Output'!$A$2:$A$901)+('Exact Output'!$A$2:$A$901=""),0),0)),"")</f>
        <v>0</v>
      </c>
      <c r="B119" s="8">
        <f>IF($A119="","",SUMIF(Calc!$A:$A,$A119,Calc!$E:$E))</f>
        <v>0</v>
      </c>
      <c r="C119" s="8">
        <f>IF($A119="","",SUMIF('Exact Output'!$A:$A,$A119,'Exact Output'!$J:$J))</f>
        <v>0</v>
      </c>
      <c r="D119" s="8">
        <f>IF($A119="","",SUMIF('Exact Output'!$A:$A,$A119,'Exact Output'!$P:$P))</f>
        <v>0</v>
      </c>
      <c r="E119" s="8">
        <f>IF($A119="","",SUMIF('Exact Output'!$A:$A,$A119,'Exact Output'!$O:$O))</f>
        <v>0</v>
      </c>
      <c r="F119" s="8">
        <f>IF($A119="","",SUMIF('Exact Output'!$A:$A,$A119,'Exact Output'!$Q:$Q))</f>
        <v>0</v>
      </c>
      <c r="G119" s="8">
        <f>IF($A119="","",$E119+$F119)</f>
        <v>0</v>
      </c>
    </row>
    <row r="120" spans="1:7">
      <c r="A120">
        <f>IFERROR(INDEX('Exact Output'!$A$2:$A$901,MATCH(0,INDEX(COUNTIF($A$1:A119,'Exact Output'!$A$2:$A$901)+('Exact Output'!$A$2:$A$901=""),0),0)),"")</f>
        <v>0</v>
      </c>
      <c r="B120" s="8">
        <f>IF($A120="","",SUMIF(Calc!$A:$A,$A120,Calc!$E:$E))</f>
        <v>0</v>
      </c>
      <c r="C120" s="8">
        <f>IF($A120="","",SUMIF('Exact Output'!$A:$A,$A120,'Exact Output'!$J:$J))</f>
        <v>0</v>
      </c>
      <c r="D120" s="8">
        <f>IF($A120="","",SUMIF('Exact Output'!$A:$A,$A120,'Exact Output'!$P:$P))</f>
        <v>0</v>
      </c>
      <c r="E120" s="8">
        <f>IF($A120="","",SUMIF('Exact Output'!$A:$A,$A120,'Exact Output'!$O:$O))</f>
        <v>0</v>
      </c>
      <c r="F120" s="8">
        <f>IF($A120="","",SUMIF('Exact Output'!$A:$A,$A120,'Exact Output'!$Q:$Q))</f>
        <v>0</v>
      </c>
      <c r="G120" s="8">
        <f>IF($A120="","",$E120+$F120)</f>
        <v>0</v>
      </c>
    </row>
    <row r="121" spans="1:7">
      <c r="A121">
        <f>IFERROR(INDEX('Exact Output'!$A$2:$A$901,MATCH(0,INDEX(COUNTIF($A$1:A120,'Exact Output'!$A$2:$A$901)+('Exact Output'!$A$2:$A$901=""),0),0)),"")</f>
        <v>0</v>
      </c>
      <c r="B121" s="8">
        <f>IF($A121="","",SUMIF(Calc!$A:$A,$A121,Calc!$E:$E))</f>
        <v>0</v>
      </c>
      <c r="C121" s="8">
        <f>IF($A121="","",SUMIF('Exact Output'!$A:$A,$A121,'Exact Output'!$J:$J))</f>
        <v>0</v>
      </c>
      <c r="D121" s="8">
        <f>IF($A121="","",SUMIF('Exact Output'!$A:$A,$A121,'Exact Output'!$P:$P))</f>
        <v>0</v>
      </c>
      <c r="E121" s="8">
        <f>IF($A121="","",SUMIF('Exact Output'!$A:$A,$A121,'Exact Output'!$O:$O))</f>
        <v>0</v>
      </c>
      <c r="F121" s="8">
        <f>IF($A121="","",SUMIF('Exact Output'!$A:$A,$A121,'Exact Output'!$Q:$Q))</f>
        <v>0</v>
      </c>
      <c r="G121" s="8">
        <f>IF($A121="","",$E121+$F121)</f>
        <v>0</v>
      </c>
    </row>
    <row r="122" spans="1:7">
      <c r="A122">
        <f>IFERROR(INDEX('Exact Output'!$A$2:$A$901,MATCH(0,INDEX(COUNTIF($A$1:A121,'Exact Output'!$A$2:$A$901)+('Exact Output'!$A$2:$A$901=""),0),0)),"")</f>
        <v>0</v>
      </c>
      <c r="B122" s="8">
        <f>IF($A122="","",SUMIF(Calc!$A:$A,$A122,Calc!$E:$E))</f>
        <v>0</v>
      </c>
      <c r="C122" s="8">
        <f>IF($A122="","",SUMIF('Exact Output'!$A:$A,$A122,'Exact Output'!$J:$J))</f>
        <v>0</v>
      </c>
      <c r="D122" s="8">
        <f>IF($A122="","",SUMIF('Exact Output'!$A:$A,$A122,'Exact Output'!$P:$P))</f>
        <v>0</v>
      </c>
      <c r="E122" s="8">
        <f>IF($A122="","",SUMIF('Exact Output'!$A:$A,$A122,'Exact Output'!$O:$O))</f>
        <v>0</v>
      </c>
      <c r="F122" s="8">
        <f>IF($A122="","",SUMIF('Exact Output'!$A:$A,$A122,'Exact Output'!$Q:$Q))</f>
        <v>0</v>
      </c>
      <c r="G122" s="8">
        <f>IF($A122="","",$E122+$F122)</f>
        <v>0</v>
      </c>
    </row>
    <row r="123" spans="1:7">
      <c r="A123">
        <f>IFERROR(INDEX('Exact Output'!$A$2:$A$901,MATCH(0,INDEX(COUNTIF($A$1:A122,'Exact Output'!$A$2:$A$901)+('Exact Output'!$A$2:$A$901=""),0),0)),"")</f>
        <v>0</v>
      </c>
      <c r="B123" s="8">
        <f>IF($A123="","",SUMIF(Calc!$A:$A,$A123,Calc!$E:$E))</f>
        <v>0</v>
      </c>
      <c r="C123" s="8">
        <f>IF($A123="","",SUMIF('Exact Output'!$A:$A,$A123,'Exact Output'!$J:$J))</f>
        <v>0</v>
      </c>
      <c r="D123" s="8">
        <f>IF($A123="","",SUMIF('Exact Output'!$A:$A,$A123,'Exact Output'!$P:$P))</f>
        <v>0</v>
      </c>
      <c r="E123" s="8">
        <f>IF($A123="","",SUMIF('Exact Output'!$A:$A,$A123,'Exact Output'!$O:$O))</f>
        <v>0</v>
      </c>
      <c r="F123" s="8">
        <f>IF($A123="","",SUMIF('Exact Output'!$A:$A,$A123,'Exact Output'!$Q:$Q))</f>
        <v>0</v>
      </c>
      <c r="G123" s="8">
        <f>IF($A123="","",$E123+$F123)</f>
        <v>0</v>
      </c>
    </row>
    <row r="124" spans="1:7">
      <c r="A124">
        <f>IFERROR(INDEX('Exact Output'!$A$2:$A$901,MATCH(0,INDEX(COUNTIF($A$1:A123,'Exact Output'!$A$2:$A$901)+('Exact Output'!$A$2:$A$901=""),0),0)),"")</f>
        <v>0</v>
      </c>
      <c r="B124" s="8">
        <f>IF($A124="","",SUMIF(Calc!$A:$A,$A124,Calc!$E:$E))</f>
        <v>0</v>
      </c>
      <c r="C124" s="8">
        <f>IF($A124="","",SUMIF('Exact Output'!$A:$A,$A124,'Exact Output'!$J:$J))</f>
        <v>0</v>
      </c>
      <c r="D124" s="8">
        <f>IF($A124="","",SUMIF('Exact Output'!$A:$A,$A124,'Exact Output'!$P:$P))</f>
        <v>0</v>
      </c>
      <c r="E124" s="8">
        <f>IF($A124="","",SUMIF('Exact Output'!$A:$A,$A124,'Exact Output'!$O:$O))</f>
        <v>0</v>
      </c>
      <c r="F124" s="8">
        <f>IF($A124="","",SUMIF('Exact Output'!$A:$A,$A124,'Exact Output'!$Q:$Q))</f>
        <v>0</v>
      </c>
      <c r="G124" s="8">
        <f>IF($A124="","",$E124+$F124)</f>
        <v>0</v>
      </c>
    </row>
    <row r="125" spans="1:7">
      <c r="A125">
        <f>IFERROR(INDEX('Exact Output'!$A$2:$A$901,MATCH(0,INDEX(COUNTIF($A$1:A124,'Exact Output'!$A$2:$A$901)+('Exact Output'!$A$2:$A$901=""),0),0)),"")</f>
        <v>0</v>
      </c>
      <c r="B125" s="8">
        <f>IF($A125="","",SUMIF(Calc!$A:$A,$A125,Calc!$E:$E))</f>
        <v>0</v>
      </c>
      <c r="C125" s="8">
        <f>IF($A125="","",SUMIF('Exact Output'!$A:$A,$A125,'Exact Output'!$J:$J))</f>
        <v>0</v>
      </c>
      <c r="D125" s="8">
        <f>IF($A125="","",SUMIF('Exact Output'!$A:$A,$A125,'Exact Output'!$P:$P))</f>
        <v>0</v>
      </c>
      <c r="E125" s="8">
        <f>IF($A125="","",SUMIF('Exact Output'!$A:$A,$A125,'Exact Output'!$O:$O))</f>
        <v>0</v>
      </c>
      <c r="F125" s="8">
        <f>IF($A125="","",SUMIF('Exact Output'!$A:$A,$A125,'Exact Output'!$Q:$Q))</f>
        <v>0</v>
      </c>
      <c r="G125" s="8">
        <f>IF($A125="","",$E125+$F125)</f>
        <v>0</v>
      </c>
    </row>
    <row r="126" spans="1:7">
      <c r="A126">
        <f>IFERROR(INDEX('Exact Output'!$A$2:$A$901,MATCH(0,INDEX(COUNTIF($A$1:A125,'Exact Output'!$A$2:$A$901)+('Exact Output'!$A$2:$A$901=""),0),0)),"")</f>
        <v>0</v>
      </c>
      <c r="B126" s="8">
        <f>IF($A126="","",SUMIF(Calc!$A:$A,$A126,Calc!$E:$E))</f>
        <v>0</v>
      </c>
      <c r="C126" s="8">
        <f>IF($A126="","",SUMIF('Exact Output'!$A:$A,$A126,'Exact Output'!$J:$J))</f>
        <v>0</v>
      </c>
      <c r="D126" s="8">
        <f>IF($A126="","",SUMIF('Exact Output'!$A:$A,$A126,'Exact Output'!$P:$P))</f>
        <v>0</v>
      </c>
      <c r="E126" s="8">
        <f>IF($A126="","",SUMIF('Exact Output'!$A:$A,$A126,'Exact Output'!$O:$O))</f>
        <v>0</v>
      </c>
      <c r="F126" s="8">
        <f>IF($A126="","",SUMIF('Exact Output'!$A:$A,$A126,'Exact Output'!$Q:$Q))</f>
        <v>0</v>
      </c>
      <c r="G126" s="8">
        <f>IF($A126="","",$E126+$F126)</f>
        <v>0</v>
      </c>
    </row>
    <row r="127" spans="1:7">
      <c r="A127">
        <f>IFERROR(INDEX('Exact Output'!$A$2:$A$901,MATCH(0,INDEX(COUNTIF($A$1:A126,'Exact Output'!$A$2:$A$901)+('Exact Output'!$A$2:$A$901=""),0),0)),"")</f>
        <v>0</v>
      </c>
      <c r="B127" s="8">
        <f>IF($A127="","",SUMIF(Calc!$A:$A,$A127,Calc!$E:$E))</f>
        <v>0</v>
      </c>
      <c r="C127" s="8">
        <f>IF($A127="","",SUMIF('Exact Output'!$A:$A,$A127,'Exact Output'!$J:$J))</f>
        <v>0</v>
      </c>
      <c r="D127" s="8">
        <f>IF($A127="","",SUMIF('Exact Output'!$A:$A,$A127,'Exact Output'!$P:$P))</f>
        <v>0</v>
      </c>
      <c r="E127" s="8">
        <f>IF($A127="","",SUMIF('Exact Output'!$A:$A,$A127,'Exact Output'!$O:$O))</f>
        <v>0</v>
      </c>
      <c r="F127" s="8">
        <f>IF($A127="","",SUMIF('Exact Output'!$A:$A,$A127,'Exact Output'!$Q:$Q))</f>
        <v>0</v>
      </c>
      <c r="G127" s="8">
        <f>IF($A127="","",$E127+$F127)</f>
        <v>0</v>
      </c>
    </row>
    <row r="128" spans="1:7">
      <c r="A128">
        <f>IFERROR(INDEX('Exact Output'!$A$2:$A$901,MATCH(0,INDEX(COUNTIF($A$1:A127,'Exact Output'!$A$2:$A$901)+('Exact Output'!$A$2:$A$901=""),0),0)),"")</f>
        <v>0</v>
      </c>
      <c r="B128" s="8">
        <f>IF($A128="","",SUMIF(Calc!$A:$A,$A128,Calc!$E:$E))</f>
        <v>0</v>
      </c>
      <c r="C128" s="8">
        <f>IF($A128="","",SUMIF('Exact Output'!$A:$A,$A128,'Exact Output'!$J:$J))</f>
        <v>0</v>
      </c>
      <c r="D128" s="8">
        <f>IF($A128="","",SUMIF('Exact Output'!$A:$A,$A128,'Exact Output'!$P:$P))</f>
        <v>0</v>
      </c>
      <c r="E128" s="8">
        <f>IF($A128="","",SUMIF('Exact Output'!$A:$A,$A128,'Exact Output'!$O:$O))</f>
        <v>0</v>
      </c>
      <c r="F128" s="8">
        <f>IF($A128="","",SUMIF('Exact Output'!$A:$A,$A128,'Exact Output'!$Q:$Q))</f>
        <v>0</v>
      </c>
      <c r="G128" s="8">
        <f>IF($A128="","",$E128+$F128)</f>
        <v>0</v>
      </c>
    </row>
    <row r="129" spans="1:7">
      <c r="A129">
        <f>IFERROR(INDEX('Exact Output'!$A$2:$A$901,MATCH(0,INDEX(COUNTIF($A$1:A128,'Exact Output'!$A$2:$A$901)+('Exact Output'!$A$2:$A$901=""),0),0)),"")</f>
        <v>0</v>
      </c>
      <c r="B129" s="8">
        <f>IF($A129="","",SUMIF(Calc!$A:$A,$A129,Calc!$E:$E))</f>
        <v>0</v>
      </c>
      <c r="C129" s="8">
        <f>IF($A129="","",SUMIF('Exact Output'!$A:$A,$A129,'Exact Output'!$J:$J))</f>
        <v>0</v>
      </c>
      <c r="D129" s="8">
        <f>IF($A129="","",SUMIF('Exact Output'!$A:$A,$A129,'Exact Output'!$P:$P))</f>
        <v>0</v>
      </c>
      <c r="E129" s="8">
        <f>IF($A129="","",SUMIF('Exact Output'!$A:$A,$A129,'Exact Output'!$O:$O))</f>
        <v>0</v>
      </c>
      <c r="F129" s="8">
        <f>IF($A129="","",SUMIF('Exact Output'!$A:$A,$A129,'Exact Output'!$Q:$Q))</f>
        <v>0</v>
      </c>
      <c r="G129" s="8">
        <f>IF($A129="","",$E129+$F129)</f>
        <v>0</v>
      </c>
    </row>
    <row r="130" spans="1:7">
      <c r="A130">
        <f>IFERROR(INDEX('Exact Output'!$A$2:$A$901,MATCH(0,INDEX(COUNTIF($A$1:A129,'Exact Output'!$A$2:$A$901)+('Exact Output'!$A$2:$A$901=""),0),0)),"")</f>
        <v>0</v>
      </c>
      <c r="B130" s="8">
        <f>IF($A130="","",SUMIF(Calc!$A:$A,$A130,Calc!$E:$E))</f>
        <v>0</v>
      </c>
      <c r="C130" s="8">
        <f>IF($A130="","",SUMIF('Exact Output'!$A:$A,$A130,'Exact Output'!$J:$J))</f>
        <v>0</v>
      </c>
      <c r="D130" s="8">
        <f>IF($A130="","",SUMIF('Exact Output'!$A:$A,$A130,'Exact Output'!$P:$P))</f>
        <v>0</v>
      </c>
      <c r="E130" s="8">
        <f>IF($A130="","",SUMIF('Exact Output'!$A:$A,$A130,'Exact Output'!$O:$O))</f>
        <v>0</v>
      </c>
      <c r="F130" s="8">
        <f>IF($A130="","",SUMIF('Exact Output'!$A:$A,$A130,'Exact Output'!$Q:$Q))</f>
        <v>0</v>
      </c>
      <c r="G130" s="8">
        <f>IF($A130="","",$E130+$F130)</f>
        <v>0</v>
      </c>
    </row>
    <row r="131" spans="1:7">
      <c r="A131">
        <f>IFERROR(INDEX('Exact Output'!$A$2:$A$901,MATCH(0,INDEX(COUNTIF($A$1:A130,'Exact Output'!$A$2:$A$901)+('Exact Output'!$A$2:$A$901=""),0),0)),"")</f>
        <v>0</v>
      </c>
      <c r="B131" s="8">
        <f>IF($A131="","",SUMIF(Calc!$A:$A,$A131,Calc!$E:$E))</f>
        <v>0</v>
      </c>
      <c r="C131" s="8">
        <f>IF($A131="","",SUMIF('Exact Output'!$A:$A,$A131,'Exact Output'!$J:$J))</f>
        <v>0</v>
      </c>
      <c r="D131" s="8">
        <f>IF($A131="","",SUMIF('Exact Output'!$A:$A,$A131,'Exact Output'!$P:$P))</f>
        <v>0</v>
      </c>
      <c r="E131" s="8">
        <f>IF($A131="","",SUMIF('Exact Output'!$A:$A,$A131,'Exact Output'!$O:$O))</f>
        <v>0</v>
      </c>
      <c r="F131" s="8">
        <f>IF($A131="","",SUMIF('Exact Output'!$A:$A,$A131,'Exact Output'!$Q:$Q))</f>
        <v>0</v>
      </c>
      <c r="G131" s="8">
        <f>IF($A131="","",$E131+$F131)</f>
        <v>0</v>
      </c>
    </row>
    <row r="132" spans="1:7">
      <c r="A132">
        <f>IFERROR(INDEX('Exact Output'!$A$2:$A$901,MATCH(0,INDEX(COUNTIF($A$1:A131,'Exact Output'!$A$2:$A$901)+('Exact Output'!$A$2:$A$901=""),0),0)),"")</f>
        <v>0</v>
      </c>
      <c r="B132" s="8">
        <f>IF($A132="","",SUMIF(Calc!$A:$A,$A132,Calc!$E:$E))</f>
        <v>0</v>
      </c>
      <c r="C132" s="8">
        <f>IF($A132="","",SUMIF('Exact Output'!$A:$A,$A132,'Exact Output'!$J:$J))</f>
        <v>0</v>
      </c>
      <c r="D132" s="8">
        <f>IF($A132="","",SUMIF('Exact Output'!$A:$A,$A132,'Exact Output'!$P:$P))</f>
        <v>0</v>
      </c>
      <c r="E132" s="8">
        <f>IF($A132="","",SUMIF('Exact Output'!$A:$A,$A132,'Exact Output'!$O:$O))</f>
        <v>0</v>
      </c>
      <c r="F132" s="8">
        <f>IF($A132="","",SUMIF('Exact Output'!$A:$A,$A132,'Exact Output'!$Q:$Q))</f>
        <v>0</v>
      </c>
      <c r="G132" s="8">
        <f>IF($A132="","",$E132+$F132)</f>
        <v>0</v>
      </c>
    </row>
    <row r="133" spans="1:7">
      <c r="A133">
        <f>IFERROR(INDEX('Exact Output'!$A$2:$A$901,MATCH(0,INDEX(COUNTIF($A$1:A132,'Exact Output'!$A$2:$A$901)+('Exact Output'!$A$2:$A$901=""),0),0)),"")</f>
        <v>0</v>
      </c>
      <c r="B133" s="8">
        <f>IF($A133="","",SUMIF(Calc!$A:$A,$A133,Calc!$E:$E))</f>
        <v>0</v>
      </c>
      <c r="C133" s="8">
        <f>IF($A133="","",SUMIF('Exact Output'!$A:$A,$A133,'Exact Output'!$J:$J))</f>
        <v>0</v>
      </c>
      <c r="D133" s="8">
        <f>IF($A133="","",SUMIF('Exact Output'!$A:$A,$A133,'Exact Output'!$P:$P))</f>
        <v>0</v>
      </c>
      <c r="E133" s="8">
        <f>IF($A133="","",SUMIF('Exact Output'!$A:$A,$A133,'Exact Output'!$O:$O))</f>
        <v>0</v>
      </c>
      <c r="F133" s="8">
        <f>IF($A133="","",SUMIF('Exact Output'!$A:$A,$A133,'Exact Output'!$Q:$Q))</f>
        <v>0</v>
      </c>
      <c r="G133" s="8">
        <f>IF($A133="","",$E133+$F133)</f>
        <v>0</v>
      </c>
    </row>
    <row r="134" spans="1:7">
      <c r="A134">
        <f>IFERROR(INDEX('Exact Output'!$A$2:$A$901,MATCH(0,INDEX(COUNTIF($A$1:A133,'Exact Output'!$A$2:$A$901)+('Exact Output'!$A$2:$A$901=""),0),0)),"")</f>
        <v>0</v>
      </c>
      <c r="B134" s="8">
        <f>IF($A134="","",SUMIF(Calc!$A:$A,$A134,Calc!$E:$E))</f>
        <v>0</v>
      </c>
      <c r="C134" s="8">
        <f>IF($A134="","",SUMIF('Exact Output'!$A:$A,$A134,'Exact Output'!$J:$J))</f>
        <v>0</v>
      </c>
      <c r="D134" s="8">
        <f>IF($A134="","",SUMIF('Exact Output'!$A:$A,$A134,'Exact Output'!$P:$P))</f>
        <v>0</v>
      </c>
      <c r="E134" s="8">
        <f>IF($A134="","",SUMIF('Exact Output'!$A:$A,$A134,'Exact Output'!$O:$O))</f>
        <v>0</v>
      </c>
      <c r="F134" s="8">
        <f>IF($A134="","",SUMIF('Exact Output'!$A:$A,$A134,'Exact Output'!$Q:$Q))</f>
        <v>0</v>
      </c>
      <c r="G134" s="8">
        <f>IF($A134="","",$E134+$F134)</f>
        <v>0</v>
      </c>
    </row>
    <row r="135" spans="1:7">
      <c r="A135">
        <f>IFERROR(INDEX('Exact Output'!$A$2:$A$901,MATCH(0,INDEX(COUNTIF($A$1:A134,'Exact Output'!$A$2:$A$901)+('Exact Output'!$A$2:$A$901=""),0),0)),"")</f>
        <v>0</v>
      </c>
      <c r="B135" s="8">
        <f>IF($A135="","",SUMIF(Calc!$A:$A,$A135,Calc!$E:$E))</f>
        <v>0</v>
      </c>
      <c r="C135" s="8">
        <f>IF($A135="","",SUMIF('Exact Output'!$A:$A,$A135,'Exact Output'!$J:$J))</f>
        <v>0</v>
      </c>
      <c r="D135" s="8">
        <f>IF($A135="","",SUMIF('Exact Output'!$A:$A,$A135,'Exact Output'!$P:$P))</f>
        <v>0</v>
      </c>
      <c r="E135" s="8">
        <f>IF($A135="","",SUMIF('Exact Output'!$A:$A,$A135,'Exact Output'!$O:$O))</f>
        <v>0</v>
      </c>
      <c r="F135" s="8">
        <f>IF($A135="","",SUMIF('Exact Output'!$A:$A,$A135,'Exact Output'!$Q:$Q))</f>
        <v>0</v>
      </c>
      <c r="G135" s="8">
        <f>IF($A135="","",$E135+$F135)</f>
        <v>0</v>
      </c>
    </row>
    <row r="136" spans="1:7">
      <c r="A136">
        <f>IFERROR(INDEX('Exact Output'!$A$2:$A$901,MATCH(0,INDEX(COUNTIF($A$1:A135,'Exact Output'!$A$2:$A$901)+('Exact Output'!$A$2:$A$901=""),0),0)),"")</f>
        <v>0</v>
      </c>
      <c r="B136" s="8">
        <f>IF($A136="","",SUMIF(Calc!$A:$A,$A136,Calc!$E:$E))</f>
        <v>0</v>
      </c>
      <c r="C136" s="8">
        <f>IF($A136="","",SUMIF('Exact Output'!$A:$A,$A136,'Exact Output'!$J:$J))</f>
        <v>0</v>
      </c>
      <c r="D136" s="8">
        <f>IF($A136="","",SUMIF('Exact Output'!$A:$A,$A136,'Exact Output'!$P:$P))</f>
        <v>0</v>
      </c>
      <c r="E136" s="8">
        <f>IF($A136="","",SUMIF('Exact Output'!$A:$A,$A136,'Exact Output'!$O:$O))</f>
        <v>0</v>
      </c>
      <c r="F136" s="8">
        <f>IF($A136="","",SUMIF('Exact Output'!$A:$A,$A136,'Exact Output'!$Q:$Q))</f>
        <v>0</v>
      </c>
      <c r="G136" s="8">
        <f>IF($A136="","",$E136+$F136)</f>
        <v>0</v>
      </c>
    </row>
    <row r="137" spans="1:7">
      <c r="A137">
        <f>IFERROR(INDEX('Exact Output'!$A$2:$A$901,MATCH(0,INDEX(COUNTIF($A$1:A136,'Exact Output'!$A$2:$A$901)+('Exact Output'!$A$2:$A$901=""),0),0)),"")</f>
        <v>0</v>
      </c>
      <c r="B137" s="8">
        <f>IF($A137="","",SUMIF(Calc!$A:$A,$A137,Calc!$E:$E))</f>
        <v>0</v>
      </c>
      <c r="C137" s="8">
        <f>IF($A137="","",SUMIF('Exact Output'!$A:$A,$A137,'Exact Output'!$J:$J))</f>
        <v>0</v>
      </c>
      <c r="D137" s="8">
        <f>IF($A137="","",SUMIF('Exact Output'!$A:$A,$A137,'Exact Output'!$P:$P))</f>
        <v>0</v>
      </c>
      <c r="E137" s="8">
        <f>IF($A137="","",SUMIF('Exact Output'!$A:$A,$A137,'Exact Output'!$O:$O))</f>
        <v>0</v>
      </c>
      <c r="F137" s="8">
        <f>IF($A137="","",SUMIF('Exact Output'!$A:$A,$A137,'Exact Output'!$Q:$Q))</f>
        <v>0</v>
      </c>
      <c r="G137" s="8">
        <f>IF($A137="","",$E137+$F137)</f>
        <v>0</v>
      </c>
    </row>
    <row r="138" spans="1:7">
      <c r="A138">
        <f>IFERROR(INDEX('Exact Output'!$A$2:$A$901,MATCH(0,INDEX(COUNTIF($A$1:A137,'Exact Output'!$A$2:$A$901)+('Exact Output'!$A$2:$A$901=""),0),0)),"")</f>
        <v>0</v>
      </c>
      <c r="B138" s="8">
        <f>IF($A138="","",SUMIF(Calc!$A:$A,$A138,Calc!$E:$E))</f>
        <v>0</v>
      </c>
      <c r="C138" s="8">
        <f>IF($A138="","",SUMIF('Exact Output'!$A:$A,$A138,'Exact Output'!$J:$J))</f>
        <v>0</v>
      </c>
      <c r="D138" s="8">
        <f>IF($A138="","",SUMIF('Exact Output'!$A:$A,$A138,'Exact Output'!$P:$P))</f>
        <v>0</v>
      </c>
      <c r="E138" s="8">
        <f>IF($A138="","",SUMIF('Exact Output'!$A:$A,$A138,'Exact Output'!$O:$O))</f>
        <v>0</v>
      </c>
      <c r="F138" s="8">
        <f>IF($A138="","",SUMIF('Exact Output'!$A:$A,$A138,'Exact Output'!$Q:$Q))</f>
        <v>0</v>
      </c>
      <c r="G138" s="8">
        <f>IF($A138="","",$E138+$F138)</f>
        <v>0</v>
      </c>
    </row>
    <row r="139" spans="1:7">
      <c r="A139">
        <f>IFERROR(INDEX('Exact Output'!$A$2:$A$901,MATCH(0,INDEX(COUNTIF($A$1:A138,'Exact Output'!$A$2:$A$901)+('Exact Output'!$A$2:$A$901=""),0),0)),"")</f>
        <v>0</v>
      </c>
      <c r="B139" s="8">
        <f>IF($A139="","",SUMIF(Calc!$A:$A,$A139,Calc!$E:$E))</f>
        <v>0</v>
      </c>
      <c r="C139" s="8">
        <f>IF($A139="","",SUMIF('Exact Output'!$A:$A,$A139,'Exact Output'!$J:$J))</f>
        <v>0</v>
      </c>
      <c r="D139" s="8">
        <f>IF($A139="","",SUMIF('Exact Output'!$A:$A,$A139,'Exact Output'!$P:$P))</f>
        <v>0</v>
      </c>
      <c r="E139" s="8">
        <f>IF($A139="","",SUMIF('Exact Output'!$A:$A,$A139,'Exact Output'!$O:$O))</f>
        <v>0</v>
      </c>
      <c r="F139" s="8">
        <f>IF($A139="","",SUMIF('Exact Output'!$A:$A,$A139,'Exact Output'!$Q:$Q))</f>
        <v>0</v>
      </c>
      <c r="G139" s="8">
        <f>IF($A139="","",$E139+$F139)</f>
        <v>0</v>
      </c>
    </row>
    <row r="140" spans="1:7">
      <c r="A140">
        <f>IFERROR(INDEX('Exact Output'!$A$2:$A$901,MATCH(0,INDEX(COUNTIF($A$1:A139,'Exact Output'!$A$2:$A$901)+('Exact Output'!$A$2:$A$901=""),0),0)),"")</f>
        <v>0</v>
      </c>
      <c r="B140" s="8">
        <f>IF($A140="","",SUMIF(Calc!$A:$A,$A140,Calc!$E:$E))</f>
        <v>0</v>
      </c>
      <c r="C140" s="8">
        <f>IF($A140="","",SUMIF('Exact Output'!$A:$A,$A140,'Exact Output'!$J:$J))</f>
        <v>0</v>
      </c>
      <c r="D140" s="8">
        <f>IF($A140="","",SUMIF('Exact Output'!$A:$A,$A140,'Exact Output'!$P:$P))</f>
        <v>0</v>
      </c>
      <c r="E140" s="8">
        <f>IF($A140="","",SUMIF('Exact Output'!$A:$A,$A140,'Exact Output'!$O:$O))</f>
        <v>0</v>
      </c>
      <c r="F140" s="8">
        <f>IF($A140="","",SUMIF('Exact Output'!$A:$A,$A140,'Exact Output'!$Q:$Q))</f>
        <v>0</v>
      </c>
      <c r="G140" s="8">
        <f>IF($A140="","",$E140+$F140)</f>
        <v>0</v>
      </c>
    </row>
    <row r="141" spans="1:7">
      <c r="A141">
        <f>IFERROR(INDEX('Exact Output'!$A$2:$A$901,MATCH(0,INDEX(COUNTIF($A$1:A140,'Exact Output'!$A$2:$A$901)+('Exact Output'!$A$2:$A$901=""),0),0)),"")</f>
        <v>0</v>
      </c>
      <c r="B141" s="8">
        <f>IF($A141="","",SUMIF(Calc!$A:$A,$A141,Calc!$E:$E))</f>
        <v>0</v>
      </c>
      <c r="C141" s="8">
        <f>IF($A141="","",SUMIF('Exact Output'!$A:$A,$A141,'Exact Output'!$J:$J))</f>
        <v>0</v>
      </c>
      <c r="D141" s="8">
        <f>IF($A141="","",SUMIF('Exact Output'!$A:$A,$A141,'Exact Output'!$P:$P))</f>
        <v>0</v>
      </c>
      <c r="E141" s="8">
        <f>IF($A141="","",SUMIF('Exact Output'!$A:$A,$A141,'Exact Output'!$O:$O))</f>
        <v>0</v>
      </c>
      <c r="F141" s="8">
        <f>IF($A141="","",SUMIF('Exact Output'!$A:$A,$A141,'Exact Output'!$Q:$Q))</f>
        <v>0</v>
      </c>
      <c r="G141" s="8">
        <f>IF($A141="","",$E141+$F141)</f>
        <v>0</v>
      </c>
    </row>
    <row r="142" spans="1:7">
      <c r="A142">
        <f>IFERROR(INDEX('Exact Output'!$A$2:$A$901,MATCH(0,INDEX(COUNTIF($A$1:A141,'Exact Output'!$A$2:$A$901)+('Exact Output'!$A$2:$A$901=""),0),0)),"")</f>
        <v>0</v>
      </c>
      <c r="B142" s="8">
        <f>IF($A142="","",SUMIF(Calc!$A:$A,$A142,Calc!$E:$E))</f>
        <v>0</v>
      </c>
      <c r="C142" s="8">
        <f>IF($A142="","",SUMIF('Exact Output'!$A:$A,$A142,'Exact Output'!$J:$J))</f>
        <v>0</v>
      </c>
      <c r="D142" s="8">
        <f>IF($A142="","",SUMIF('Exact Output'!$A:$A,$A142,'Exact Output'!$P:$P))</f>
        <v>0</v>
      </c>
      <c r="E142" s="8">
        <f>IF($A142="","",SUMIF('Exact Output'!$A:$A,$A142,'Exact Output'!$O:$O))</f>
        <v>0</v>
      </c>
      <c r="F142" s="8">
        <f>IF($A142="","",SUMIF('Exact Output'!$A:$A,$A142,'Exact Output'!$Q:$Q))</f>
        <v>0</v>
      </c>
      <c r="G142" s="8">
        <f>IF($A142="","",$E142+$F142)</f>
        <v>0</v>
      </c>
    </row>
    <row r="143" spans="1:7">
      <c r="A143">
        <f>IFERROR(INDEX('Exact Output'!$A$2:$A$901,MATCH(0,INDEX(COUNTIF($A$1:A142,'Exact Output'!$A$2:$A$901)+('Exact Output'!$A$2:$A$901=""),0),0)),"")</f>
        <v>0</v>
      </c>
      <c r="B143" s="8">
        <f>IF($A143="","",SUMIF(Calc!$A:$A,$A143,Calc!$E:$E))</f>
        <v>0</v>
      </c>
      <c r="C143" s="8">
        <f>IF($A143="","",SUMIF('Exact Output'!$A:$A,$A143,'Exact Output'!$J:$J))</f>
        <v>0</v>
      </c>
      <c r="D143" s="8">
        <f>IF($A143="","",SUMIF('Exact Output'!$A:$A,$A143,'Exact Output'!$P:$P))</f>
        <v>0</v>
      </c>
      <c r="E143" s="8">
        <f>IF($A143="","",SUMIF('Exact Output'!$A:$A,$A143,'Exact Output'!$O:$O))</f>
        <v>0</v>
      </c>
      <c r="F143" s="8">
        <f>IF($A143="","",SUMIF('Exact Output'!$A:$A,$A143,'Exact Output'!$Q:$Q))</f>
        <v>0</v>
      </c>
      <c r="G143" s="8">
        <f>IF($A143="","",$E143+$F143)</f>
        <v>0</v>
      </c>
    </row>
    <row r="144" spans="1:7">
      <c r="A144">
        <f>IFERROR(INDEX('Exact Output'!$A$2:$A$901,MATCH(0,INDEX(COUNTIF($A$1:A143,'Exact Output'!$A$2:$A$901)+('Exact Output'!$A$2:$A$901=""),0),0)),"")</f>
        <v>0</v>
      </c>
      <c r="B144" s="8">
        <f>IF($A144="","",SUMIF(Calc!$A:$A,$A144,Calc!$E:$E))</f>
        <v>0</v>
      </c>
      <c r="C144" s="8">
        <f>IF($A144="","",SUMIF('Exact Output'!$A:$A,$A144,'Exact Output'!$J:$J))</f>
        <v>0</v>
      </c>
      <c r="D144" s="8">
        <f>IF($A144="","",SUMIF('Exact Output'!$A:$A,$A144,'Exact Output'!$P:$P))</f>
        <v>0</v>
      </c>
      <c r="E144" s="8">
        <f>IF($A144="","",SUMIF('Exact Output'!$A:$A,$A144,'Exact Output'!$O:$O))</f>
        <v>0</v>
      </c>
      <c r="F144" s="8">
        <f>IF($A144="","",SUMIF('Exact Output'!$A:$A,$A144,'Exact Output'!$Q:$Q))</f>
        <v>0</v>
      </c>
      <c r="G144" s="8">
        <f>IF($A144="","",$E144+$F144)</f>
        <v>0</v>
      </c>
    </row>
    <row r="145" spans="1:7">
      <c r="A145">
        <f>IFERROR(INDEX('Exact Output'!$A$2:$A$901,MATCH(0,INDEX(COUNTIF($A$1:A144,'Exact Output'!$A$2:$A$901)+('Exact Output'!$A$2:$A$901=""),0),0)),"")</f>
        <v>0</v>
      </c>
      <c r="B145" s="8">
        <f>IF($A145="","",SUMIF(Calc!$A:$A,$A145,Calc!$E:$E))</f>
        <v>0</v>
      </c>
      <c r="C145" s="8">
        <f>IF($A145="","",SUMIF('Exact Output'!$A:$A,$A145,'Exact Output'!$J:$J))</f>
        <v>0</v>
      </c>
      <c r="D145" s="8">
        <f>IF($A145="","",SUMIF('Exact Output'!$A:$A,$A145,'Exact Output'!$P:$P))</f>
        <v>0</v>
      </c>
      <c r="E145" s="8">
        <f>IF($A145="","",SUMIF('Exact Output'!$A:$A,$A145,'Exact Output'!$O:$O))</f>
        <v>0</v>
      </c>
      <c r="F145" s="8">
        <f>IF($A145="","",SUMIF('Exact Output'!$A:$A,$A145,'Exact Output'!$Q:$Q))</f>
        <v>0</v>
      </c>
      <c r="G145" s="8">
        <f>IF($A145="","",$E145+$F145)</f>
        <v>0</v>
      </c>
    </row>
    <row r="146" spans="1:7">
      <c r="A146">
        <f>IFERROR(INDEX('Exact Output'!$A$2:$A$901,MATCH(0,INDEX(COUNTIF($A$1:A145,'Exact Output'!$A$2:$A$901)+('Exact Output'!$A$2:$A$901=""),0),0)),"")</f>
        <v>0</v>
      </c>
      <c r="B146" s="8">
        <f>IF($A146="","",SUMIF(Calc!$A:$A,$A146,Calc!$E:$E))</f>
        <v>0</v>
      </c>
      <c r="C146" s="8">
        <f>IF($A146="","",SUMIF('Exact Output'!$A:$A,$A146,'Exact Output'!$J:$J))</f>
        <v>0</v>
      </c>
      <c r="D146" s="8">
        <f>IF($A146="","",SUMIF('Exact Output'!$A:$A,$A146,'Exact Output'!$P:$P))</f>
        <v>0</v>
      </c>
      <c r="E146" s="8">
        <f>IF($A146="","",SUMIF('Exact Output'!$A:$A,$A146,'Exact Output'!$O:$O))</f>
        <v>0</v>
      </c>
      <c r="F146" s="8">
        <f>IF($A146="","",SUMIF('Exact Output'!$A:$A,$A146,'Exact Output'!$Q:$Q))</f>
        <v>0</v>
      </c>
      <c r="G146" s="8">
        <f>IF($A146="","",$E146+$F146)</f>
        <v>0</v>
      </c>
    </row>
    <row r="147" spans="1:7">
      <c r="A147">
        <f>IFERROR(INDEX('Exact Output'!$A$2:$A$901,MATCH(0,INDEX(COUNTIF($A$1:A146,'Exact Output'!$A$2:$A$901)+('Exact Output'!$A$2:$A$901=""),0),0)),"")</f>
        <v>0</v>
      </c>
      <c r="B147" s="8">
        <f>IF($A147="","",SUMIF(Calc!$A:$A,$A147,Calc!$E:$E))</f>
        <v>0</v>
      </c>
      <c r="C147" s="8">
        <f>IF($A147="","",SUMIF('Exact Output'!$A:$A,$A147,'Exact Output'!$J:$J))</f>
        <v>0</v>
      </c>
      <c r="D147" s="8">
        <f>IF($A147="","",SUMIF('Exact Output'!$A:$A,$A147,'Exact Output'!$P:$P))</f>
        <v>0</v>
      </c>
      <c r="E147" s="8">
        <f>IF($A147="","",SUMIF('Exact Output'!$A:$A,$A147,'Exact Output'!$O:$O))</f>
        <v>0</v>
      </c>
      <c r="F147" s="8">
        <f>IF($A147="","",SUMIF('Exact Output'!$A:$A,$A147,'Exact Output'!$Q:$Q))</f>
        <v>0</v>
      </c>
      <c r="G147" s="8">
        <f>IF($A147="","",$E147+$F147)</f>
        <v>0</v>
      </c>
    </row>
    <row r="148" spans="1:7">
      <c r="A148">
        <f>IFERROR(INDEX('Exact Output'!$A$2:$A$901,MATCH(0,INDEX(COUNTIF($A$1:A147,'Exact Output'!$A$2:$A$901)+('Exact Output'!$A$2:$A$901=""),0),0)),"")</f>
        <v>0</v>
      </c>
      <c r="B148" s="8">
        <f>IF($A148="","",SUMIF(Calc!$A:$A,$A148,Calc!$E:$E))</f>
        <v>0</v>
      </c>
      <c r="C148" s="8">
        <f>IF($A148="","",SUMIF('Exact Output'!$A:$A,$A148,'Exact Output'!$J:$J))</f>
        <v>0</v>
      </c>
      <c r="D148" s="8">
        <f>IF($A148="","",SUMIF('Exact Output'!$A:$A,$A148,'Exact Output'!$P:$P))</f>
        <v>0</v>
      </c>
      <c r="E148" s="8">
        <f>IF($A148="","",SUMIF('Exact Output'!$A:$A,$A148,'Exact Output'!$O:$O))</f>
        <v>0</v>
      </c>
      <c r="F148" s="8">
        <f>IF($A148="","",SUMIF('Exact Output'!$A:$A,$A148,'Exact Output'!$Q:$Q))</f>
        <v>0</v>
      </c>
      <c r="G148" s="8">
        <f>IF($A148="","",$E148+$F148)</f>
        <v>0</v>
      </c>
    </row>
    <row r="149" spans="1:7">
      <c r="A149">
        <f>IFERROR(INDEX('Exact Output'!$A$2:$A$901,MATCH(0,INDEX(COUNTIF($A$1:A148,'Exact Output'!$A$2:$A$901)+('Exact Output'!$A$2:$A$901=""),0),0)),"")</f>
        <v>0</v>
      </c>
      <c r="B149" s="8">
        <f>IF($A149="","",SUMIF(Calc!$A:$A,$A149,Calc!$E:$E))</f>
        <v>0</v>
      </c>
      <c r="C149" s="8">
        <f>IF($A149="","",SUMIF('Exact Output'!$A:$A,$A149,'Exact Output'!$J:$J))</f>
        <v>0</v>
      </c>
      <c r="D149" s="8">
        <f>IF($A149="","",SUMIF('Exact Output'!$A:$A,$A149,'Exact Output'!$P:$P))</f>
        <v>0</v>
      </c>
      <c r="E149" s="8">
        <f>IF($A149="","",SUMIF('Exact Output'!$A:$A,$A149,'Exact Output'!$O:$O))</f>
        <v>0</v>
      </c>
      <c r="F149" s="8">
        <f>IF($A149="","",SUMIF('Exact Output'!$A:$A,$A149,'Exact Output'!$Q:$Q))</f>
        <v>0</v>
      </c>
      <c r="G149" s="8">
        <f>IF($A149="","",$E149+$F149)</f>
        <v>0</v>
      </c>
    </row>
    <row r="150" spans="1:7">
      <c r="A150">
        <f>IFERROR(INDEX('Exact Output'!$A$2:$A$901,MATCH(0,INDEX(COUNTIF($A$1:A149,'Exact Output'!$A$2:$A$901)+('Exact Output'!$A$2:$A$901=""),0),0)),"")</f>
        <v>0</v>
      </c>
      <c r="B150" s="8">
        <f>IF($A150="","",SUMIF(Calc!$A:$A,$A150,Calc!$E:$E))</f>
        <v>0</v>
      </c>
      <c r="C150" s="8">
        <f>IF($A150="","",SUMIF('Exact Output'!$A:$A,$A150,'Exact Output'!$J:$J))</f>
        <v>0</v>
      </c>
      <c r="D150" s="8">
        <f>IF($A150="","",SUMIF('Exact Output'!$A:$A,$A150,'Exact Output'!$P:$P))</f>
        <v>0</v>
      </c>
      <c r="E150" s="8">
        <f>IF($A150="","",SUMIF('Exact Output'!$A:$A,$A150,'Exact Output'!$O:$O))</f>
        <v>0</v>
      </c>
      <c r="F150" s="8">
        <f>IF($A150="","",SUMIF('Exact Output'!$A:$A,$A150,'Exact Output'!$Q:$Q))</f>
        <v>0</v>
      </c>
      <c r="G150" s="8">
        <f>IF($A150="","",$E150+$F150)</f>
        <v>0</v>
      </c>
    </row>
    <row r="151" spans="1:7">
      <c r="A151">
        <f>IFERROR(INDEX('Exact Output'!$A$2:$A$901,MATCH(0,INDEX(COUNTIF($A$1:A150,'Exact Output'!$A$2:$A$901)+('Exact Output'!$A$2:$A$901=""),0),0)),"")</f>
        <v>0</v>
      </c>
      <c r="B151" s="8">
        <f>IF($A151="","",SUMIF(Calc!$A:$A,$A151,Calc!$E:$E))</f>
        <v>0</v>
      </c>
      <c r="C151" s="8">
        <f>IF($A151="","",SUMIF('Exact Output'!$A:$A,$A151,'Exact Output'!$J:$J))</f>
        <v>0</v>
      </c>
      <c r="D151" s="8">
        <f>IF($A151="","",SUMIF('Exact Output'!$A:$A,$A151,'Exact Output'!$P:$P))</f>
        <v>0</v>
      </c>
      <c r="E151" s="8">
        <f>IF($A151="","",SUMIF('Exact Output'!$A:$A,$A151,'Exact Output'!$O:$O))</f>
        <v>0</v>
      </c>
      <c r="F151" s="8">
        <f>IF($A151="","",SUMIF('Exact Output'!$A:$A,$A151,'Exact Output'!$Q:$Q))</f>
        <v>0</v>
      </c>
      <c r="G151" s="8">
        <f>IF($A151="","",$E151+$F151)</f>
        <v>0</v>
      </c>
    </row>
    <row r="152" spans="1:7">
      <c r="A152">
        <f>IFERROR(INDEX('Exact Output'!$A$2:$A$901,MATCH(0,INDEX(COUNTIF($A$1:A151,'Exact Output'!$A$2:$A$901)+('Exact Output'!$A$2:$A$901=""),0),0)),"")</f>
        <v>0</v>
      </c>
      <c r="B152" s="8">
        <f>IF($A152="","",SUMIF(Calc!$A:$A,$A152,Calc!$E:$E))</f>
        <v>0</v>
      </c>
      <c r="C152" s="8">
        <f>IF($A152="","",SUMIF('Exact Output'!$A:$A,$A152,'Exact Output'!$J:$J))</f>
        <v>0</v>
      </c>
      <c r="D152" s="8">
        <f>IF($A152="","",SUMIF('Exact Output'!$A:$A,$A152,'Exact Output'!$P:$P))</f>
        <v>0</v>
      </c>
      <c r="E152" s="8">
        <f>IF($A152="","",SUMIF('Exact Output'!$A:$A,$A152,'Exact Output'!$O:$O))</f>
        <v>0</v>
      </c>
      <c r="F152" s="8">
        <f>IF($A152="","",SUMIF('Exact Output'!$A:$A,$A152,'Exact Output'!$Q:$Q))</f>
        <v>0</v>
      </c>
      <c r="G152" s="8">
        <f>IF($A152="","",$E152+$F152)</f>
        <v>0</v>
      </c>
    </row>
    <row r="153" spans="1:7">
      <c r="A153">
        <f>IFERROR(INDEX('Exact Output'!$A$2:$A$901,MATCH(0,INDEX(COUNTIF($A$1:A152,'Exact Output'!$A$2:$A$901)+('Exact Output'!$A$2:$A$901=""),0),0)),"")</f>
        <v>0</v>
      </c>
      <c r="B153" s="8">
        <f>IF($A153="","",SUMIF(Calc!$A:$A,$A153,Calc!$E:$E))</f>
        <v>0</v>
      </c>
      <c r="C153" s="8">
        <f>IF($A153="","",SUMIF('Exact Output'!$A:$A,$A153,'Exact Output'!$J:$J))</f>
        <v>0</v>
      </c>
      <c r="D153" s="8">
        <f>IF($A153="","",SUMIF('Exact Output'!$A:$A,$A153,'Exact Output'!$P:$P))</f>
        <v>0</v>
      </c>
      <c r="E153" s="8">
        <f>IF($A153="","",SUMIF('Exact Output'!$A:$A,$A153,'Exact Output'!$O:$O))</f>
        <v>0</v>
      </c>
      <c r="F153" s="8">
        <f>IF($A153="","",SUMIF('Exact Output'!$A:$A,$A153,'Exact Output'!$Q:$Q))</f>
        <v>0</v>
      </c>
      <c r="G153" s="8">
        <f>IF($A153="","",$E153+$F153)</f>
        <v>0</v>
      </c>
    </row>
    <row r="154" spans="1:7">
      <c r="A154">
        <f>IFERROR(INDEX('Exact Output'!$A$2:$A$901,MATCH(0,INDEX(COUNTIF($A$1:A153,'Exact Output'!$A$2:$A$901)+('Exact Output'!$A$2:$A$901=""),0),0)),"")</f>
        <v>0</v>
      </c>
      <c r="B154" s="8">
        <f>IF($A154="","",SUMIF(Calc!$A:$A,$A154,Calc!$E:$E))</f>
        <v>0</v>
      </c>
      <c r="C154" s="8">
        <f>IF($A154="","",SUMIF('Exact Output'!$A:$A,$A154,'Exact Output'!$J:$J))</f>
        <v>0</v>
      </c>
      <c r="D154" s="8">
        <f>IF($A154="","",SUMIF('Exact Output'!$A:$A,$A154,'Exact Output'!$P:$P))</f>
        <v>0</v>
      </c>
      <c r="E154" s="8">
        <f>IF($A154="","",SUMIF('Exact Output'!$A:$A,$A154,'Exact Output'!$O:$O))</f>
        <v>0</v>
      </c>
      <c r="F154" s="8">
        <f>IF($A154="","",SUMIF('Exact Output'!$A:$A,$A154,'Exact Output'!$Q:$Q))</f>
        <v>0</v>
      </c>
      <c r="G154" s="8">
        <f>IF($A154="","",$E154+$F154)</f>
        <v>0</v>
      </c>
    </row>
    <row r="155" spans="1:7">
      <c r="A155">
        <f>IFERROR(INDEX('Exact Output'!$A$2:$A$901,MATCH(0,INDEX(COUNTIF($A$1:A154,'Exact Output'!$A$2:$A$901)+('Exact Output'!$A$2:$A$901=""),0),0)),"")</f>
        <v>0</v>
      </c>
      <c r="B155" s="8">
        <f>IF($A155="","",SUMIF(Calc!$A:$A,$A155,Calc!$E:$E))</f>
        <v>0</v>
      </c>
      <c r="C155" s="8">
        <f>IF($A155="","",SUMIF('Exact Output'!$A:$A,$A155,'Exact Output'!$J:$J))</f>
        <v>0</v>
      </c>
      <c r="D155" s="8">
        <f>IF($A155="","",SUMIF('Exact Output'!$A:$A,$A155,'Exact Output'!$P:$P))</f>
        <v>0</v>
      </c>
      <c r="E155" s="8">
        <f>IF($A155="","",SUMIF('Exact Output'!$A:$A,$A155,'Exact Output'!$O:$O))</f>
        <v>0</v>
      </c>
      <c r="F155" s="8">
        <f>IF($A155="","",SUMIF('Exact Output'!$A:$A,$A155,'Exact Output'!$Q:$Q))</f>
        <v>0</v>
      </c>
      <c r="G155" s="8">
        <f>IF($A155="","",$E155+$F155)</f>
        <v>0</v>
      </c>
    </row>
    <row r="156" spans="1:7">
      <c r="A156">
        <f>IFERROR(INDEX('Exact Output'!$A$2:$A$901,MATCH(0,INDEX(COUNTIF($A$1:A155,'Exact Output'!$A$2:$A$901)+('Exact Output'!$A$2:$A$901=""),0),0)),"")</f>
        <v>0</v>
      </c>
      <c r="B156" s="8">
        <f>IF($A156="","",SUMIF(Calc!$A:$A,$A156,Calc!$E:$E))</f>
        <v>0</v>
      </c>
      <c r="C156" s="8">
        <f>IF($A156="","",SUMIF('Exact Output'!$A:$A,$A156,'Exact Output'!$J:$J))</f>
        <v>0</v>
      </c>
      <c r="D156" s="8">
        <f>IF($A156="","",SUMIF('Exact Output'!$A:$A,$A156,'Exact Output'!$P:$P))</f>
        <v>0</v>
      </c>
      <c r="E156" s="8">
        <f>IF($A156="","",SUMIF('Exact Output'!$A:$A,$A156,'Exact Output'!$O:$O))</f>
        <v>0</v>
      </c>
      <c r="F156" s="8">
        <f>IF($A156="","",SUMIF('Exact Output'!$A:$A,$A156,'Exact Output'!$Q:$Q))</f>
        <v>0</v>
      </c>
      <c r="G156" s="8">
        <f>IF($A156="","",$E156+$F156)</f>
        <v>0</v>
      </c>
    </row>
    <row r="157" spans="1:7">
      <c r="A157">
        <f>IFERROR(INDEX('Exact Output'!$A$2:$A$901,MATCH(0,INDEX(COUNTIF($A$1:A156,'Exact Output'!$A$2:$A$901)+('Exact Output'!$A$2:$A$901=""),0),0)),"")</f>
        <v>0</v>
      </c>
      <c r="B157" s="8">
        <f>IF($A157="","",SUMIF(Calc!$A:$A,$A157,Calc!$E:$E))</f>
        <v>0</v>
      </c>
      <c r="C157" s="8">
        <f>IF($A157="","",SUMIF('Exact Output'!$A:$A,$A157,'Exact Output'!$J:$J))</f>
        <v>0</v>
      </c>
      <c r="D157" s="8">
        <f>IF($A157="","",SUMIF('Exact Output'!$A:$A,$A157,'Exact Output'!$P:$P))</f>
        <v>0</v>
      </c>
      <c r="E157" s="8">
        <f>IF($A157="","",SUMIF('Exact Output'!$A:$A,$A157,'Exact Output'!$O:$O))</f>
        <v>0</v>
      </c>
      <c r="F157" s="8">
        <f>IF($A157="","",SUMIF('Exact Output'!$A:$A,$A157,'Exact Output'!$Q:$Q))</f>
        <v>0</v>
      </c>
      <c r="G157" s="8">
        <f>IF($A157="","",$E157+$F157)</f>
        <v>0</v>
      </c>
    </row>
    <row r="158" spans="1:7">
      <c r="A158">
        <f>IFERROR(INDEX('Exact Output'!$A$2:$A$901,MATCH(0,INDEX(COUNTIF($A$1:A157,'Exact Output'!$A$2:$A$901)+('Exact Output'!$A$2:$A$901=""),0),0)),"")</f>
        <v>0</v>
      </c>
      <c r="B158" s="8">
        <f>IF($A158="","",SUMIF(Calc!$A:$A,$A158,Calc!$E:$E))</f>
        <v>0</v>
      </c>
      <c r="C158" s="8">
        <f>IF($A158="","",SUMIF('Exact Output'!$A:$A,$A158,'Exact Output'!$J:$J))</f>
        <v>0</v>
      </c>
      <c r="D158" s="8">
        <f>IF($A158="","",SUMIF('Exact Output'!$A:$A,$A158,'Exact Output'!$P:$P))</f>
        <v>0</v>
      </c>
      <c r="E158" s="8">
        <f>IF($A158="","",SUMIF('Exact Output'!$A:$A,$A158,'Exact Output'!$O:$O))</f>
        <v>0</v>
      </c>
      <c r="F158" s="8">
        <f>IF($A158="","",SUMIF('Exact Output'!$A:$A,$A158,'Exact Output'!$Q:$Q))</f>
        <v>0</v>
      </c>
      <c r="G158" s="8">
        <f>IF($A158="","",$E158+$F158)</f>
        <v>0</v>
      </c>
    </row>
    <row r="159" spans="1:7">
      <c r="A159">
        <f>IFERROR(INDEX('Exact Output'!$A$2:$A$901,MATCH(0,INDEX(COUNTIF($A$1:A158,'Exact Output'!$A$2:$A$901)+('Exact Output'!$A$2:$A$901=""),0),0)),"")</f>
        <v>0</v>
      </c>
      <c r="B159" s="8">
        <f>IF($A159="","",SUMIF(Calc!$A:$A,$A159,Calc!$E:$E))</f>
        <v>0</v>
      </c>
      <c r="C159" s="8">
        <f>IF($A159="","",SUMIF('Exact Output'!$A:$A,$A159,'Exact Output'!$J:$J))</f>
        <v>0</v>
      </c>
      <c r="D159" s="8">
        <f>IF($A159="","",SUMIF('Exact Output'!$A:$A,$A159,'Exact Output'!$P:$P))</f>
        <v>0</v>
      </c>
      <c r="E159" s="8">
        <f>IF($A159="","",SUMIF('Exact Output'!$A:$A,$A159,'Exact Output'!$O:$O))</f>
        <v>0</v>
      </c>
      <c r="F159" s="8">
        <f>IF($A159="","",SUMIF('Exact Output'!$A:$A,$A159,'Exact Output'!$Q:$Q))</f>
        <v>0</v>
      </c>
      <c r="G159" s="8">
        <f>IF($A159="","",$E159+$F159)</f>
        <v>0</v>
      </c>
    </row>
    <row r="160" spans="1:7">
      <c r="A160">
        <f>IFERROR(INDEX('Exact Output'!$A$2:$A$901,MATCH(0,INDEX(COUNTIF($A$1:A159,'Exact Output'!$A$2:$A$901)+('Exact Output'!$A$2:$A$901=""),0),0)),"")</f>
        <v>0</v>
      </c>
      <c r="B160" s="8">
        <f>IF($A160="","",SUMIF(Calc!$A:$A,$A160,Calc!$E:$E))</f>
        <v>0</v>
      </c>
      <c r="C160" s="8">
        <f>IF($A160="","",SUMIF('Exact Output'!$A:$A,$A160,'Exact Output'!$J:$J))</f>
        <v>0</v>
      </c>
      <c r="D160" s="8">
        <f>IF($A160="","",SUMIF('Exact Output'!$A:$A,$A160,'Exact Output'!$P:$P))</f>
        <v>0</v>
      </c>
      <c r="E160" s="8">
        <f>IF($A160="","",SUMIF('Exact Output'!$A:$A,$A160,'Exact Output'!$O:$O))</f>
        <v>0</v>
      </c>
      <c r="F160" s="8">
        <f>IF($A160="","",SUMIF('Exact Output'!$A:$A,$A160,'Exact Output'!$Q:$Q))</f>
        <v>0</v>
      </c>
      <c r="G160" s="8">
        <f>IF($A160="","",$E160+$F160)</f>
        <v>0</v>
      </c>
    </row>
    <row r="161" spans="1:7">
      <c r="A161">
        <f>IFERROR(INDEX('Exact Output'!$A$2:$A$901,MATCH(0,INDEX(COUNTIF($A$1:A160,'Exact Output'!$A$2:$A$901)+('Exact Output'!$A$2:$A$901=""),0),0)),"")</f>
        <v>0</v>
      </c>
      <c r="B161" s="8">
        <f>IF($A161="","",SUMIF(Calc!$A:$A,$A161,Calc!$E:$E))</f>
        <v>0</v>
      </c>
      <c r="C161" s="8">
        <f>IF($A161="","",SUMIF('Exact Output'!$A:$A,$A161,'Exact Output'!$J:$J))</f>
        <v>0</v>
      </c>
      <c r="D161" s="8">
        <f>IF($A161="","",SUMIF('Exact Output'!$A:$A,$A161,'Exact Output'!$P:$P))</f>
        <v>0</v>
      </c>
      <c r="E161" s="8">
        <f>IF($A161="","",SUMIF('Exact Output'!$A:$A,$A161,'Exact Output'!$O:$O))</f>
        <v>0</v>
      </c>
      <c r="F161" s="8">
        <f>IF($A161="","",SUMIF('Exact Output'!$A:$A,$A161,'Exact Output'!$Q:$Q))</f>
        <v>0</v>
      </c>
      <c r="G161" s="8">
        <f>IF($A161="","",$E161+$F161)</f>
        <v>0</v>
      </c>
    </row>
    <row r="162" spans="1:7">
      <c r="A162">
        <f>IFERROR(INDEX('Exact Output'!$A$2:$A$901,MATCH(0,INDEX(COUNTIF($A$1:A161,'Exact Output'!$A$2:$A$901)+('Exact Output'!$A$2:$A$901=""),0),0)),"")</f>
        <v>0</v>
      </c>
      <c r="B162" s="8">
        <f>IF($A162="","",SUMIF(Calc!$A:$A,$A162,Calc!$E:$E))</f>
        <v>0</v>
      </c>
      <c r="C162" s="8">
        <f>IF($A162="","",SUMIF('Exact Output'!$A:$A,$A162,'Exact Output'!$J:$J))</f>
        <v>0</v>
      </c>
      <c r="D162" s="8">
        <f>IF($A162="","",SUMIF('Exact Output'!$A:$A,$A162,'Exact Output'!$P:$P))</f>
        <v>0</v>
      </c>
      <c r="E162" s="8">
        <f>IF($A162="","",SUMIF('Exact Output'!$A:$A,$A162,'Exact Output'!$O:$O))</f>
        <v>0</v>
      </c>
      <c r="F162" s="8">
        <f>IF($A162="","",SUMIF('Exact Output'!$A:$A,$A162,'Exact Output'!$Q:$Q))</f>
        <v>0</v>
      </c>
      <c r="G162" s="8">
        <f>IF($A162="","",$E162+$F162)</f>
        <v>0</v>
      </c>
    </row>
    <row r="163" spans="1:7">
      <c r="A163">
        <f>IFERROR(INDEX('Exact Output'!$A$2:$A$901,MATCH(0,INDEX(COUNTIF($A$1:A162,'Exact Output'!$A$2:$A$901)+('Exact Output'!$A$2:$A$901=""),0),0)),"")</f>
        <v>0</v>
      </c>
      <c r="B163" s="8">
        <f>IF($A163="","",SUMIF(Calc!$A:$A,$A163,Calc!$E:$E))</f>
        <v>0</v>
      </c>
      <c r="C163" s="8">
        <f>IF($A163="","",SUMIF('Exact Output'!$A:$A,$A163,'Exact Output'!$J:$J))</f>
        <v>0</v>
      </c>
      <c r="D163" s="8">
        <f>IF($A163="","",SUMIF('Exact Output'!$A:$A,$A163,'Exact Output'!$P:$P))</f>
        <v>0</v>
      </c>
      <c r="E163" s="8">
        <f>IF($A163="","",SUMIF('Exact Output'!$A:$A,$A163,'Exact Output'!$O:$O))</f>
        <v>0</v>
      </c>
      <c r="F163" s="8">
        <f>IF($A163="","",SUMIF('Exact Output'!$A:$A,$A163,'Exact Output'!$Q:$Q))</f>
        <v>0</v>
      </c>
      <c r="G163" s="8">
        <f>IF($A163="","",$E163+$F163)</f>
        <v>0</v>
      </c>
    </row>
    <row r="164" spans="1:7">
      <c r="A164">
        <f>IFERROR(INDEX('Exact Output'!$A$2:$A$901,MATCH(0,INDEX(COUNTIF($A$1:A163,'Exact Output'!$A$2:$A$901)+('Exact Output'!$A$2:$A$901=""),0),0)),"")</f>
        <v>0</v>
      </c>
      <c r="B164" s="8">
        <f>IF($A164="","",SUMIF(Calc!$A:$A,$A164,Calc!$E:$E))</f>
        <v>0</v>
      </c>
      <c r="C164" s="8">
        <f>IF($A164="","",SUMIF('Exact Output'!$A:$A,$A164,'Exact Output'!$J:$J))</f>
        <v>0</v>
      </c>
      <c r="D164" s="8">
        <f>IF($A164="","",SUMIF('Exact Output'!$A:$A,$A164,'Exact Output'!$P:$P))</f>
        <v>0</v>
      </c>
      <c r="E164" s="8">
        <f>IF($A164="","",SUMIF('Exact Output'!$A:$A,$A164,'Exact Output'!$O:$O))</f>
        <v>0</v>
      </c>
      <c r="F164" s="8">
        <f>IF($A164="","",SUMIF('Exact Output'!$A:$A,$A164,'Exact Output'!$Q:$Q))</f>
        <v>0</v>
      </c>
      <c r="G164" s="8">
        <f>IF($A164="","",$E164+$F164)</f>
        <v>0</v>
      </c>
    </row>
    <row r="165" spans="1:7">
      <c r="A165">
        <f>IFERROR(INDEX('Exact Output'!$A$2:$A$901,MATCH(0,INDEX(COUNTIF($A$1:A164,'Exact Output'!$A$2:$A$901)+('Exact Output'!$A$2:$A$901=""),0),0)),"")</f>
        <v>0</v>
      </c>
      <c r="B165" s="8">
        <f>IF($A165="","",SUMIF(Calc!$A:$A,$A165,Calc!$E:$E))</f>
        <v>0</v>
      </c>
      <c r="C165" s="8">
        <f>IF($A165="","",SUMIF('Exact Output'!$A:$A,$A165,'Exact Output'!$J:$J))</f>
        <v>0</v>
      </c>
      <c r="D165" s="8">
        <f>IF($A165="","",SUMIF('Exact Output'!$A:$A,$A165,'Exact Output'!$P:$P))</f>
        <v>0</v>
      </c>
      <c r="E165" s="8">
        <f>IF($A165="","",SUMIF('Exact Output'!$A:$A,$A165,'Exact Output'!$O:$O))</f>
        <v>0</v>
      </c>
      <c r="F165" s="8">
        <f>IF($A165="","",SUMIF('Exact Output'!$A:$A,$A165,'Exact Output'!$Q:$Q))</f>
        <v>0</v>
      </c>
      <c r="G165" s="8">
        <f>IF($A165="","",$E165+$F165)</f>
        <v>0</v>
      </c>
    </row>
    <row r="166" spans="1:7">
      <c r="A166">
        <f>IFERROR(INDEX('Exact Output'!$A$2:$A$901,MATCH(0,INDEX(COUNTIF($A$1:A165,'Exact Output'!$A$2:$A$901)+('Exact Output'!$A$2:$A$901=""),0),0)),"")</f>
        <v>0</v>
      </c>
      <c r="B166" s="8">
        <f>IF($A166="","",SUMIF(Calc!$A:$A,$A166,Calc!$E:$E))</f>
        <v>0</v>
      </c>
      <c r="C166" s="8">
        <f>IF($A166="","",SUMIF('Exact Output'!$A:$A,$A166,'Exact Output'!$J:$J))</f>
        <v>0</v>
      </c>
      <c r="D166" s="8">
        <f>IF($A166="","",SUMIF('Exact Output'!$A:$A,$A166,'Exact Output'!$P:$P))</f>
        <v>0</v>
      </c>
      <c r="E166" s="8">
        <f>IF($A166="","",SUMIF('Exact Output'!$A:$A,$A166,'Exact Output'!$O:$O))</f>
        <v>0</v>
      </c>
      <c r="F166" s="8">
        <f>IF($A166="","",SUMIF('Exact Output'!$A:$A,$A166,'Exact Output'!$Q:$Q))</f>
        <v>0</v>
      </c>
      <c r="G166" s="8">
        <f>IF($A166="","",$E166+$F166)</f>
        <v>0</v>
      </c>
    </row>
    <row r="167" spans="1:7">
      <c r="A167">
        <f>IFERROR(INDEX('Exact Output'!$A$2:$A$901,MATCH(0,INDEX(COUNTIF($A$1:A166,'Exact Output'!$A$2:$A$901)+('Exact Output'!$A$2:$A$901=""),0),0)),"")</f>
        <v>0</v>
      </c>
      <c r="B167" s="8">
        <f>IF($A167="","",SUMIF(Calc!$A:$A,$A167,Calc!$E:$E))</f>
        <v>0</v>
      </c>
      <c r="C167" s="8">
        <f>IF($A167="","",SUMIF('Exact Output'!$A:$A,$A167,'Exact Output'!$J:$J))</f>
        <v>0</v>
      </c>
      <c r="D167" s="8">
        <f>IF($A167="","",SUMIF('Exact Output'!$A:$A,$A167,'Exact Output'!$P:$P))</f>
        <v>0</v>
      </c>
      <c r="E167" s="8">
        <f>IF($A167="","",SUMIF('Exact Output'!$A:$A,$A167,'Exact Output'!$O:$O))</f>
        <v>0</v>
      </c>
      <c r="F167" s="8">
        <f>IF($A167="","",SUMIF('Exact Output'!$A:$A,$A167,'Exact Output'!$Q:$Q))</f>
        <v>0</v>
      </c>
      <c r="G167" s="8">
        <f>IF($A167="","",$E167+$F167)</f>
        <v>0</v>
      </c>
    </row>
    <row r="168" spans="1:7">
      <c r="A168">
        <f>IFERROR(INDEX('Exact Output'!$A$2:$A$901,MATCH(0,INDEX(COUNTIF($A$1:A167,'Exact Output'!$A$2:$A$901)+('Exact Output'!$A$2:$A$901=""),0),0)),"")</f>
        <v>0</v>
      </c>
      <c r="B168" s="8">
        <f>IF($A168="","",SUMIF(Calc!$A:$A,$A168,Calc!$E:$E))</f>
        <v>0</v>
      </c>
      <c r="C168" s="8">
        <f>IF($A168="","",SUMIF('Exact Output'!$A:$A,$A168,'Exact Output'!$J:$J))</f>
        <v>0</v>
      </c>
      <c r="D168" s="8">
        <f>IF($A168="","",SUMIF('Exact Output'!$A:$A,$A168,'Exact Output'!$P:$P))</f>
        <v>0</v>
      </c>
      <c r="E168" s="8">
        <f>IF($A168="","",SUMIF('Exact Output'!$A:$A,$A168,'Exact Output'!$O:$O))</f>
        <v>0</v>
      </c>
      <c r="F168" s="8">
        <f>IF($A168="","",SUMIF('Exact Output'!$A:$A,$A168,'Exact Output'!$Q:$Q))</f>
        <v>0</v>
      </c>
      <c r="G168" s="8">
        <f>IF($A168="","",$E168+$F168)</f>
        <v>0</v>
      </c>
    </row>
    <row r="169" spans="1:7">
      <c r="A169">
        <f>IFERROR(INDEX('Exact Output'!$A$2:$A$901,MATCH(0,INDEX(COUNTIF($A$1:A168,'Exact Output'!$A$2:$A$901)+('Exact Output'!$A$2:$A$901=""),0),0)),"")</f>
        <v>0</v>
      </c>
      <c r="B169" s="8">
        <f>IF($A169="","",SUMIF(Calc!$A:$A,$A169,Calc!$E:$E))</f>
        <v>0</v>
      </c>
      <c r="C169" s="8">
        <f>IF($A169="","",SUMIF('Exact Output'!$A:$A,$A169,'Exact Output'!$J:$J))</f>
        <v>0</v>
      </c>
      <c r="D169" s="8">
        <f>IF($A169="","",SUMIF('Exact Output'!$A:$A,$A169,'Exact Output'!$P:$P))</f>
        <v>0</v>
      </c>
      <c r="E169" s="8">
        <f>IF($A169="","",SUMIF('Exact Output'!$A:$A,$A169,'Exact Output'!$O:$O))</f>
        <v>0</v>
      </c>
      <c r="F169" s="8">
        <f>IF($A169="","",SUMIF('Exact Output'!$A:$A,$A169,'Exact Output'!$Q:$Q))</f>
        <v>0</v>
      </c>
      <c r="G169" s="8">
        <f>IF($A169="","",$E169+$F169)</f>
        <v>0</v>
      </c>
    </row>
    <row r="170" spans="1:7">
      <c r="A170">
        <f>IFERROR(INDEX('Exact Output'!$A$2:$A$901,MATCH(0,INDEX(COUNTIF($A$1:A169,'Exact Output'!$A$2:$A$901)+('Exact Output'!$A$2:$A$901=""),0),0)),"")</f>
        <v>0</v>
      </c>
      <c r="B170" s="8">
        <f>IF($A170="","",SUMIF(Calc!$A:$A,$A170,Calc!$E:$E))</f>
        <v>0</v>
      </c>
      <c r="C170" s="8">
        <f>IF($A170="","",SUMIF('Exact Output'!$A:$A,$A170,'Exact Output'!$J:$J))</f>
        <v>0</v>
      </c>
      <c r="D170" s="8">
        <f>IF($A170="","",SUMIF('Exact Output'!$A:$A,$A170,'Exact Output'!$P:$P))</f>
        <v>0</v>
      </c>
      <c r="E170" s="8">
        <f>IF($A170="","",SUMIF('Exact Output'!$A:$A,$A170,'Exact Output'!$O:$O))</f>
        <v>0</v>
      </c>
      <c r="F170" s="8">
        <f>IF($A170="","",SUMIF('Exact Output'!$A:$A,$A170,'Exact Output'!$Q:$Q))</f>
        <v>0</v>
      </c>
      <c r="G170" s="8">
        <f>IF($A170="","",$E170+$F170)</f>
        <v>0</v>
      </c>
    </row>
    <row r="171" spans="1:7">
      <c r="A171">
        <f>IFERROR(INDEX('Exact Output'!$A$2:$A$901,MATCH(0,INDEX(COUNTIF($A$1:A170,'Exact Output'!$A$2:$A$901)+('Exact Output'!$A$2:$A$901=""),0),0)),"")</f>
        <v>0</v>
      </c>
      <c r="B171" s="8">
        <f>IF($A171="","",SUMIF(Calc!$A:$A,$A171,Calc!$E:$E))</f>
        <v>0</v>
      </c>
      <c r="C171" s="8">
        <f>IF($A171="","",SUMIF('Exact Output'!$A:$A,$A171,'Exact Output'!$J:$J))</f>
        <v>0</v>
      </c>
      <c r="D171" s="8">
        <f>IF($A171="","",SUMIF('Exact Output'!$A:$A,$A171,'Exact Output'!$P:$P))</f>
        <v>0</v>
      </c>
      <c r="E171" s="8">
        <f>IF($A171="","",SUMIF('Exact Output'!$A:$A,$A171,'Exact Output'!$O:$O))</f>
        <v>0</v>
      </c>
      <c r="F171" s="8">
        <f>IF($A171="","",SUMIF('Exact Output'!$A:$A,$A171,'Exact Output'!$Q:$Q))</f>
        <v>0</v>
      </c>
      <c r="G171" s="8">
        <f>IF($A171="","",$E171+$F171)</f>
        <v>0</v>
      </c>
    </row>
    <row r="172" spans="1:7">
      <c r="A172">
        <f>IFERROR(INDEX('Exact Output'!$A$2:$A$901,MATCH(0,INDEX(COUNTIF($A$1:A171,'Exact Output'!$A$2:$A$901)+('Exact Output'!$A$2:$A$901=""),0),0)),"")</f>
        <v>0</v>
      </c>
      <c r="B172" s="8">
        <f>IF($A172="","",SUMIF(Calc!$A:$A,$A172,Calc!$E:$E))</f>
        <v>0</v>
      </c>
      <c r="C172" s="8">
        <f>IF($A172="","",SUMIF('Exact Output'!$A:$A,$A172,'Exact Output'!$J:$J))</f>
        <v>0</v>
      </c>
      <c r="D172" s="8">
        <f>IF($A172="","",SUMIF('Exact Output'!$A:$A,$A172,'Exact Output'!$P:$P))</f>
        <v>0</v>
      </c>
      <c r="E172" s="8">
        <f>IF($A172="","",SUMIF('Exact Output'!$A:$A,$A172,'Exact Output'!$O:$O))</f>
        <v>0</v>
      </c>
      <c r="F172" s="8">
        <f>IF($A172="","",SUMIF('Exact Output'!$A:$A,$A172,'Exact Output'!$Q:$Q))</f>
        <v>0</v>
      </c>
      <c r="G172" s="8">
        <f>IF($A172="","",$E172+$F172)</f>
        <v>0</v>
      </c>
    </row>
    <row r="173" spans="1:7">
      <c r="A173">
        <f>IFERROR(INDEX('Exact Output'!$A$2:$A$901,MATCH(0,INDEX(COUNTIF($A$1:A172,'Exact Output'!$A$2:$A$901)+('Exact Output'!$A$2:$A$901=""),0),0)),"")</f>
        <v>0</v>
      </c>
      <c r="B173" s="8">
        <f>IF($A173="","",SUMIF(Calc!$A:$A,$A173,Calc!$E:$E))</f>
        <v>0</v>
      </c>
      <c r="C173" s="8">
        <f>IF($A173="","",SUMIF('Exact Output'!$A:$A,$A173,'Exact Output'!$J:$J))</f>
        <v>0</v>
      </c>
      <c r="D173" s="8">
        <f>IF($A173="","",SUMIF('Exact Output'!$A:$A,$A173,'Exact Output'!$P:$P))</f>
        <v>0</v>
      </c>
      <c r="E173" s="8">
        <f>IF($A173="","",SUMIF('Exact Output'!$A:$A,$A173,'Exact Output'!$O:$O))</f>
        <v>0</v>
      </c>
      <c r="F173" s="8">
        <f>IF($A173="","",SUMIF('Exact Output'!$A:$A,$A173,'Exact Output'!$Q:$Q))</f>
        <v>0</v>
      </c>
      <c r="G173" s="8">
        <f>IF($A173="","",$E173+$F173)</f>
        <v>0</v>
      </c>
    </row>
    <row r="174" spans="1:7">
      <c r="A174">
        <f>IFERROR(INDEX('Exact Output'!$A$2:$A$901,MATCH(0,INDEX(COUNTIF($A$1:A173,'Exact Output'!$A$2:$A$901)+('Exact Output'!$A$2:$A$901=""),0),0)),"")</f>
        <v>0</v>
      </c>
      <c r="B174" s="8">
        <f>IF($A174="","",SUMIF(Calc!$A:$A,$A174,Calc!$E:$E))</f>
        <v>0</v>
      </c>
      <c r="C174" s="8">
        <f>IF($A174="","",SUMIF('Exact Output'!$A:$A,$A174,'Exact Output'!$J:$J))</f>
        <v>0</v>
      </c>
      <c r="D174" s="8">
        <f>IF($A174="","",SUMIF('Exact Output'!$A:$A,$A174,'Exact Output'!$P:$P))</f>
        <v>0</v>
      </c>
      <c r="E174" s="8">
        <f>IF($A174="","",SUMIF('Exact Output'!$A:$A,$A174,'Exact Output'!$O:$O))</f>
        <v>0</v>
      </c>
      <c r="F174" s="8">
        <f>IF($A174="","",SUMIF('Exact Output'!$A:$A,$A174,'Exact Output'!$Q:$Q))</f>
        <v>0</v>
      </c>
      <c r="G174" s="8">
        <f>IF($A174="","",$E174+$F174)</f>
        <v>0</v>
      </c>
    </row>
    <row r="175" spans="1:7">
      <c r="A175">
        <f>IFERROR(INDEX('Exact Output'!$A$2:$A$901,MATCH(0,INDEX(COUNTIF($A$1:A174,'Exact Output'!$A$2:$A$901)+('Exact Output'!$A$2:$A$901=""),0),0)),"")</f>
        <v>0</v>
      </c>
      <c r="B175" s="8">
        <f>IF($A175="","",SUMIF(Calc!$A:$A,$A175,Calc!$E:$E))</f>
        <v>0</v>
      </c>
      <c r="C175" s="8">
        <f>IF($A175="","",SUMIF('Exact Output'!$A:$A,$A175,'Exact Output'!$J:$J))</f>
        <v>0</v>
      </c>
      <c r="D175" s="8">
        <f>IF($A175="","",SUMIF('Exact Output'!$A:$A,$A175,'Exact Output'!$P:$P))</f>
        <v>0</v>
      </c>
      <c r="E175" s="8">
        <f>IF($A175="","",SUMIF('Exact Output'!$A:$A,$A175,'Exact Output'!$O:$O))</f>
        <v>0</v>
      </c>
      <c r="F175" s="8">
        <f>IF($A175="","",SUMIF('Exact Output'!$A:$A,$A175,'Exact Output'!$Q:$Q))</f>
        <v>0</v>
      </c>
      <c r="G175" s="8">
        <f>IF($A175="","",$E175+$F175)</f>
        <v>0</v>
      </c>
    </row>
    <row r="176" spans="1:7">
      <c r="A176">
        <f>IFERROR(INDEX('Exact Output'!$A$2:$A$901,MATCH(0,INDEX(COUNTIF($A$1:A175,'Exact Output'!$A$2:$A$901)+('Exact Output'!$A$2:$A$901=""),0),0)),"")</f>
        <v>0</v>
      </c>
      <c r="B176" s="8">
        <f>IF($A176="","",SUMIF(Calc!$A:$A,$A176,Calc!$E:$E))</f>
        <v>0</v>
      </c>
      <c r="C176" s="8">
        <f>IF($A176="","",SUMIF('Exact Output'!$A:$A,$A176,'Exact Output'!$J:$J))</f>
        <v>0</v>
      </c>
      <c r="D176" s="8">
        <f>IF($A176="","",SUMIF('Exact Output'!$A:$A,$A176,'Exact Output'!$P:$P))</f>
        <v>0</v>
      </c>
      <c r="E176" s="8">
        <f>IF($A176="","",SUMIF('Exact Output'!$A:$A,$A176,'Exact Output'!$O:$O))</f>
        <v>0</v>
      </c>
      <c r="F176" s="8">
        <f>IF($A176="","",SUMIF('Exact Output'!$A:$A,$A176,'Exact Output'!$Q:$Q))</f>
        <v>0</v>
      </c>
      <c r="G176" s="8">
        <f>IF($A176="","",$E176+$F176)</f>
        <v>0</v>
      </c>
    </row>
    <row r="177" spans="1:7">
      <c r="A177">
        <f>IFERROR(INDEX('Exact Output'!$A$2:$A$901,MATCH(0,INDEX(COUNTIF($A$1:A176,'Exact Output'!$A$2:$A$901)+('Exact Output'!$A$2:$A$901=""),0),0)),"")</f>
        <v>0</v>
      </c>
      <c r="B177" s="8">
        <f>IF($A177="","",SUMIF(Calc!$A:$A,$A177,Calc!$E:$E))</f>
        <v>0</v>
      </c>
      <c r="C177" s="8">
        <f>IF($A177="","",SUMIF('Exact Output'!$A:$A,$A177,'Exact Output'!$J:$J))</f>
        <v>0</v>
      </c>
      <c r="D177" s="8">
        <f>IF($A177="","",SUMIF('Exact Output'!$A:$A,$A177,'Exact Output'!$P:$P))</f>
        <v>0</v>
      </c>
      <c r="E177" s="8">
        <f>IF($A177="","",SUMIF('Exact Output'!$A:$A,$A177,'Exact Output'!$O:$O))</f>
        <v>0</v>
      </c>
      <c r="F177" s="8">
        <f>IF($A177="","",SUMIF('Exact Output'!$A:$A,$A177,'Exact Output'!$Q:$Q))</f>
        <v>0</v>
      </c>
      <c r="G177" s="8">
        <f>IF($A177="","",$E177+$F177)</f>
        <v>0</v>
      </c>
    </row>
    <row r="178" spans="1:7">
      <c r="A178">
        <f>IFERROR(INDEX('Exact Output'!$A$2:$A$901,MATCH(0,INDEX(COUNTIF($A$1:A177,'Exact Output'!$A$2:$A$901)+('Exact Output'!$A$2:$A$901=""),0),0)),"")</f>
        <v>0</v>
      </c>
      <c r="B178" s="8">
        <f>IF($A178="","",SUMIF(Calc!$A:$A,$A178,Calc!$E:$E))</f>
        <v>0</v>
      </c>
      <c r="C178" s="8">
        <f>IF($A178="","",SUMIF('Exact Output'!$A:$A,$A178,'Exact Output'!$J:$J))</f>
        <v>0</v>
      </c>
      <c r="D178" s="8">
        <f>IF($A178="","",SUMIF('Exact Output'!$A:$A,$A178,'Exact Output'!$P:$P))</f>
        <v>0</v>
      </c>
      <c r="E178" s="8">
        <f>IF($A178="","",SUMIF('Exact Output'!$A:$A,$A178,'Exact Output'!$O:$O))</f>
        <v>0</v>
      </c>
      <c r="F178" s="8">
        <f>IF($A178="","",SUMIF('Exact Output'!$A:$A,$A178,'Exact Output'!$Q:$Q))</f>
        <v>0</v>
      </c>
      <c r="G178" s="8">
        <f>IF($A178="","",$E178+$F178)</f>
        <v>0</v>
      </c>
    </row>
    <row r="179" spans="1:7">
      <c r="A179">
        <f>IFERROR(INDEX('Exact Output'!$A$2:$A$901,MATCH(0,INDEX(COUNTIF($A$1:A178,'Exact Output'!$A$2:$A$901)+('Exact Output'!$A$2:$A$901=""),0),0)),"")</f>
        <v>0</v>
      </c>
      <c r="B179" s="8">
        <f>IF($A179="","",SUMIF(Calc!$A:$A,$A179,Calc!$E:$E))</f>
        <v>0</v>
      </c>
      <c r="C179" s="8">
        <f>IF($A179="","",SUMIF('Exact Output'!$A:$A,$A179,'Exact Output'!$J:$J))</f>
        <v>0</v>
      </c>
      <c r="D179" s="8">
        <f>IF($A179="","",SUMIF('Exact Output'!$A:$A,$A179,'Exact Output'!$P:$P))</f>
        <v>0</v>
      </c>
      <c r="E179" s="8">
        <f>IF($A179="","",SUMIF('Exact Output'!$A:$A,$A179,'Exact Output'!$O:$O))</f>
        <v>0</v>
      </c>
      <c r="F179" s="8">
        <f>IF($A179="","",SUMIF('Exact Output'!$A:$A,$A179,'Exact Output'!$Q:$Q))</f>
        <v>0</v>
      </c>
      <c r="G179" s="8">
        <f>IF($A179="","",$E179+$F179)</f>
        <v>0</v>
      </c>
    </row>
    <row r="180" spans="1:7">
      <c r="A180">
        <f>IFERROR(INDEX('Exact Output'!$A$2:$A$901,MATCH(0,INDEX(COUNTIF($A$1:A179,'Exact Output'!$A$2:$A$901)+('Exact Output'!$A$2:$A$901=""),0),0)),"")</f>
        <v>0</v>
      </c>
      <c r="B180" s="8">
        <f>IF($A180="","",SUMIF(Calc!$A:$A,$A180,Calc!$E:$E))</f>
        <v>0</v>
      </c>
      <c r="C180" s="8">
        <f>IF($A180="","",SUMIF('Exact Output'!$A:$A,$A180,'Exact Output'!$J:$J))</f>
        <v>0</v>
      </c>
      <c r="D180" s="8">
        <f>IF($A180="","",SUMIF('Exact Output'!$A:$A,$A180,'Exact Output'!$P:$P))</f>
        <v>0</v>
      </c>
      <c r="E180" s="8">
        <f>IF($A180="","",SUMIF('Exact Output'!$A:$A,$A180,'Exact Output'!$O:$O))</f>
        <v>0</v>
      </c>
      <c r="F180" s="8">
        <f>IF($A180="","",SUMIF('Exact Output'!$A:$A,$A180,'Exact Output'!$Q:$Q))</f>
        <v>0</v>
      </c>
      <c r="G180" s="8">
        <f>IF($A180="","",$E180+$F180)</f>
        <v>0</v>
      </c>
    </row>
    <row r="181" spans="1:7">
      <c r="A181">
        <f>IFERROR(INDEX('Exact Output'!$A$2:$A$901,MATCH(0,INDEX(COUNTIF($A$1:A180,'Exact Output'!$A$2:$A$901)+('Exact Output'!$A$2:$A$901=""),0),0)),"")</f>
        <v>0</v>
      </c>
      <c r="B181" s="8">
        <f>IF($A181="","",SUMIF(Calc!$A:$A,$A181,Calc!$E:$E))</f>
        <v>0</v>
      </c>
      <c r="C181" s="8">
        <f>IF($A181="","",SUMIF('Exact Output'!$A:$A,$A181,'Exact Output'!$J:$J))</f>
        <v>0</v>
      </c>
      <c r="D181" s="8">
        <f>IF($A181="","",SUMIF('Exact Output'!$A:$A,$A181,'Exact Output'!$P:$P))</f>
        <v>0</v>
      </c>
      <c r="E181" s="8">
        <f>IF($A181="","",SUMIF('Exact Output'!$A:$A,$A181,'Exact Output'!$O:$O))</f>
        <v>0</v>
      </c>
      <c r="F181" s="8">
        <f>IF($A181="","",SUMIF('Exact Output'!$A:$A,$A181,'Exact Output'!$Q:$Q))</f>
        <v>0</v>
      </c>
      <c r="G181" s="8">
        <f>IF($A181="","",$E181+$F181)</f>
        <v>0</v>
      </c>
    </row>
    <row r="182" spans="1:7">
      <c r="A182">
        <f>IFERROR(INDEX('Exact Output'!$A$2:$A$901,MATCH(0,INDEX(COUNTIF($A$1:A181,'Exact Output'!$A$2:$A$901)+('Exact Output'!$A$2:$A$901=""),0),0)),"")</f>
        <v>0</v>
      </c>
      <c r="B182" s="8">
        <f>IF($A182="","",SUMIF(Calc!$A:$A,$A182,Calc!$E:$E))</f>
        <v>0</v>
      </c>
      <c r="C182" s="8">
        <f>IF($A182="","",SUMIF('Exact Output'!$A:$A,$A182,'Exact Output'!$J:$J))</f>
        <v>0</v>
      </c>
      <c r="D182" s="8">
        <f>IF($A182="","",SUMIF('Exact Output'!$A:$A,$A182,'Exact Output'!$P:$P))</f>
        <v>0</v>
      </c>
      <c r="E182" s="8">
        <f>IF($A182="","",SUMIF('Exact Output'!$A:$A,$A182,'Exact Output'!$O:$O))</f>
        <v>0</v>
      </c>
      <c r="F182" s="8">
        <f>IF($A182="","",SUMIF('Exact Output'!$A:$A,$A182,'Exact Output'!$Q:$Q))</f>
        <v>0</v>
      </c>
      <c r="G182" s="8">
        <f>IF($A182="","",$E182+$F182)</f>
        <v>0</v>
      </c>
    </row>
    <row r="183" spans="1:7">
      <c r="A183">
        <f>IFERROR(INDEX('Exact Output'!$A$2:$A$901,MATCH(0,INDEX(COUNTIF($A$1:A182,'Exact Output'!$A$2:$A$901)+('Exact Output'!$A$2:$A$901=""),0),0)),"")</f>
        <v>0</v>
      </c>
      <c r="B183" s="8">
        <f>IF($A183="","",SUMIF(Calc!$A:$A,$A183,Calc!$E:$E))</f>
        <v>0</v>
      </c>
      <c r="C183" s="8">
        <f>IF($A183="","",SUMIF('Exact Output'!$A:$A,$A183,'Exact Output'!$J:$J))</f>
        <v>0</v>
      </c>
      <c r="D183" s="8">
        <f>IF($A183="","",SUMIF('Exact Output'!$A:$A,$A183,'Exact Output'!$P:$P))</f>
        <v>0</v>
      </c>
      <c r="E183" s="8">
        <f>IF($A183="","",SUMIF('Exact Output'!$A:$A,$A183,'Exact Output'!$O:$O))</f>
        <v>0</v>
      </c>
      <c r="F183" s="8">
        <f>IF($A183="","",SUMIF('Exact Output'!$A:$A,$A183,'Exact Output'!$Q:$Q))</f>
        <v>0</v>
      </c>
      <c r="G183" s="8">
        <f>IF($A183="","",$E183+$F183)</f>
        <v>0</v>
      </c>
    </row>
    <row r="184" spans="1:7">
      <c r="A184">
        <f>IFERROR(INDEX('Exact Output'!$A$2:$A$901,MATCH(0,INDEX(COUNTIF($A$1:A183,'Exact Output'!$A$2:$A$901)+('Exact Output'!$A$2:$A$901=""),0),0)),"")</f>
        <v>0</v>
      </c>
      <c r="B184" s="8">
        <f>IF($A184="","",SUMIF(Calc!$A:$A,$A184,Calc!$E:$E))</f>
        <v>0</v>
      </c>
      <c r="C184" s="8">
        <f>IF($A184="","",SUMIF('Exact Output'!$A:$A,$A184,'Exact Output'!$J:$J))</f>
        <v>0</v>
      </c>
      <c r="D184" s="8">
        <f>IF($A184="","",SUMIF('Exact Output'!$A:$A,$A184,'Exact Output'!$P:$P))</f>
        <v>0</v>
      </c>
      <c r="E184" s="8">
        <f>IF($A184="","",SUMIF('Exact Output'!$A:$A,$A184,'Exact Output'!$O:$O))</f>
        <v>0</v>
      </c>
      <c r="F184" s="8">
        <f>IF($A184="","",SUMIF('Exact Output'!$A:$A,$A184,'Exact Output'!$Q:$Q))</f>
        <v>0</v>
      </c>
      <c r="G184" s="8">
        <f>IF($A184="","",$E184+$F184)</f>
        <v>0</v>
      </c>
    </row>
    <row r="185" spans="1:7">
      <c r="A185">
        <f>IFERROR(INDEX('Exact Output'!$A$2:$A$901,MATCH(0,INDEX(COUNTIF($A$1:A184,'Exact Output'!$A$2:$A$901)+('Exact Output'!$A$2:$A$901=""),0),0)),"")</f>
        <v>0</v>
      </c>
      <c r="B185" s="8">
        <f>IF($A185="","",SUMIF(Calc!$A:$A,$A185,Calc!$E:$E))</f>
        <v>0</v>
      </c>
      <c r="C185" s="8">
        <f>IF($A185="","",SUMIF('Exact Output'!$A:$A,$A185,'Exact Output'!$J:$J))</f>
        <v>0</v>
      </c>
      <c r="D185" s="8">
        <f>IF($A185="","",SUMIF('Exact Output'!$A:$A,$A185,'Exact Output'!$P:$P))</f>
        <v>0</v>
      </c>
      <c r="E185" s="8">
        <f>IF($A185="","",SUMIF('Exact Output'!$A:$A,$A185,'Exact Output'!$O:$O))</f>
        <v>0</v>
      </c>
      <c r="F185" s="8">
        <f>IF($A185="","",SUMIF('Exact Output'!$A:$A,$A185,'Exact Output'!$Q:$Q))</f>
        <v>0</v>
      </c>
      <c r="G185" s="8">
        <f>IF($A185="","",$E185+$F185)</f>
        <v>0</v>
      </c>
    </row>
    <row r="186" spans="1:7">
      <c r="A186">
        <f>IFERROR(INDEX('Exact Output'!$A$2:$A$901,MATCH(0,INDEX(COUNTIF($A$1:A185,'Exact Output'!$A$2:$A$901)+('Exact Output'!$A$2:$A$901=""),0),0)),"")</f>
        <v>0</v>
      </c>
      <c r="B186" s="8">
        <f>IF($A186="","",SUMIF(Calc!$A:$A,$A186,Calc!$E:$E))</f>
        <v>0</v>
      </c>
      <c r="C186" s="8">
        <f>IF($A186="","",SUMIF('Exact Output'!$A:$A,$A186,'Exact Output'!$J:$J))</f>
        <v>0</v>
      </c>
      <c r="D186" s="8">
        <f>IF($A186="","",SUMIF('Exact Output'!$A:$A,$A186,'Exact Output'!$P:$P))</f>
        <v>0</v>
      </c>
      <c r="E186" s="8">
        <f>IF($A186="","",SUMIF('Exact Output'!$A:$A,$A186,'Exact Output'!$O:$O))</f>
        <v>0</v>
      </c>
      <c r="F186" s="8">
        <f>IF($A186="","",SUMIF('Exact Output'!$A:$A,$A186,'Exact Output'!$Q:$Q))</f>
        <v>0</v>
      </c>
      <c r="G186" s="8">
        <f>IF($A186="","",$E186+$F186)</f>
        <v>0</v>
      </c>
    </row>
    <row r="187" spans="1:7">
      <c r="A187">
        <f>IFERROR(INDEX('Exact Output'!$A$2:$A$901,MATCH(0,INDEX(COUNTIF($A$1:A186,'Exact Output'!$A$2:$A$901)+('Exact Output'!$A$2:$A$901=""),0),0)),"")</f>
        <v>0</v>
      </c>
      <c r="B187" s="8">
        <f>IF($A187="","",SUMIF(Calc!$A:$A,$A187,Calc!$E:$E))</f>
        <v>0</v>
      </c>
      <c r="C187" s="8">
        <f>IF($A187="","",SUMIF('Exact Output'!$A:$A,$A187,'Exact Output'!$J:$J))</f>
        <v>0</v>
      </c>
      <c r="D187" s="8">
        <f>IF($A187="","",SUMIF('Exact Output'!$A:$A,$A187,'Exact Output'!$P:$P))</f>
        <v>0</v>
      </c>
      <c r="E187" s="8">
        <f>IF($A187="","",SUMIF('Exact Output'!$A:$A,$A187,'Exact Output'!$O:$O))</f>
        <v>0</v>
      </c>
      <c r="F187" s="8">
        <f>IF($A187="","",SUMIF('Exact Output'!$A:$A,$A187,'Exact Output'!$Q:$Q))</f>
        <v>0</v>
      </c>
      <c r="G187" s="8">
        <f>IF($A187="","",$E187+$F187)</f>
        <v>0</v>
      </c>
    </row>
    <row r="188" spans="1:7">
      <c r="A188">
        <f>IFERROR(INDEX('Exact Output'!$A$2:$A$901,MATCH(0,INDEX(COUNTIF($A$1:A187,'Exact Output'!$A$2:$A$901)+('Exact Output'!$A$2:$A$901=""),0),0)),"")</f>
        <v>0</v>
      </c>
      <c r="B188" s="8">
        <f>IF($A188="","",SUMIF(Calc!$A:$A,$A188,Calc!$E:$E))</f>
        <v>0</v>
      </c>
      <c r="C188" s="8">
        <f>IF($A188="","",SUMIF('Exact Output'!$A:$A,$A188,'Exact Output'!$J:$J))</f>
        <v>0</v>
      </c>
      <c r="D188" s="8">
        <f>IF($A188="","",SUMIF('Exact Output'!$A:$A,$A188,'Exact Output'!$P:$P))</f>
        <v>0</v>
      </c>
      <c r="E188" s="8">
        <f>IF($A188="","",SUMIF('Exact Output'!$A:$A,$A188,'Exact Output'!$O:$O))</f>
        <v>0</v>
      </c>
      <c r="F188" s="8">
        <f>IF($A188="","",SUMIF('Exact Output'!$A:$A,$A188,'Exact Output'!$Q:$Q))</f>
        <v>0</v>
      </c>
      <c r="G188" s="8">
        <f>IF($A188="","",$E188+$F188)</f>
        <v>0</v>
      </c>
    </row>
    <row r="189" spans="1:7">
      <c r="A189">
        <f>IFERROR(INDEX('Exact Output'!$A$2:$A$901,MATCH(0,INDEX(COUNTIF($A$1:A188,'Exact Output'!$A$2:$A$901)+('Exact Output'!$A$2:$A$901=""),0),0)),"")</f>
        <v>0</v>
      </c>
      <c r="B189" s="8">
        <f>IF($A189="","",SUMIF(Calc!$A:$A,$A189,Calc!$E:$E))</f>
        <v>0</v>
      </c>
      <c r="C189" s="8">
        <f>IF($A189="","",SUMIF('Exact Output'!$A:$A,$A189,'Exact Output'!$J:$J))</f>
        <v>0</v>
      </c>
      <c r="D189" s="8">
        <f>IF($A189="","",SUMIF('Exact Output'!$A:$A,$A189,'Exact Output'!$P:$P))</f>
        <v>0</v>
      </c>
      <c r="E189" s="8">
        <f>IF($A189="","",SUMIF('Exact Output'!$A:$A,$A189,'Exact Output'!$O:$O))</f>
        <v>0</v>
      </c>
      <c r="F189" s="8">
        <f>IF($A189="","",SUMIF('Exact Output'!$A:$A,$A189,'Exact Output'!$Q:$Q))</f>
        <v>0</v>
      </c>
      <c r="G189" s="8">
        <f>IF($A189="","",$E189+$F189)</f>
        <v>0</v>
      </c>
    </row>
    <row r="190" spans="1:7">
      <c r="A190">
        <f>IFERROR(INDEX('Exact Output'!$A$2:$A$901,MATCH(0,INDEX(COUNTIF($A$1:A189,'Exact Output'!$A$2:$A$901)+('Exact Output'!$A$2:$A$901=""),0),0)),"")</f>
        <v>0</v>
      </c>
      <c r="B190" s="8">
        <f>IF($A190="","",SUMIF(Calc!$A:$A,$A190,Calc!$E:$E))</f>
        <v>0</v>
      </c>
      <c r="C190" s="8">
        <f>IF($A190="","",SUMIF('Exact Output'!$A:$A,$A190,'Exact Output'!$J:$J))</f>
        <v>0</v>
      </c>
      <c r="D190" s="8">
        <f>IF($A190="","",SUMIF('Exact Output'!$A:$A,$A190,'Exact Output'!$P:$P))</f>
        <v>0</v>
      </c>
      <c r="E190" s="8">
        <f>IF($A190="","",SUMIF('Exact Output'!$A:$A,$A190,'Exact Output'!$O:$O))</f>
        <v>0</v>
      </c>
      <c r="F190" s="8">
        <f>IF($A190="","",SUMIF('Exact Output'!$A:$A,$A190,'Exact Output'!$Q:$Q))</f>
        <v>0</v>
      </c>
      <c r="G190" s="8">
        <f>IF($A190="","",$E190+$F190)</f>
        <v>0</v>
      </c>
    </row>
    <row r="191" spans="1:7">
      <c r="A191">
        <f>IFERROR(INDEX('Exact Output'!$A$2:$A$901,MATCH(0,INDEX(COUNTIF($A$1:A190,'Exact Output'!$A$2:$A$901)+('Exact Output'!$A$2:$A$901=""),0),0)),"")</f>
        <v>0</v>
      </c>
      <c r="B191" s="8">
        <f>IF($A191="","",SUMIF(Calc!$A:$A,$A191,Calc!$E:$E))</f>
        <v>0</v>
      </c>
      <c r="C191" s="8">
        <f>IF($A191="","",SUMIF('Exact Output'!$A:$A,$A191,'Exact Output'!$J:$J))</f>
        <v>0</v>
      </c>
      <c r="D191" s="8">
        <f>IF($A191="","",SUMIF('Exact Output'!$A:$A,$A191,'Exact Output'!$P:$P))</f>
        <v>0</v>
      </c>
      <c r="E191" s="8">
        <f>IF($A191="","",SUMIF('Exact Output'!$A:$A,$A191,'Exact Output'!$O:$O))</f>
        <v>0</v>
      </c>
      <c r="F191" s="8">
        <f>IF($A191="","",SUMIF('Exact Output'!$A:$A,$A191,'Exact Output'!$Q:$Q))</f>
        <v>0</v>
      </c>
      <c r="G191" s="8">
        <f>IF($A191="","",$E191+$F191)</f>
        <v>0</v>
      </c>
    </row>
    <row r="192" spans="1:7">
      <c r="A192">
        <f>IFERROR(INDEX('Exact Output'!$A$2:$A$901,MATCH(0,INDEX(COUNTIF($A$1:A191,'Exact Output'!$A$2:$A$901)+('Exact Output'!$A$2:$A$901=""),0),0)),"")</f>
        <v>0</v>
      </c>
      <c r="B192" s="8">
        <f>IF($A192="","",SUMIF(Calc!$A:$A,$A192,Calc!$E:$E))</f>
        <v>0</v>
      </c>
      <c r="C192" s="8">
        <f>IF($A192="","",SUMIF('Exact Output'!$A:$A,$A192,'Exact Output'!$J:$J))</f>
        <v>0</v>
      </c>
      <c r="D192" s="8">
        <f>IF($A192="","",SUMIF('Exact Output'!$A:$A,$A192,'Exact Output'!$P:$P))</f>
        <v>0</v>
      </c>
      <c r="E192" s="8">
        <f>IF($A192="","",SUMIF('Exact Output'!$A:$A,$A192,'Exact Output'!$O:$O))</f>
        <v>0</v>
      </c>
      <c r="F192" s="8">
        <f>IF($A192="","",SUMIF('Exact Output'!$A:$A,$A192,'Exact Output'!$Q:$Q))</f>
        <v>0</v>
      </c>
      <c r="G192" s="8">
        <f>IF($A192="","",$E192+$F192)</f>
        <v>0</v>
      </c>
    </row>
    <row r="193" spans="1:7">
      <c r="A193">
        <f>IFERROR(INDEX('Exact Output'!$A$2:$A$901,MATCH(0,INDEX(COUNTIF($A$1:A192,'Exact Output'!$A$2:$A$901)+('Exact Output'!$A$2:$A$901=""),0),0)),"")</f>
        <v>0</v>
      </c>
      <c r="B193" s="8">
        <f>IF($A193="","",SUMIF(Calc!$A:$A,$A193,Calc!$E:$E))</f>
        <v>0</v>
      </c>
      <c r="C193" s="8">
        <f>IF($A193="","",SUMIF('Exact Output'!$A:$A,$A193,'Exact Output'!$J:$J))</f>
        <v>0</v>
      </c>
      <c r="D193" s="8">
        <f>IF($A193="","",SUMIF('Exact Output'!$A:$A,$A193,'Exact Output'!$P:$P))</f>
        <v>0</v>
      </c>
      <c r="E193" s="8">
        <f>IF($A193="","",SUMIF('Exact Output'!$A:$A,$A193,'Exact Output'!$O:$O))</f>
        <v>0</v>
      </c>
      <c r="F193" s="8">
        <f>IF($A193="","",SUMIF('Exact Output'!$A:$A,$A193,'Exact Output'!$Q:$Q))</f>
        <v>0</v>
      </c>
      <c r="G193" s="8">
        <f>IF($A193="","",$E193+$F193)</f>
        <v>0</v>
      </c>
    </row>
    <row r="194" spans="1:7">
      <c r="A194">
        <f>IFERROR(INDEX('Exact Output'!$A$2:$A$901,MATCH(0,INDEX(COUNTIF($A$1:A193,'Exact Output'!$A$2:$A$901)+('Exact Output'!$A$2:$A$901=""),0),0)),"")</f>
        <v>0</v>
      </c>
      <c r="B194" s="8">
        <f>IF($A194="","",SUMIF(Calc!$A:$A,$A194,Calc!$E:$E))</f>
        <v>0</v>
      </c>
      <c r="C194" s="8">
        <f>IF($A194="","",SUMIF('Exact Output'!$A:$A,$A194,'Exact Output'!$J:$J))</f>
        <v>0</v>
      </c>
      <c r="D194" s="8">
        <f>IF($A194="","",SUMIF('Exact Output'!$A:$A,$A194,'Exact Output'!$P:$P))</f>
        <v>0</v>
      </c>
      <c r="E194" s="8">
        <f>IF($A194="","",SUMIF('Exact Output'!$A:$A,$A194,'Exact Output'!$O:$O))</f>
        <v>0</v>
      </c>
      <c r="F194" s="8">
        <f>IF($A194="","",SUMIF('Exact Output'!$A:$A,$A194,'Exact Output'!$Q:$Q))</f>
        <v>0</v>
      </c>
      <c r="G194" s="8">
        <f>IF($A194="","",$E194+$F194)</f>
        <v>0</v>
      </c>
    </row>
    <row r="195" spans="1:7">
      <c r="A195">
        <f>IFERROR(INDEX('Exact Output'!$A$2:$A$901,MATCH(0,INDEX(COUNTIF($A$1:A194,'Exact Output'!$A$2:$A$901)+('Exact Output'!$A$2:$A$901=""),0),0)),"")</f>
        <v>0</v>
      </c>
      <c r="B195" s="8">
        <f>IF($A195="","",SUMIF(Calc!$A:$A,$A195,Calc!$E:$E))</f>
        <v>0</v>
      </c>
      <c r="C195" s="8">
        <f>IF($A195="","",SUMIF('Exact Output'!$A:$A,$A195,'Exact Output'!$J:$J))</f>
        <v>0</v>
      </c>
      <c r="D195" s="8">
        <f>IF($A195="","",SUMIF('Exact Output'!$A:$A,$A195,'Exact Output'!$P:$P))</f>
        <v>0</v>
      </c>
      <c r="E195" s="8">
        <f>IF($A195="","",SUMIF('Exact Output'!$A:$A,$A195,'Exact Output'!$O:$O))</f>
        <v>0</v>
      </c>
      <c r="F195" s="8">
        <f>IF($A195="","",SUMIF('Exact Output'!$A:$A,$A195,'Exact Output'!$Q:$Q))</f>
        <v>0</v>
      </c>
      <c r="G195" s="8">
        <f>IF($A195="","",$E195+$F195)</f>
        <v>0</v>
      </c>
    </row>
    <row r="196" spans="1:7">
      <c r="A196">
        <f>IFERROR(INDEX('Exact Output'!$A$2:$A$901,MATCH(0,INDEX(COUNTIF($A$1:A195,'Exact Output'!$A$2:$A$901)+('Exact Output'!$A$2:$A$901=""),0),0)),"")</f>
        <v>0</v>
      </c>
      <c r="B196" s="8">
        <f>IF($A196="","",SUMIF(Calc!$A:$A,$A196,Calc!$E:$E))</f>
        <v>0</v>
      </c>
      <c r="C196" s="8">
        <f>IF($A196="","",SUMIF('Exact Output'!$A:$A,$A196,'Exact Output'!$J:$J))</f>
        <v>0</v>
      </c>
      <c r="D196" s="8">
        <f>IF($A196="","",SUMIF('Exact Output'!$A:$A,$A196,'Exact Output'!$P:$P))</f>
        <v>0</v>
      </c>
      <c r="E196" s="8">
        <f>IF($A196="","",SUMIF('Exact Output'!$A:$A,$A196,'Exact Output'!$O:$O))</f>
        <v>0</v>
      </c>
      <c r="F196" s="8">
        <f>IF($A196="","",SUMIF('Exact Output'!$A:$A,$A196,'Exact Output'!$Q:$Q))</f>
        <v>0</v>
      </c>
      <c r="G196" s="8">
        <f>IF($A196="","",$E196+$F196)</f>
        <v>0</v>
      </c>
    </row>
    <row r="197" spans="1:7">
      <c r="A197">
        <f>IFERROR(INDEX('Exact Output'!$A$2:$A$901,MATCH(0,INDEX(COUNTIF($A$1:A196,'Exact Output'!$A$2:$A$901)+('Exact Output'!$A$2:$A$901=""),0),0)),"")</f>
        <v>0</v>
      </c>
      <c r="B197" s="8">
        <f>IF($A197="","",SUMIF(Calc!$A:$A,$A197,Calc!$E:$E))</f>
        <v>0</v>
      </c>
      <c r="C197" s="8">
        <f>IF($A197="","",SUMIF('Exact Output'!$A:$A,$A197,'Exact Output'!$J:$J))</f>
        <v>0</v>
      </c>
      <c r="D197" s="8">
        <f>IF($A197="","",SUMIF('Exact Output'!$A:$A,$A197,'Exact Output'!$P:$P))</f>
        <v>0</v>
      </c>
      <c r="E197" s="8">
        <f>IF($A197="","",SUMIF('Exact Output'!$A:$A,$A197,'Exact Output'!$O:$O))</f>
        <v>0</v>
      </c>
      <c r="F197" s="8">
        <f>IF($A197="","",SUMIF('Exact Output'!$A:$A,$A197,'Exact Output'!$Q:$Q))</f>
        <v>0</v>
      </c>
      <c r="G197" s="8">
        <f>IF($A197="","",$E197+$F197)</f>
        <v>0</v>
      </c>
    </row>
    <row r="198" spans="1:7">
      <c r="A198">
        <f>IFERROR(INDEX('Exact Output'!$A$2:$A$901,MATCH(0,INDEX(COUNTIF($A$1:A197,'Exact Output'!$A$2:$A$901)+('Exact Output'!$A$2:$A$901=""),0),0)),"")</f>
        <v>0</v>
      </c>
      <c r="B198" s="8">
        <f>IF($A198="","",SUMIF(Calc!$A:$A,$A198,Calc!$E:$E))</f>
        <v>0</v>
      </c>
      <c r="C198" s="8">
        <f>IF($A198="","",SUMIF('Exact Output'!$A:$A,$A198,'Exact Output'!$J:$J))</f>
        <v>0</v>
      </c>
      <c r="D198" s="8">
        <f>IF($A198="","",SUMIF('Exact Output'!$A:$A,$A198,'Exact Output'!$P:$P))</f>
        <v>0</v>
      </c>
      <c r="E198" s="8">
        <f>IF($A198="","",SUMIF('Exact Output'!$A:$A,$A198,'Exact Output'!$O:$O))</f>
        <v>0</v>
      </c>
      <c r="F198" s="8">
        <f>IF($A198="","",SUMIF('Exact Output'!$A:$A,$A198,'Exact Output'!$Q:$Q))</f>
        <v>0</v>
      </c>
      <c r="G198" s="8">
        <f>IF($A198="","",$E198+$F198)</f>
        <v>0</v>
      </c>
    </row>
    <row r="199" spans="1:7">
      <c r="A199">
        <f>IFERROR(INDEX('Exact Output'!$A$2:$A$901,MATCH(0,INDEX(COUNTIF($A$1:A198,'Exact Output'!$A$2:$A$901)+('Exact Output'!$A$2:$A$901=""),0),0)),"")</f>
        <v>0</v>
      </c>
      <c r="B199" s="8">
        <f>IF($A199="","",SUMIF(Calc!$A:$A,$A199,Calc!$E:$E))</f>
        <v>0</v>
      </c>
      <c r="C199" s="8">
        <f>IF($A199="","",SUMIF('Exact Output'!$A:$A,$A199,'Exact Output'!$J:$J))</f>
        <v>0</v>
      </c>
      <c r="D199" s="8">
        <f>IF($A199="","",SUMIF('Exact Output'!$A:$A,$A199,'Exact Output'!$P:$P))</f>
        <v>0</v>
      </c>
      <c r="E199" s="8">
        <f>IF($A199="","",SUMIF('Exact Output'!$A:$A,$A199,'Exact Output'!$O:$O))</f>
        <v>0</v>
      </c>
      <c r="F199" s="8">
        <f>IF($A199="","",SUMIF('Exact Output'!$A:$A,$A199,'Exact Output'!$Q:$Q))</f>
        <v>0</v>
      </c>
      <c r="G199" s="8">
        <f>IF($A199="","",$E199+$F199)</f>
        <v>0</v>
      </c>
    </row>
    <row r="200" spans="1:7">
      <c r="A200">
        <f>IFERROR(INDEX('Exact Output'!$A$2:$A$901,MATCH(0,INDEX(COUNTIF($A$1:A199,'Exact Output'!$A$2:$A$901)+('Exact Output'!$A$2:$A$901=""),0),0)),"")</f>
        <v>0</v>
      </c>
      <c r="B200" s="8">
        <f>IF($A200="","",SUMIF(Calc!$A:$A,$A200,Calc!$E:$E))</f>
        <v>0</v>
      </c>
      <c r="C200" s="8">
        <f>IF($A200="","",SUMIF('Exact Output'!$A:$A,$A200,'Exact Output'!$J:$J))</f>
        <v>0</v>
      </c>
      <c r="D200" s="8">
        <f>IF($A200="","",SUMIF('Exact Output'!$A:$A,$A200,'Exact Output'!$P:$P))</f>
        <v>0</v>
      </c>
      <c r="E200" s="8">
        <f>IF($A200="","",SUMIF('Exact Output'!$A:$A,$A200,'Exact Output'!$O:$O))</f>
        <v>0</v>
      </c>
      <c r="F200" s="8">
        <f>IF($A200="","",SUMIF('Exact Output'!$A:$A,$A200,'Exact Output'!$Q:$Q))</f>
        <v>0</v>
      </c>
      <c r="G200" s="8">
        <f>IF($A200="","",$E200+$F200)</f>
        <v>0</v>
      </c>
    </row>
    <row r="201" spans="1:7">
      <c r="A201">
        <f>IFERROR(INDEX('Exact Output'!$A$2:$A$901,MATCH(0,INDEX(COUNTIF($A$1:A200,'Exact Output'!$A$2:$A$901)+('Exact Output'!$A$2:$A$901=""),0),0)),"")</f>
        <v>0</v>
      </c>
      <c r="B201" s="8">
        <f>IF($A201="","",SUMIF(Calc!$A:$A,$A201,Calc!$E:$E))</f>
        <v>0</v>
      </c>
      <c r="C201" s="8">
        <f>IF($A201="","",SUMIF('Exact Output'!$A:$A,$A201,'Exact Output'!$J:$J))</f>
        <v>0</v>
      </c>
      <c r="D201" s="8">
        <f>IF($A201="","",SUMIF('Exact Output'!$A:$A,$A201,'Exact Output'!$P:$P))</f>
        <v>0</v>
      </c>
      <c r="E201" s="8">
        <f>IF($A201="","",SUMIF('Exact Output'!$A:$A,$A201,'Exact Output'!$O:$O))</f>
        <v>0</v>
      </c>
      <c r="F201" s="8">
        <f>IF($A201="","",SUMIF('Exact Output'!$A:$A,$A201,'Exact Output'!$Q:$Q))</f>
        <v>0</v>
      </c>
      <c r="G201" s="8">
        <f>IF($A201="","",$E201+$F201)</f>
        <v>0</v>
      </c>
    </row>
    <row r="202" spans="1:7">
      <c r="A202">
        <f>IFERROR(INDEX('Exact Output'!$A$2:$A$901,MATCH(0,INDEX(COUNTIF($A$1:A201,'Exact Output'!$A$2:$A$901)+('Exact Output'!$A$2:$A$901=""),0),0)),"")</f>
        <v>0</v>
      </c>
      <c r="B202" s="8">
        <f>IF($A202="","",SUMIF(Calc!$A:$A,$A202,Calc!$E:$E))</f>
        <v>0</v>
      </c>
      <c r="C202" s="8">
        <f>IF($A202="","",SUMIF('Exact Output'!$A:$A,$A202,'Exact Output'!$J:$J))</f>
        <v>0</v>
      </c>
      <c r="D202" s="8">
        <f>IF($A202="","",SUMIF('Exact Output'!$A:$A,$A202,'Exact Output'!$P:$P))</f>
        <v>0</v>
      </c>
      <c r="E202" s="8">
        <f>IF($A202="","",SUMIF('Exact Output'!$A:$A,$A202,'Exact Output'!$O:$O))</f>
        <v>0</v>
      </c>
      <c r="F202" s="8">
        <f>IF($A202="","",SUMIF('Exact Output'!$A:$A,$A202,'Exact Output'!$Q:$Q))</f>
        <v>0</v>
      </c>
      <c r="G202" s="8">
        <f>IF($A202="","",$E202+$F202)</f>
        <v>0</v>
      </c>
    </row>
    <row r="203" spans="1:7">
      <c r="A203">
        <f>IFERROR(INDEX('Exact Output'!$A$2:$A$901,MATCH(0,INDEX(COUNTIF($A$1:A202,'Exact Output'!$A$2:$A$901)+('Exact Output'!$A$2:$A$901=""),0),0)),"")</f>
        <v>0</v>
      </c>
      <c r="B203" s="8">
        <f>IF($A203="","",SUMIF(Calc!$A:$A,$A203,Calc!$E:$E))</f>
        <v>0</v>
      </c>
      <c r="C203" s="8">
        <f>IF($A203="","",SUMIF('Exact Output'!$A:$A,$A203,'Exact Output'!$J:$J))</f>
        <v>0</v>
      </c>
      <c r="D203" s="8">
        <f>IF($A203="","",SUMIF('Exact Output'!$A:$A,$A203,'Exact Output'!$P:$P))</f>
        <v>0</v>
      </c>
      <c r="E203" s="8">
        <f>IF($A203="","",SUMIF('Exact Output'!$A:$A,$A203,'Exact Output'!$O:$O))</f>
        <v>0</v>
      </c>
      <c r="F203" s="8">
        <f>IF($A203="","",SUMIF('Exact Output'!$A:$A,$A203,'Exact Output'!$Q:$Q))</f>
        <v>0</v>
      </c>
      <c r="G203" s="8">
        <f>IF($A203="","",$E203+$F203)</f>
        <v>0</v>
      </c>
    </row>
    <row r="204" spans="1:7">
      <c r="A204">
        <f>IFERROR(INDEX('Exact Output'!$A$2:$A$901,MATCH(0,INDEX(COUNTIF($A$1:A203,'Exact Output'!$A$2:$A$901)+('Exact Output'!$A$2:$A$901=""),0),0)),"")</f>
        <v>0</v>
      </c>
      <c r="B204" s="8">
        <f>IF($A204="","",SUMIF(Calc!$A:$A,$A204,Calc!$E:$E))</f>
        <v>0</v>
      </c>
      <c r="C204" s="8">
        <f>IF($A204="","",SUMIF('Exact Output'!$A:$A,$A204,'Exact Output'!$J:$J))</f>
        <v>0</v>
      </c>
      <c r="D204" s="8">
        <f>IF($A204="","",SUMIF('Exact Output'!$A:$A,$A204,'Exact Output'!$P:$P))</f>
        <v>0</v>
      </c>
      <c r="E204" s="8">
        <f>IF($A204="","",SUMIF('Exact Output'!$A:$A,$A204,'Exact Output'!$O:$O))</f>
        <v>0</v>
      </c>
      <c r="F204" s="8">
        <f>IF($A204="","",SUMIF('Exact Output'!$A:$A,$A204,'Exact Output'!$Q:$Q))</f>
        <v>0</v>
      </c>
      <c r="G204" s="8">
        <f>IF($A204="","",$E204+$F204)</f>
        <v>0</v>
      </c>
    </row>
    <row r="205" spans="1:7">
      <c r="A205">
        <f>IFERROR(INDEX('Exact Output'!$A$2:$A$901,MATCH(0,INDEX(COUNTIF($A$1:A204,'Exact Output'!$A$2:$A$901)+('Exact Output'!$A$2:$A$901=""),0),0)),"")</f>
        <v>0</v>
      </c>
      <c r="B205" s="8">
        <f>IF($A205="","",SUMIF(Calc!$A:$A,$A205,Calc!$E:$E))</f>
        <v>0</v>
      </c>
      <c r="C205" s="8">
        <f>IF($A205="","",SUMIF('Exact Output'!$A:$A,$A205,'Exact Output'!$J:$J))</f>
        <v>0</v>
      </c>
      <c r="D205" s="8">
        <f>IF($A205="","",SUMIF('Exact Output'!$A:$A,$A205,'Exact Output'!$P:$P))</f>
        <v>0</v>
      </c>
      <c r="E205" s="8">
        <f>IF($A205="","",SUMIF('Exact Output'!$A:$A,$A205,'Exact Output'!$O:$O))</f>
        <v>0</v>
      </c>
      <c r="F205" s="8">
        <f>IF($A205="","",SUMIF('Exact Output'!$A:$A,$A205,'Exact Output'!$Q:$Q))</f>
        <v>0</v>
      </c>
      <c r="G205" s="8">
        <f>IF($A205="","",$E205+$F205)</f>
        <v>0</v>
      </c>
    </row>
    <row r="206" spans="1:7">
      <c r="A206">
        <f>IFERROR(INDEX('Exact Output'!$A$2:$A$901,MATCH(0,INDEX(COUNTIF($A$1:A205,'Exact Output'!$A$2:$A$901)+('Exact Output'!$A$2:$A$901=""),0),0)),"")</f>
        <v>0</v>
      </c>
      <c r="B206" s="8">
        <f>IF($A206="","",SUMIF(Calc!$A:$A,$A206,Calc!$E:$E))</f>
        <v>0</v>
      </c>
      <c r="C206" s="8">
        <f>IF($A206="","",SUMIF('Exact Output'!$A:$A,$A206,'Exact Output'!$J:$J))</f>
        <v>0</v>
      </c>
      <c r="D206" s="8">
        <f>IF($A206="","",SUMIF('Exact Output'!$A:$A,$A206,'Exact Output'!$P:$P))</f>
        <v>0</v>
      </c>
      <c r="E206" s="8">
        <f>IF($A206="","",SUMIF('Exact Output'!$A:$A,$A206,'Exact Output'!$O:$O))</f>
        <v>0</v>
      </c>
      <c r="F206" s="8">
        <f>IF($A206="","",SUMIF('Exact Output'!$A:$A,$A206,'Exact Output'!$Q:$Q))</f>
        <v>0</v>
      </c>
      <c r="G206" s="8">
        <f>IF($A206="","",$E206+$F206)</f>
        <v>0</v>
      </c>
    </row>
    <row r="207" spans="1:7">
      <c r="A207">
        <f>IFERROR(INDEX('Exact Output'!$A$2:$A$901,MATCH(0,INDEX(COUNTIF($A$1:A206,'Exact Output'!$A$2:$A$901)+('Exact Output'!$A$2:$A$901=""),0),0)),"")</f>
        <v>0</v>
      </c>
      <c r="B207" s="8">
        <f>IF($A207="","",SUMIF(Calc!$A:$A,$A207,Calc!$E:$E))</f>
        <v>0</v>
      </c>
      <c r="C207" s="8">
        <f>IF($A207="","",SUMIF('Exact Output'!$A:$A,$A207,'Exact Output'!$J:$J))</f>
        <v>0</v>
      </c>
      <c r="D207" s="8">
        <f>IF($A207="","",SUMIF('Exact Output'!$A:$A,$A207,'Exact Output'!$P:$P))</f>
        <v>0</v>
      </c>
      <c r="E207" s="8">
        <f>IF($A207="","",SUMIF('Exact Output'!$A:$A,$A207,'Exact Output'!$O:$O))</f>
        <v>0</v>
      </c>
      <c r="F207" s="8">
        <f>IF($A207="","",SUMIF('Exact Output'!$A:$A,$A207,'Exact Output'!$Q:$Q))</f>
        <v>0</v>
      </c>
      <c r="G207" s="8">
        <f>IF($A207="","",$E207+$F207)</f>
        <v>0</v>
      </c>
    </row>
    <row r="208" spans="1:7">
      <c r="A208">
        <f>IFERROR(INDEX('Exact Output'!$A$2:$A$901,MATCH(0,INDEX(COUNTIF($A$1:A207,'Exact Output'!$A$2:$A$901)+('Exact Output'!$A$2:$A$901=""),0),0)),"")</f>
        <v>0</v>
      </c>
      <c r="B208" s="8">
        <f>IF($A208="","",SUMIF(Calc!$A:$A,$A208,Calc!$E:$E))</f>
        <v>0</v>
      </c>
      <c r="C208" s="8">
        <f>IF($A208="","",SUMIF('Exact Output'!$A:$A,$A208,'Exact Output'!$J:$J))</f>
        <v>0</v>
      </c>
      <c r="D208" s="8">
        <f>IF($A208="","",SUMIF('Exact Output'!$A:$A,$A208,'Exact Output'!$P:$P))</f>
        <v>0</v>
      </c>
      <c r="E208" s="8">
        <f>IF($A208="","",SUMIF('Exact Output'!$A:$A,$A208,'Exact Output'!$O:$O))</f>
        <v>0</v>
      </c>
      <c r="F208" s="8">
        <f>IF($A208="","",SUMIF('Exact Output'!$A:$A,$A208,'Exact Output'!$Q:$Q))</f>
        <v>0</v>
      </c>
      <c r="G208" s="8">
        <f>IF($A208="","",$E208+$F208)</f>
        <v>0</v>
      </c>
    </row>
    <row r="209" spans="1:7">
      <c r="A209">
        <f>IFERROR(INDEX('Exact Output'!$A$2:$A$901,MATCH(0,INDEX(COUNTIF($A$1:A208,'Exact Output'!$A$2:$A$901)+('Exact Output'!$A$2:$A$901=""),0),0)),"")</f>
        <v>0</v>
      </c>
      <c r="B209" s="8">
        <f>IF($A209="","",SUMIF(Calc!$A:$A,$A209,Calc!$E:$E))</f>
        <v>0</v>
      </c>
      <c r="C209" s="8">
        <f>IF($A209="","",SUMIF('Exact Output'!$A:$A,$A209,'Exact Output'!$J:$J))</f>
        <v>0</v>
      </c>
      <c r="D209" s="8">
        <f>IF($A209="","",SUMIF('Exact Output'!$A:$A,$A209,'Exact Output'!$P:$P))</f>
        <v>0</v>
      </c>
      <c r="E209" s="8">
        <f>IF($A209="","",SUMIF('Exact Output'!$A:$A,$A209,'Exact Output'!$O:$O))</f>
        <v>0</v>
      </c>
      <c r="F209" s="8">
        <f>IF($A209="","",SUMIF('Exact Output'!$A:$A,$A209,'Exact Output'!$Q:$Q))</f>
        <v>0</v>
      </c>
      <c r="G209" s="8">
        <f>IF($A209="","",$E209+$F209)</f>
        <v>0</v>
      </c>
    </row>
    <row r="210" spans="1:7">
      <c r="A210">
        <f>IFERROR(INDEX('Exact Output'!$A$2:$A$901,MATCH(0,INDEX(COUNTIF($A$1:A209,'Exact Output'!$A$2:$A$901)+('Exact Output'!$A$2:$A$901=""),0),0)),"")</f>
        <v>0</v>
      </c>
      <c r="B210" s="8">
        <f>IF($A210="","",SUMIF(Calc!$A:$A,$A210,Calc!$E:$E))</f>
        <v>0</v>
      </c>
      <c r="C210" s="8">
        <f>IF($A210="","",SUMIF('Exact Output'!$A:$A,$A210,'Exact Output'!$J:$J))</f>
        <v>0</v>
      </c>
      <c r="D210" s="8">
        <f>IF($A210="","",SUMIF('Exact Output'!$A:$A,$A210,'Exact Output'!$P:$P))</f>
        <v>0</v>
      </c>
      <c r="E210" s="8">
        <f>IF($A210="","",SUMIF('Exact Output'!$A:$A,$A210,'Exact Output'!$O:$O))</f>
        <v>0</v>
      </c>
      <c r="F210" s="8">
        <f>IF($A210="","",SUMIF('Exact Output'!$A:$A,$A210,'Exact Output'!$Q:$Q))</f>
        <v>0</v>
      </c>
      <c r="G210" s="8">
        <f>IF($A210="","",$E210+$F210)</f>
        <v>0</v>
      </c>
    </row>
    <row r="211" spans="1:7">
      <c r="A211">
        <f>IFERROR(INDEX('Exact Output'!$A$2:$A$901,MATCH(0,INDEX(COUNTIF($A$1:A210,'Exact Output'!$A$2:$A$901)+('Exact Output'!$A$2:$A$901=""),0),0)),"")</f>
        <v>0</v>
      </c>
      <c r="B211" s="8">
        <f>IF($A211="","",SUMIF(Calc!$A:$A,$A211,Calc!$E:$E))</f>
        <v>0</v>
      </c>
      <c r="C211" s="8">
        <f>IF($A211="","",SUMIF('Exact Output'!$A:$A,$A211,'Exact Output'!$J:$J))</f>
        <v>0</v>
      </c>
      <c r="D211" s="8">
        <f>IF($A211="","",SUMIF('Exact Output'!$A:$A,$A211,'Exact Output'!$P:$P))</f>
        <v>0</v>
      </c>
      <c r="E211" s="8">
        <f>IF($A211="","",SUMIF('Exact Output'!$A:$A,$A211,'Exact Output'!$O:$O))</f>
        <v>0</v>
      </c>
      <c r="F211" s="8">
        <f>IF($A211="","",SUMIF('Exact Output'!$A:$A,$A211,'Exact Output'!$Q:$Q))</f>
        <v>0</v>
      </c>
      <c r="G211" s="8">
        <f>IF($A211="","",$E211+$F211)</f>
        <v>0</v>
      </c>
    </row>
    <row r="212" spans="1:7">
      <c r="A212">
        <f>IFERROR(INDEX('Exact Output'!$A$2:$A$901,MATCH(0,INDEX(COUNTIF($A$1:A211,'Exact Output'!$A$2:$A$901)+('Exact Output'!$A$2:$A$901=""),0),0)),"")</f>
        <v>0</v>
      </c>
      <c r="B212" s="8">
        <f>IF($A212="","",SUMIF(Calc!$A:$A,$A212,Calc!$E:$E))</f>
        <v>0</v>
      </c>
      <c r="C212" s="8">
        <f>IF($A212="","",SUMIF('Exact Output'!$A:$A,$A212,'Exact Output'!$J:$J))</f>
        <v>0</v>
      </c>
      <c r="D212" s="8">
        <f>IF($A212="","",SUMIF('Exact Output'!$A:$A,$A212,'Exact Output'!$P:$P))</f>
        <v>0</v>
      </c>
      <c r="E212" s="8">
        <f>IF($A212="","",SUMIF('Exact Output'!$A:$A,$A212,'Exact Output'!$O:$O))</f>
        <v>0</v>
      </c>
      <c r="F212" s="8">
        <f>IF($A212="","",SUMIF('Exact Output'!$A:$A,$A212,'Exact Output'!$Q:$Q))</f>
        <v>0</v>
      </c>
      <c r="G212" s="8">
        <f>IF($A212="","",$E212+$F212)</f>
        <v>0</v>
      </c>
    </row>
    <row r="213" spans="1:7">
      <c r="A213">
        <f>IFERROR(INDEX('Exact Output'!$A$2:$A$901,MATCH(0,INDEX(COUNTIF($A$1:A212,'Exact Output'!$A$2:$A$901)+('Exact Output'!$A$2:$A$901=""),0),0)),"")</f>
        <v>0</v>
      </c>
      <c r="B213" s="8">
        <f>IF($A213="","",SUMIF(Calc!$A:$A,$A213,Calc!$E:$E))</f>
        <v>0</v>
      </c>
      <c r="C213" s="8">
        <f>IF($A213="","",SUMIF('Exact Output'!$A:$A,$A213,'Exact Output'!$J:$J))</f>
        <v>0</v>
      </c>
      <c r="D213" s="8">
        <f>IF($A213="","",SUMIF('Exact Output'!$A:$A,$A213,'Exact Output'!$P:$P))</f>
        <v>0</v>
      </c>
      <c r="E213" s="8">
        <f>IF($A213="","",SUMIF('Exact Output'!$A:$A,$A213,'Exact Output'!$O:$O))</f>
        <v>0</v>
      </c>
      <c r="F213" s="8">
        <f>IF($A213="","",SUMIF('Exact Output'!$A:$A,$A213,'Exact Output'!$Q:$Q))</f>
        <v>0</v>
      </c>
      <c r="G213" s="8">
        <f>IF($A213="","",$E213+$F213)</f>
        <v>0</v>
      </c>
    </row>
    <row r="214" spans="1:7">
      <c r="A214">
        <f>IFERROR(INDEX('Exact Output'!$A$2:$A$901,MATCH(0,INDEX(COUNTIF($A$1:A213,'Exact Output'!$A$2:$A$901)+('Exact Output'!$A$2:$A$901=""),0),0)),"")</f>
        <v>0</v>
      </c>
      <c r="B214" s="8">
        <f>IF($A214="","",SUMIF(Calc!$A:$A,$A214,Calc!$E:$E))</f>
        <v>0</v>
      </c>
      <c r="C214" s="8">
        <f>IF($A214="","",SUMIF('Exact Output'!$A:$A,$A214,'Exact Output'!$J:$J))</f>
        <v>0</v>
      </c>
      <c r="D214" s="8">
        <f>IF($A214="","",SUMIF('Exact Output'!$A:$A,$A214,'Exact Output'!$P:$P))</f>
        <v>0</v>
      </c>
      <c r="E214" s="8">
        <f>IF($A214="","",SUMIF('Exact Output'!$A:$A,$A214,'Exact Output'!$O:$O))</f>
        <v>0</v>
      </c>
      <c r="F214" s="8">
        <f>IF($A214="","",SUMIF('Exact Output'!$A:$A,$A214,'Exact Output'!$Q:$Q))</f>
        <v>0</v>
      </c>
      <c r="G214" s="8">
        <f>IF($A214="","",$E214+$F214)</f>
        <v>0</v>
      </c>
    </row>
    <row r="215" spans="1:7">
      <c r="A215">
        <f>IFERROR(INDEX('Exact Output'!$A$2:$A$901,MATCH(0,INDEX(COUNTIF($A$1:A214,'Exact Output'!$A$2:$A$901)+('Exact Output'!$A$2:$A$901=""),0),0)),"")</f>
        <v>0</v>
      </c>
      <c r="B215" s="8">
        <f>IF($A215="","",SUMIF(Calc!$A:$A,$A215,Calc!$E:$E))</f>
        <v>0</v>
      </c>
      <c r="C215" s="8">
        <f>IF($A215="","",SUMIF('Exact Output'!$A:$A,$A215,'Exact Output'!$J:$J))</f>
        <v>0</v>
      </c>
      <c r="D215" s="8">
        <f>IF($A215="","",SUMIF('Exact Output'!$A:$A,$A215,'Exact Output'!$P:$P))</f>
        <v>0</v>
      </c>
      <c r="E215" s="8">
        <f>IF($A215="","",SUMIF('Exact Output'!$A:$A,$A215,'Exact Output'!$O:$O))</f>
        <v>0</v>
      </c>
      <c r="F215" s="8">
        <f>IF($A215="","",SUMIF('Exact Output'!$A:$A,$A215,'Exact Output'!$Q:$Q))</f>
        <v>0</v>
      </c>
      <c r="G215" s="8">
        <f>IF($A215="","",$E215+$F215)</f>
        <v>0</v>
      </c>
    </row>
    <row r="216" spans="1:7">
      <c r="A216">
        <f>IFERROR(INDEX('Exact Output'!$A$2:$A$901,MATCH(0,INDEX(COUNTIF($A$1:A215,'Exact Output'!$A$2:$A$901)+('Exact Output'!$A$2:$A$901=""),0),0)),"")</f>
        <v>0</v>
      </c>
      <c r="B216" s="8">
        <f>IF($A216="","",SUMIF(Calc!$A:$A,$A216,Calc!$E:$E))</f>
        <v>0</v>
      </c>
      <c r="C216" s="8">
        <f>IF($A216="","",SUMIF('Exact Output'!$A:$A,$A216,'Exact Output'!$J:$J))</f>
        <v>0</v>
      </c>
      <c r="D216" s="8">
        <f>IF($A216="","",SUMIF('Exact Output'!$A:$A,$A216,'Exact Output'!$P:$P))</f>
        <v>0</v>
      </c>
      <c r="E216" s="8">
        <f>IF($A216="","",SUMIF('Exact Output'!$A:$A,$A216,'Exact Output'!$O:$O))</f>
        <v>0</v>
      </c>
      <c r="F216" s="8">
        <f>IF($A216="","",SUMIF('Exact Output'!$A:$A,$A216,'Exact Output'!$Q:$Q))</f>
        <v>0</v>
      </c>
      <c r="G216" s="8">
        <f>IF($A216="","",$E216+$F216)</f>
        <v>0</v>
      </c>
    </row>
    <row r="217" spans="1:7">
      <c r="A217">
        <f>IFERROR(INDEX('Exact Output'!$A$2:$A$901,MATCH(0,INDEX(COUNTIF($A$1:A216,'Exact Output'!$A$2:$A$901)+('Exact Output'!$A$2:$A$901=""),0),0)),"")</f>
        <v>0</v>
      </c>
      <c r="B217" s="8">
        <f>IF($A217="","",SUMIF(Calc!$A:$A,$A217,Calc!$E:$E))</f>
        <v>0</v>
      </c>
      <c r="C217" s="8">
        <f>IF($A217="","",SUMIF('Exact Output'!$A:$A,$A217,'Exact Output'!$J:$J))</f>
        <v>0</v>
      </c>
      <c r="D217" s="8">
        <f>IF($A217="","",SUMIF('Exact Output'!$A:$A,$A217,'Exact Output'!$P:$P))</f>
        <v>0</v>
      </c>
      <c r="E217" s="8">
        <f>IF($A217="","",SUMIF('Exact Output'!$A:$A,$A217,'Exact Output'!$O:$O))</f>
        <v>0</v>
      </c>
      <c r="F217" s="8">
        <f>IF($A217="","",SUMIF('Exact Output'!$A:$A,$A217,'Exact Output'!$Q:$Q))</f>
        <v>0</v>
      </c>
      <c r="G217" s="8">
        <f>IF($A217="","",$E217+$F217)</f>
        <v>0</v>
      </c>
    </row>
    <row r="218" spans="1:7">
      <c r="A218">
        <f>IFERROR(INDEX('Exact Output'!$A$2:$A$901,MATCH(0,INDEX(COUNTIF($A$1:A217,'Exact Output'!$A$2:$A$901)+('Exact Output'!$A$2:$A$901=""),0),0)),"")</f>
        <v>0</v>
      </c>
      <c r="B218" s="8">
        <f>IF($A218="","",SUMIF(Calc!$A:$A,$A218,Calc!$E:$E))</f>
        <v>0</v>
      </c>
      <c r="C218" s="8">
        <f>IF($A218="","",SUMIF('Exact Output'!$A:$A,$A218,'Exact Output'!$J:$J))</f>
        <v>0</v>
      </c>
      <c r="D218" s="8">
        <f>IF($A218="","",SUMIF('Exact Output'!$A:$A,$A218,'Exact Output'!$P:$P))</f>
        <v>0</v>
      </c>
      <c r="E218" s="8">
        <f>IF($A218="","",SUMIF('Exact Output'!$A:$A,$A218,'Exact Output'!$O:$O))</f>
        <v>0</v>
      </c>
      <c r="F218" s="8">
        <f>IF($A218="","",SUMIF('Exact Output'!$A:$A,$A218,'Exact Output'!$Q:$Q))</f>
        <v>0</v>
      </c>
      <c r="G218" s="8">
        <f>IF($A218="","",$E218+$F218)</f>
        <v>0</v>
      </c>
    </row>
    <row r="219" spans="1:7">
      <c r="A219">
        <f>IFERROR(INDEX('Exact Output'!$A$2:$A$901,MATCH(0,INDEX(COUNTIF($A$1:A218,'Exact Output'!$A$2:$A$901)+('Exact Output'!$A$2:$A$901=""),0),0)),"")</f>
        <v>0</v>
      </c>
      <c r="B219" s="8">
        <f>IF($A219="","",SUMIF(Calc!$A:$A,$A219,Calc!$E:$E))</f>
        <v>0</v>
      </c>
      <c r="C219" s="8">
        <f>IF($A219="","",SUMIF('Exact Output'!$A:$A,$A219,'Exact Output'!$J:$J))</f>
        <v>0</v>
      </c>
      <c r="D219" s="8">
        <f>IF($A219="","",SUMIF('Exact Output'!$A:$A,$A219,'Exact Output'!$P:$P))</f>
        <v>0</v>
      </c>
      <c r="E219" s="8">
        <f>IF($A219="","",SUMIF('Exact Output'!$A:$A,$A219,'Exact Output'!$O:$O))</f>
        <v>0</v>
      </c>
      <c r="F219" s="8">
        <f>IF($A219="","",SUMIF('Exact Output'!$A:$A,$A219,'Exact Output'!$Q:$Q))</f>
        <v>0</v>
      </c>
      <c r="G219" s="8">
        <f>IF($A219="","",$E219+$F219)</f>
        <v>0</v>
      </c>
    </row>
    <row r="220" spans="1:7">
      <c r="A220">
        <f>IFERROR(INDEX('Exact Output'!$A$2:$A$901,MATCH(0,INDEX(COUNTIF($A$1:A219,'Exact Output'!$A$2:$A$901)+('Exact Output'!$A$2:$A$901=""),0),0)),"")</f>
        <v>0</v>
      </c>
      <c r="B220" s="8">
        <f>IF($A220="","",SUMIF(Calc!$A:$A,$A220,Calc!$E:$E))</f>
        <v>0</v>
      </c>
      <c r="C220" s="8">
        <f>IF($A220="","",SUMIF('Exact Output'!$A:$A,$A220,'Exact Output'!$J:$J))</f>
        <v>0</v>
      </c>
      <c r="D220" s="8">
        <f>IF($A220="","",SUMIF('Exact Output'!$A:$A,$A220,'Exact Output'!$P:$P))</f>
        <v>0</v>
      </c>
      <c r="E220" s="8">
        <f>IF($A220="","",SUMIF('Exact Output'!$A:$A,$A220,'Exact Output'!$O:$O))</f>
        <v>0</v>
      </c>
      <c r="F220" s="8">
        <f>IF($A220="","",SUMIF('Exact Output'!$A:$A,$A220,'Exact Output'!$Q:$Q))</f>
        <v>0</v>
      </c>
      <c r="G220" s="8">
        <f>IF($A220="","",$E220+$F220)</f>
        <v>0</v>
      </c>
    </row>
    <row r="221" spans="1:7">
      <c r="A221">
        <f>IFERROR(INDEX('Exact Output'!$A$2:$A$901,MATCH(0,INDEX(COUNTIF($A$1:A220,'Exact Output'!$A$2:$A$901)+('Exact Output'!$A$2:$A$901=""),0),0)),"")</f>
        <v>0</v>
      </c>
      <c r="B221" s="8">
        <f>IF($A221="","",SUMIF(Calc!$A:$A,$A221,Calc!$E:$E))</f>
        <v>0</v>
      </c>
      <c r="C221" s="8">
        <f>IF($A221="","",SUMIF('Exact Output'!$A:$A,$A221,'Exact Output'!$J:$J))</f>
        <v>0</v>
      </c>
      <c r="D221" s="8">
        <f>IF($A221="","",SUMIF('Exact Output'!$A:$A,$A221,'Exact Output'!$P:$P))</f>
        <v>0</v>
      </c>
      <c r="E221" s="8">
        <f>IF($A221="","",SUMIF('Exact Output'!$A:$A,$A221,'Exact Output'!$O:$O))</f>
        <v>0</v>
      </c>
      <c r="F221" s="8">
        <f>IF($A221="","",SUMIF('Exact Output'!$A:$A,$A221,'Exact Output'!$Q:$Q))</f>
        <v>0</v>
      </c>
      <c r="G221" s="8">
        <f>IF($A221="","",$E221+$F221)</f>
        <v>0</v>
      </c>
    </row>
    <row r="222" spans="1:7">
      <c r="A222">
        <f>IFERROR(INDEX('Exact Output'!$A$2:$A$901,MATCH(0,INDEX(COUNTIF($A$1:A221,'Exact Output'!$A$2:$A$901)+('Exact Output'!$A$2:$A$901=""),0),0)),"")</f>
        <v>0</v>
      </c>
      <c r="B222" s="8">
        <f>IF($A222="","",SUMIF(Calc!$A:$A,$A222,Calc!$E:$E))</f>
        <v>0</v>
      </c>
      <c r="C222" s="8">
        <f>IF($A222="","",SUMIF('Exact Output'!$A:$A,$A222,'Exact Output'!$J:$J))</f>
        <v>0</v>
      </c>
      <c r="D222" s="8">
        <f>IF($A222="","",SUMIF('Exact Output'!$A:$A,$A222,'Exact Output'!$P:$P))</f>
        <v>0</v>
      </c>
      <c r="E222" s="8">
        <f>IF($A222="","",SUMIF('Exact Output'!$A:$A,$A222,'Exact Output'!$O:$O))</f>
        <v>0</v>
      </c>
      <c r="F222" s="8">
        <f>IF($A222="","",SUMIF('Exact Output'!$A:$A,$A222,'Exact Output'!$Q:$Q))</f>
        <v>0</v>
      </c>
      <c r="G222" s="8">
        <f>IF($A222="","",$E222+$F222)</f>
        <v>0</v>
      </c>
    </row>
    <row r="223" spans="1:7">
      <c r="A223">
        <f>IFERROR(INDEX('Exact Output'!$A$2:$A$901,MATCH(0,INDEX(COUNTIF($A$1:A222,'Exact Output'!$A$2:$A$901)+('Exact Output'!$A$2:$A$901=""),0),0)),"")</f>
        <v>0</v>
      </c>
      <c r="B223" s="8">
        <f>IF($A223="","",SUMIF(Calc!$A:$A,$A223,Calc!$E:$E))</f>
        <v>0</v>
      </c>
      <c r="C223" s="8">
        <f>IF($A223="","",SUMIF('Exact Output'!$A:$A,$A223,'Exact Output'!$J:$J))</f>
        <v>0</v>
      </c>
      <c r="D223" s="8">
        <f>IF($A223="","",SUMIF('Exact Output'!$A:$A,$A223,'Exact Output'!$P:$P))</f>
        <v>0</v>
      </c>
      <c r="E223" s="8">
        <f>IF($A223="","",SUMIF('Exact Output'!$A:$A,$A223,'Exact Output'!$O:$O))</f>
        <v>0</v>
      </c>
      <c r="F223" s="8">
        <f>IF($A223="","",SUMIF('Exact Output'!$A:$A,$A223,'Exact Output'!$Q:$Q))</f>
        <v>0</v>
      </c>
      <c r="G223" s="8">
        <f>IF($A223="","",$E223+$F223)</f>
        <v>0</v>
      </c>
    </row>
    <row r="224" spans="1:7">
      <c r="A224">
        <f>IFERROR(INDEX('Exact Output'!$A$2:$A$901,MATCH(0,INDEX(COUNTIF($A$1:A223,'Exact Output'!$A$2:$A$901)+('Exact Output'!$A$2:$A$901=""),0),0)),"")</f>
        <v>0</v>
      </c>
      <c r="B224" s="8">
        <f>IF($A224="","",SUMIF(Calc!$A:$A,$A224,Calc!$E:$E))</f>
        <v>0</v>
      </c>
      <c r="C224" s="8">
        <f>IF($A224="","",SUMIF('Exact Output'!$A:$A,$A224,'Exact Output'!$J:$J))</f>
        <v>0</v>
      </c>
      <c r="D224" s="8">
        <f>IF($A224="","",SUMIF('Exact Output'!$A:$A,$A224,'Exact Output'!$P:$P))</f>
        <v>0</v>
      </c>
      <c r="E224" s="8">
        <f>IF($A224="","",SUMIF('Exact Output'!$A:$A,$A224,'Exact Output'!$O:$O))</f>
        <v>0</v>
      </c>
      <c r="F224" s="8">
        <f>IF($A224="","",SUMIF('Exact Output'!$A:$A,$A224,'Exact Output'!$Q:$Q))</f>
        <v>0</v>
      </c>
      <c r="G224" s="8">
        <f>IF($A224="","",$E224+$F224)</f>
        <v>0</v>
      </c>
    </row>
    <row r="225" spans="1:7">
      <c r="A225">
        <f>IFERROR(INDEX('Exact Output'!$A$2:$A$901,MATCH(0,INDEX(COUNTIF($A$1:A224,'Exact Output'!$A$2:$A$901)+('Exact Output'!$A$2:$A$901=""),0),0)),"")</f>
        <v>0</v>
      </c>
      <c r="B225" s="8">
        <f>IF($A225="","",SUMIF(Calc!$A:$A,$A225,Calc!$E:$E))</f>
        <v>0</v>
      </c>
      <c r="C225" s="8">
        <f>IF($A225="","",SUMIF('Exact Output'!$A:$A,$A225,'Exact Output'!$J:$J))</f>
        <v>0</v>
      </c>
      <c r="D225" s="8">
        <f>IF($A225="","",SUMIF('Exact Output'!$A:$A,$A225,'Exact Output'!$P:$P))</f>
        <v>0</v>
      </c>
      <c r="E225" s="8">
        <f>IF($A225="","",SUMIF('Exact Output'!$A:$A,$A225,'Exact Output'!$O:$O))</f>
        <v>0</v>
      </c>
      <c r="F225" s="8">
        <f>IF($A225="","",SUMIF('Exact Output'!$A:$A,$A225,'Exact Output'!$Q:$Q))</f>
        <v>0</v>
      </c>
      <c r="G225" s="8">
        <f>IF($A225="","",$E225+$F225)</f>
        <v>0</v>
      </c>
    </row>
    <row r="226" spans="1:7">
      <c r="A226">
        <f>IFERROR(INDEX('Exact Output'!$A$2:$A$901,MATCH(0,INDEX(COUNTIF($A$1:A225,'Exact Output'!$A$2:$A$901)+('Exact Output'!$A$2:$A$901=""),0),0)),"")</f>
        <v>0</v>
      </c>
      <c r="B226" s="8">
        <f>IF($A226="","",SUMIF(Calc!$A:$A,$A226,Calc!$E:$E))</f>
        <v>0</v>
      </c>
      <c r="C226" s="8">
        <f>IF($A226="","",SUMIF('Exact Output'!$A:$A,$A226,'Exact Output'!$J:$J))</f>
        <v>0</v>
      </c>
      <c r="D226" s="8">
        <f>IF($A226="","",SUMIF('Exact Output'!$A:$A,$A226,'Exact Output'!$P:$P))</f>
        <v>0</v>
      </c>
      <c r="E226" s="8">
        <f>IF($A226="","",SUMIF('Exact Output'!$A:$A,$A226,'Exact Output'!$O:$O))</f>
        <v>0</v>
      </c>
      <c r="F226" s="8">
        <f>IF($A226="","",SUMIF('Exact Output'!$A:$A,$A226,'Exact Output'!$Q:$Q))</f>
        <v>0</v>
      </c>
      <c r="G226" s="8">
        <f>IF($A226="","",$E226+$F226)</f>
        <v>0</v>
      </c>
    </row>
    <row r="227" spans="1:7">
      <c r="A227">
        <f>IFERROR(INDEX('Exact Output'!$A$2:$A$901,MATCH(0,INDEX(COUNTIF($A$1:A226,'Exact Output'!$A$2:$A$901)+('Exact Output'!$A$2:$A$901=""),0),0)),"")</f>
        <v>0</v>
      </c>
      <c r="B227" s="8">
        <f>IF($A227="","",SUMIF(Calc!$A:$A,$A227,Calc!$E:$E))</f>
        <v>0</v>
      </c>
      <c r="C227" s="8">
        <f>IF($A227="","",SUMIF('Exact Output'!$A:$A,$A227,'Exact Output'!$J:$J))</f>
        <v>0</v>
      </c>
      <c r="D227" s="8">
        <f>IF($A227="","",SUMIF('Exact Output'!$A:$A,$A227,'Exact Output'!$P:$P))</f>
        <v>0</v>
      </c>
      <c r="E227" s="8">
        <f>IF($A227="","",SUMIF('Exact Output'!$A:$A,$A227,'Exact Output'!$O:$O))</f>
        <v>0</v>
      </c>
      <c r="F227" s="8">
        <f>IF($A227="","",SUMIF('Exact Output'!$A:$A,$A227,'Exact Output'!$Q:$Q))</f>
        <v>0</v>
      </c>
      <c r="G227" s="8">
        <f>IF($A227="","",$E227+$F227)</f>
        <v>0</v>
      </c>
    </row>
    <row r="228" spans="1:7">
      <c r="A228">
        <f>IFERROR(INDEX('Exact Output'!$A$2:$A$901,MATCH(0,INDEX(COUNTIF($A$1:A227,'Exact Output'!$A$2:$A$901)+('Exact Output'!$A$2:$A$901=""),0),0)),"")</f>
        <v>0</v>
      </c>
      <c r="B228" s="8">
        <f>IF($A228="","",SUMIF(Calc!$A:$A,$A228,Calc!$E:$E))</f>
        <v>0</v>
      </c>
      <c r="C228" s="8">
        <f>IF($A228="","",SUMIF('Exact Output'!$A:$A,$A228,'Exact Output'!$J:$J))</f>
        <v>0</v>
      </c>
      <c r="D228" s="8">
        <f>IF($A228="","",SUMIF('Exact Output'!$A:$A,$A228,'Exact Output'!$P:$P))</f>
        <v>0</v>
      </c>
      <c r="E228" s="8">
        <f>IF($A228="","",SUMIF('Exact Output'!$A:$A,$A228,'Exact Output'!$O:$O))</f>
        <v>0</v>
      </c>
      <c r="F228" s="8">
        <f>IF($A228="","",SUMIF('Exact Output'!$A:$A,$A228,'Exact Output'!$Q:$Q))</f>
        <v>0</v>
      </c>
      <c r="G228" s="8">
        <f>IF($A228="","",$E228+$F228)</f>
        <v>0</v>
      </c>
    </row>
    <row r="229" spans="1:7">
      <c r="A229">
        <f>IFERROR(INDEX('Exact Output'!$A$2:$A$901,MATCH(0,INDEX(COUNTIF($A$1:A228,'Exact Output'!$A$2:$A$901)+('Exact Output'!$A$2:$A$901=""),0),0)),"")</f>
        <v>0</v>
      </c>
      <c r="B229" s="8">
        <f>IF($A229="","",SUMIF(Calc!$A:$A,$A229,Calc!$E:$E))</f>
        <v>0</v>
      </c>
      <c r="C229" s="8">
        <f>IF($A229="","",SUMIF('Exact Output'!$A:$A,$A229,'Exact Output'!$J:$J))</f>
        <v>0</v>
      </c>
      <c r="D229" s="8">
        <f>IF($A229="","",SUMIF('Exact Output'!$A:$A,$A229,'Exact Output'!$P:$P))</f>
        <v>0</v>
      </c>
      <c r="E229" s="8">
        <f>IF($A229="","",SUMIF('Exact Output'!$A:$A,$A229,'Exact Output'!$O:$O))</f>
        <v>0</v>
      </c>
      <c r="F229" s="8">
        <f>IF($A229="","",SUMIF('Exact Output'!$A:$A,$A229,'Exact Output'!$Q:$Q))</f>
        <v>0</v>
      </c>
      <c r="G229" s="8">
        <f>IF($A229="","",$E229+$F229)</f>
        <v>0</v>
      </c>
    </row>
    <row r="230" spans="1:7">
      <c r="A230">
        <f>IFERROR(INDEX('Exact Output'!$A$2:$A$901,MATCH(0,INDEX(COUNTIF($A$1:A229,'Exact Output'!$A$2:$A$901)+('Exact Output'!$A$2:$A$901=""),0),0)),"")</f>
        <v>0</v>
      </c>
      <c r="B230" s="8">
        <f>IF($A230="","",SUMIF(Calc!$A:$A,$A230,Calc!$E:$E))</f>
        <v>0</v>
      </c>
      <c r="C230" s="8">
        <f>IF($A230="","",SUMIF('Exact Output'!$A:$A,$A230,'Exact Output'!$J:$J))</f>
        <v>0</v>
      </c>
      <c r="D230" s="8">
        <f>IF($A230="","",SUMIF('Exact Output'!$A:$A,$A230,'Exact Output'!$P:$P))</f>
        <v>0</v>
      </c>
      <c r="E230" s="8">
        <f>IF($A230="","",SUMIF('Exact Output'!$A:$A,$A230,'Exact Output'!$O:$O))</f>
        <v>0</v>
      </c>
      <c r="F230" s="8">
        <f>IF($A230="","",SUMIF('Exact Output'!$A:$A,$A230,'Exact Output'!$Q:$Q))</f>
        <v>0</v>
      </c>
      <c r="G230" s="8">
        <f>IF($A230="","",$E230+$F230)</f>
        <v>0</v>
      </c>
    </row>
    <row r="231" spans="1:7">
      <c r="A231">
        <f>IFERROR(INDEX('Exact Output'!$A$2:$A$901,MATCH(0,INDEX(COUNTIF($A$1:A230,'Exact Output'!$A$2:$A$901)+('Exact Output'!$A$2:$A$901=""),0),0)),"")</f>
        <v>0</v>
      </c>
      <c r="B231" s="8">
        <f>IF($A231="","",SUMIF(Calc!$A:$A,$A231,Calc!$E:$E))</f>
        <v>0</v>
      </c>
      <c r="C231" s="8">
        <f>IF($A231="","",SUMIF('Exact Output'!$A:$A,$A231,'Exact Output'!$J:$J))</f>
        <v>0</v>
      </c>
      <c r="D231" s="8">
        <f>IF($A231="","",SUMIF('Exact Output'!$A:$A,$A231,'Exact Output'!$P:$P))</f>
        <v>0</v>
      </c>
      <c r="E231" s="8">
        <f>IF($A231="","",SUMIF('Exact Output'!$A:$A,$A231,'Exact Output'!$O:$O))</f>
        <v>0</v>
      </c>
      <c r="F231" s="8">
        <f>IF($A231="","",SUMIF('Exact Output'!$A:$A,$A231,'Exact Output'!$Q:$Q))</f>
        <v>0</v>
      </c>
      <c r="G231" s="8">
        <f>IF($A231="","",$E231+$F231)</f>
        <v>0</v>
      </c>
    </row>
    <row r="232" spans="1:7">
      <c r="A232">
        <f>IFERROR(INDEX('Exact Output'!$A$2:$A$901,MATCH(0,INDEX(COUNTIF($A$1:A231,'Exact Output'!$A$2:$A$901)+('Exact Output'!$A$2:$A$901=""),0),0)),"")</f>
        <v>0</v>
      </c>
      <c r="B232" s="8">
        <f>IF($A232="","",SUMIF(Calc!$A:$A,$A232,Calc!$E:$E))</f>
        <v>0</v>
      </c>
      <c r="C232" s="8">
        <f>IF($A232="","",SUMIF('Exact Output'!$A:$A,$A232,'Exact Output'!$J:$J))</f>
        <v>0</v>
      </c>
      <c r="D232" s="8">
        <f>IF($A232="","",SUMIF('Exact Output'!$A:$A,$A232,'Exact Output'!$P:$P))</f>
        <v>0</v>
      </c>
      <c r="E232" s="8">
        <f>IF($A232="","",SUMIF('Exact Output'!$A:$A,$A232,'Exact Output'!$O:$O))</f>
        <v>0</v>
      </c>
      <c r="F232" s="8">
        <f>IF($A232="","",SUMIF('Exact Output'!$A:$A,$A232,'Exact Output'!$Q:$Q))</f>
        <v>0</v>
      </c>
      <c r="G232" s="8">
        <f>IF($A232="","",$E232+$F232)</f>
        <v>0</v>
      </c>
    </row>
    <row r="233" spans="1:7">
      <c r="A233">
        <f>IFERROR(INDEX('Exact Output'!$A$2:$A$901,MATCH(0,INDEX(COUNTIF($A$1:A232,'Exact Output'!$A$2:$A$901)+('Exact Output'!$A$2:$A$901=""),0),0)),"")</f>
        <v>0</v>
      </c>
      <c r="B233" s="8">
        <f>IF($A233="","",SUMIF(Calc!$A:$A,$A233,Calc!$E:$E))</f>
        <v>0</v>
      </c>
      <c r="C233" s="8">
        <f>IF($A233="","",SUMIF('Exact Output'!$A:$A,$A233,'Exact Output'!$J:$J))</f>
        <v>0</v>
      </c>
      <c r="D233" s="8">
        <f>IF($A233="","",SUMIF('Exact Output'!$A:$A,$A233,'Exact Output'!$P:$P))</f>
        <v>0</v>
      </c>
      <c r="E233" s="8">
        <f>IF($A233="","",SUMIF('Exact Output'!$A:$A,$A233,'Exact Output'!$O:$O))</f>
        <v>0</v>
      </c>
      <c r="F233" s="8">
        <f>IF($A233="","",SUMIF('Exact Output'!$A:$A,$A233,'Exact Output'!$Q:$Q))</f>
        <v>0</v>
      </c>
      <c r="G233" s="8">
        <f>IF($A233="","",$E233+$F233)</f>
        <v>0</v>
      </c>
    </row>
    <row r="234" spans="1:7">
      <c r="A234">
        <f>IFERROR(INDEX('Exact Output'!$A$2:$A$901,MATCH(0,INDEX(COUNTIF($A$1:A233,'Exact Output'!$A$2:$A$901)+('Exact Output'!$A$2:$A$901=""),0),0)),"")</f>
        <v>0</v>
      </c>
      <c r="B234" s="8">
        <f>IF($A234="","",SUMIF(Calc!$A:$A,$A234,Calc!$E:$E))</f>
        <v>0</v>
      </c>
      <c r="C234" s="8">
        <f>IF($A234="","",SUMIF('Exact Output'!$A:$A,$A234,'Exact Output'!$J:$J))</f>
        <v>0</v>
      </c>
      <c r="D234" s="8">
        <f>IF($A234="","",SUMIF('Exact Output'!$A:$A,$A234,'Exact Output'!$P:$P))</f>
        <v>0</v>
      </c>
      <c r="E234" s="8">
        <f>IF($A234="","",SUMIF('Exact Output'!$A:$A,$A234,'Exact Output'!$O:$O))</f>
        <v>0</v>
      </c>
      <c r="F234" s="8">
        <f>IF($A234="","",SUMIF('Exact Output'!$A:$A,$A234,'Exact Output'!$Q:$Q))</f>
        <v>0</v>
      </c>
      <c r="G234" s="8">
        <f>IF($A234="","",$E234+$F234)</f>
        <v>0</v>
      </c>
    </row>
    <row r="235" spans="1:7">
      <c r="A235">
        <f>IFERROR(INDEX('Exact Output'!$A$2:$A$901,MATCH(0,INDEX(COUNTIF($A$1:A234,'Exact Output'!$A$2:$A$901)+('Exact Output'!$A$2:$A$901=""),0),0)),"")</f>
        <v>0</v>
      </c>
      <c r="B235" s="8">
        <f>IF($A235="","",SUMIF(Calc!$A:$A,$A235,Calc!$E:$E))</f>
        <v>0</v>
      </c>
      <c r="C235" s="8">
        <f>IF($A235="","",SUMIF('Exact Output'!$A:$A,$A235,'Exact Output'!$J:$J))</f>
        <v>0</v>
      </c>
      <c r="D235" s="8">
        <f>IF($A235="","",SUMIF('Exact Output'!$A:$A,$A235,'Exact Output'!$P:$P))</f>
        <v>0</v>
      </c>
      <c r="E235" s="8">
        <f>IF($A235="","",SUMIF('Exact Output'!$A:$A,$A235,'Exact Output'!$O:$O))</f>
        <v>0</v>
      </c>
      <c r="F235" s="8">
        <f>IF($A235="","",SUMIF('Exact Output'!$A:$A,$A235,'Exact Output'!$Q:$Q))</f>
        <v>0</v>
      </c>
      <c r="G235" s="8">
        <f>IF($A235="","",$E235+$F235)</f>
        <v>0</v>
      </c>
    </row>
    <row r="236" spans="1:7">
      <c r="A236">
        <f>IFERROR(INDEX('Exact Output'!$A$2:$A$901,MATCH(0,INDEX(COUNTIF($A$1:A235,'Exact Output'!$A$2:$A$901)+('Exact Output'!$A$2:$A$901=""),0),0)),"")</f>
        <v>0</v>
      </c>
      <c r="B236" s="8">
        <f>IF($A236="","",SUMIF(Calc!$A:$A,$A236,Calc!$E:$E))</f>
        <v>0</v>
      </c>
      <c r="C236" s="8">
        <f>IF($A236="","",SUMIF('Exact Output'!$A:$A,$A236,'Exact Output'!$J:$J))</f>
        <v>0</v>
      </c>
      <c r="D236" s="8">
        <f>IF($A236="","",SUMIF('Exact Output'!$A:$A,$A236,'Exact Output'!$P:$P))</f>
        <v>0</v>
      </c>
      <c r="E236" s="8">
        <f>IF($A236="","",SUMIF('Exact Output'!$A:$A,$A236,'Exact Output'!$O:$O))</f>
        <v>0</v>
      </c>
      <c r="F236" s="8">
        <f>IF($A236="","",SUMIF('Exact Output'!$A:$A,$A236,'Exact Output'!$Q:$Q))</f>
        <v>0</v>
      </c>
      <c r="G236" s="8">
        <f>IF($A236="","",$E236+$F236)</f>
        <v>0</v>
      </c>
    </row>
    <row r="237" spans="1:7">
      <c r="A237">
        <f>IFERROR(INDEX('Exact Output'!$A$2:$A$901,MATCH(0,INDEX(COUNTIF($A$1:A236,'Exact Output'!$A$2:$A$901)+('Exact Output'!$A$2:$A$901=""),0),0)),"")</f>
        <v>0</v>
      </c>
      <c r="B237" s="8">
        <f>IF($A237="","",SUMIF(Calc!$A:$A,$A237,Calc!$E:$E))</f>
        <v>0</v>
      </c>
      <c r="C237" s="8">
        <f>IF($A237="","",SUMIF('Exact Output'!$A:$A,$A237,'Exact Output'!$J:$J))</f>
        <v>0</v>
      </c>
      <c r="D237" s="8">
        <f>IF($A237="","",SUMIF('Exact Output'!$A:$A,$A237,'Exact Output'!$P:$P))</f>
        <v>0</v>
      </c>
      <c r="E237" s="8">
        <f>IF($A237="","",SUMIF('Exact Output'!$A:$A,$A237,'Exact Output'!$O:$O))</f>
        <v>0</v>
      </c>
      <c r="F237" s="8">
        <f>IF($A237="","",SUMIF('Exact Output'!$A:$A,$A237,'Exact Output'!$Q:$Q))</f>
        <v>0</v>
      </c>
      <c r="G237" s="8">
        <f>IF($A237="","",$E237+$F237)</f>
        <v>0</v>
      </c>
    </row>
    <row r="238" spans="1:7">
      <c r="A238">
        <f>IFERROR(INDEX('Exact Output'!$A$2:$A$901,MATCH(0,INDEX(COUNTIF($A$1:A237,'Exact Output'!$A$2:$A$901)+('Exact Output'!$A$2:$A$901=""),0),0)),"")</f>
        <v>0</v>
      </c>
      <c r="B238" s="8">
        <f>IF($A238="","",SUMIF(Calc!$A:$A,$A238,Calc!$E:$E))</f>
        <v>0</v>
      </c>
      <c r="C238" s="8">
        <f>IF($A238="","",SUMIF('Exact Output'!$A:$A,$A238,'Exact Output'!$J:$J))</f>
        <v>0</v>
      </c>
      <c r="D238" s="8">
        <f>IF($A238="","",SUMIF('Exact Output'!$A:$A,$A238,'Exact Output'!$P:$P))</f>
        <v>0</v>
      </c>
      <c r="E238" s="8">
        <f>IF($A238="","",SUMIF('Exact Output'!$A:$A,$A238,'Exact Output'!$O:$O))</f>
        <v>0</v>
      </c>
      <c r="F238" s="8">
        <f>IF($A238="","",SUMIF('Exact Output'!$A:$A,$A238,'Exact Output'!$Q:$Q))</f>
        <v>0</v>
      </c>
      <c r="G238" s="8">
        <f>IF($A238="","",$E238+$F238)</f>
        <v>0</v>
      </c>
    </row>
    <row r="239" spans="1:7">
      <c r="A239">
        <f>IFERROR(INDEX('Exact Output'!$A$2:$A$901,MATCH(0,INDEX(COUNTIF($A$1:A238,'Exact Output'!$A$2:$A$901)+('Exact Output'!$A$2:$A$901=""),0),0)),"")</f>
        <v>0</v>
      </c>
      <c r="B239" s="8">
        <f>IF($A239="","",SUMIF(Calc!$A:$A,$A239,Calc!$E:$E))</f>
        <v>0</v>
      </c>
      <c r="C239" s="8">
        <f>IF($A239="","",SUMIF('Exact Output'!$A:$A,$A239,'Exact Output'!$J:$J))</f>
        <v>0</v>
      </c>
      <c r="D239" s="8">
        <f>IF($A239="","",SUMIF('Exact Output'!$A:$A,$A239,'Exact Output'!$P:$P))</f>
        <v>0</v>
      </c>
      <c r="E239" s="8">
        <f>IF($A239="","",SUMIF('Exact Output'!$A:$A,$A239,'Exact Output'!$O:$O))</f>
        <v>0</v>
      </c>
      <c r="F239" s="8">
        <f>IF($A239="","",SUMIF('Exact Output'!$A:$A,$A239,'Exact Output'!$Q:$Q))</f>
        <v>0</v>
      </c>
      <c r="G239" s="8">
        <f>IF($A239="","",$E239+$F239)</f>
        <v>0</v>
      </c>
    </row>
    <row r="240" spans="1:7">
      <c r="A240">
        <f>IFERROR(INDEX('Exact Output'!$A$2:$A$901,MATCH(0,INDEX(COUNTIF($A$1:A239,'Exact Output'!$A$2:$A$901)+('Exact Output'!$A$2:$A$901=""),0),0)),"")</f>
        <v>0</v>
      </c>
      <c r="B240" s="8">
        <f>IF($A240="","",SUMIF(Calc!$A:$A,$A240,Calc!$E:$E))</f>
        <v>0</v>
      </c>
      <c r="C240" s="8">
        <f>IF($A240="","",SUMIF('Exact Output'!$A:$A,$A240,'Exact Output'!$J:$J))</f>
        <v>0</v>
      </c>
      <c r="D240" s="8">
        <f>IF($A240="","",SUMIF('Exact Output'!$A:$A,$A240,'Exact Output'!$P:$P))</f>
        <v>0</v>
      </c>
      <c r="E240" s="8">
        <f>IF($A240="","",SUMIF('Exact Output'!$A:$A,$A240,'Exact Output'!$O:$O))</f>
        <v>0</v>
      </c>
      <c r="F240" s="8">
        <f>IF($A240="","",SUMIF('Exact Output'!$A:$A,$A240,'Exact Output'!$Q:$Q))</f>
        <v>0</v>
      </c>
      <c r="G240" s="8">
        <f>IF($A240="","",$E240+$F240)</f>
        <v>0</v>
      </c>
    </row>
    <row r="241" spans="1:7">
      <c r="A241">
        <f>IFERROR(INDEX('Exact Output'!$A$2:$A$901,MATCH(0,INDEX(COUNTIF($A$1:A240,'Exact Output'!$A$2:$A$901)+('Exact Output'!$A$2:$A$901=""),0),0)),"")</f>
        <v>0</v>
      </c>
      <c r="B241" s="8">
        <f>IF($A241="","",SUMIF(Calc!$A:$A,$A241,Calc!$E:$E))</f>
        <v>0</v>
      </c>
      <c r="C241" s="8">
        <f>IF($A241="","",SUMIF('Exact Output'!$A:$A,$A241,'Exact Output'!$J:$J))</f>
        <v>0</v>
      </c>
      <c r="D241" s="8">
        <f>IF($A241="","",SUMIF('Exact Output'!$A:$A,$A241,'Exact Output'!$P:$P))</f>
        <v>0</v>
      </c>
      <c r="E241" s="8">
        <f>IF($A241="","",SUMIF('Exact Output'!$A:$A,$A241,'Exact Output'!$O:$O))</f>
        <v>0</v>
      </c>
      <c r="F241" s="8">
        <f>IF($A241="","",SUMIF('Exact Output'!$A:$A,$A241,'Exact Output'!$Q:$Q))</f>
        <v>0</v>
      </c>
      <c r="G241" s="8">
        <f>IF($A241="","",$E241+$F241)</f>
        <v>0</v>
      </c>
    </row>
    <row r="242" spans="1:7">
      <c r="A242">
        <f>IFERROR(INDEX('Exact Output'!$A$2:$A$901,MATCH(0,INDEX(COUNTIF($A$1:A241,'Exact Output'!$A$2:$A$901)+('Exact Output'!$A$2:$A$901=""),0),0)),"")</f>
        <v>0</v>
      </c>
      <c r="B242" s="8">
        <f>IF($A242="","",SUMIF(Calc!$A:$A,$A242,Calc!$E:$E))</f>
        <v>0</v>
      </c>
      <c r="C242" s="8">
        <f>IF($A242="","",SUMIF('Exact Output'!$A:$A,$A242,'Exact Output'!$J:$J))</f>
        <v>0</v>
      </c>
      <c r="D242" s="8">
        <f>IF($A242="","",SUMIF('Exact Output'!$A:$A,$A242,'Exact Output'!$P:$P))</f>
        <v>0</v>
      </c>
      <c r="E242" s="8">
        <f>IF($A242="","",SUMIF('Exact Output'!$A:$A,$A242,'Exact Output'!$O:$O))</f>
        <v>0</v>
      </c>
      <c r="F242" s="8">
        <f>IF($A242="","",SUMIF('Exact Output'!$A:$A,$A242,'Exact Output'!$Q:$Q))</f>
        <v>0</v>
      </c>
      <c r="G242" s="8">
        <f>IF($A242="","",$E242+$F242)</f>
        <v>0</v>
      </c>
    </row>
    <row r="243" spans="1:7">
      <c r="A243">
        <f>IFERROR(INDEX('Exact Output'!$A$2:$A$901,MATCH(0,INDEX(COUNTIF($A$1:A242,'Exact Output'!$A$2:$A$901)+('Exact Output'!$A$2:$A$901=""),0),0)),"")</f>
        <v>0</v>
      </c>
      <c r="B243" s="8">
        <f>IF($A243="","",SUMIF(Calc!$A:$A,$A243,Calc!$E:$E))</f>
        <v>0</v>
      </c>
      <c r="C243" s="8">
        <f>IF($A243="","",SUMIF('Exact Output'!$A:$A,$A243,'Exact Output'!$J:$J))</f>
        <v>0</v>
      </c>
      <c r="D243" s="8">
        <f>IF($A243="","",SUMIF('Exact Output'!$A:$A,$A243,'Exact Output'!$P:$P))</f>
        <v>0</v>
      </c>
      <c r="E243" s="8">
        <f>IF($A243="","",SUMIF('Exact Output'!$A:$A,$A243,'Exact Output'!$O:$O))</f>
        <v>0</v>
      </c>
      <c r="F243" s="8">
        <f>IF($A243="","",SUMIF('Exact Output'!$A:$A,$A243,'Exact Output'!$Q:$Q))</f>
        <v>0</v>
      </c>
      <c r="G243" s="8">
        <f>IF($A243="","",$E243+$F243)</f>
        <v>0</v>
      </c>
    </row>
    <row r="244" spans="1:7">
      <c r="A244">
        <f>IFERROR(INDEX('Exact Output'!$A$2:$A$901,MATCH(0,INDEX(COUNTIF($A$1:A243,'Exact Output'!$A$2:$A$901)+('Exact Output'!$A$2:$A$901=""),0),0)),"")</f>
        <v>0</v>
      </c>
      <c r="B244" s="8">
        <f>IF($A244="","",SUMIF(Calc!$A:$A,$A244,Calc!$E:$E))</f>
        <v>0</v>
      </c>
      <c r="C244" s="8">
        <f>IF($A244="","",SUMIF('Exact Output'!$A:$A,$A244,'Exact Output'!$J:$J))</f>
        <v>0</v>
      </c>
      <c r="D244" s="8">
        <f>IF($A244="","",SUMIF('Exact Output'!$A:$A,$A244,'Exact Output'!$P:$P))</f>
        <v>0</v>
      </c>
      <c r="E244" s="8">
        <f>IF($A244="","",SUMIF('Exact Output'!$A:$A,$A244,'Exact Output'!$O:$O))</f>
        <v>0</v>
      </c>
      <c r="F244" s="8">
        <f>IF($A244="","",SUMIF('Exact Output'!$A:$A,$A244,'Exact Output'!$Q:$Q))</f>
        <v>0</v>
      </c>
      <c r="G244" s="8">
        <f>IF($A244="","",$E244+$F244)</f>
        <v>0</v>
      </c>
    </row>
    <row r="245" spans="1:7">
      <c r="A245">
        <f>IFERROR(INDEX('Exact Output'!$A$2:$A$901,MATCH(0,INDEX(COUNTIF($A$1:A244,'Exact Output'!$A$2:$A$901)+('Exact Output'!$A$2:$A$901=""),0),0)),"")</f>
        <v>0</v>
      </c>
      <c r="B245" s="8">
        <f>IF($A245="","",SUMIF(Calc!$A:$A,$A245,Calc!$E:$E))</f>
        <v>0</v>
      </c>
      <c r="C245" s="8">
        <f>IF($A245="","",SUMIF('Exact Output'!$A:$A,$A245,'Exact Output'!$J:$J))</f>
        <v>0</v>
      </c>
      <c r="D245" s="8">
        <f>IF($A245="","",SUMIF('Exact Output'!$A:$A,$A245,'Exact Output'!$P:$P))</f>
        <v>0</v>
      </c>
      <c r="E245" s="8">
        <f>IF($A245="","",SUMIF('Exact Output'!$A:$A,$A245,'Exact Output'!$O:$O))</f>
        <v>0</v>
      </c>
      <c r="F245" s="8">
        <f>IF($A245="","",SUMIF('Exact Output'!$A:$A,$A245,'Exact Output'!$Q:$Q))</f>
        <v>0</v>
      </c>
      <c r="G245" s="8">
        <f>IF($A245="","",$E245+$F245)</f>
        <v>0</v>
      </c>
    </row>
    <row r="246" spans="1:7">
      <c r="A246">
        <f>IFERROR(INDEX('Exact Output'!$A$2:$A$901,MATCH(0,INDEX(COUNTIF($A$1:A245,'Exact Output'!$A$2:$A$901)+('Exact Output'!$A$2:$A$901=""),0),0)),"")</f>
        <v>0</v>
      </c>
      <c r="B246" s="8">
        <f>IF($A246="","",SUMIF(Calc!$A:$A,$A246,Calc!$E:$E))</f>
        <v>0</v>
      </c>
      <c r="C246" s="8">
        <f>IF($A246="","",SUMIF('Exact Output'!$A:$A,$A246,'Exact Output'!$J:$J))</f>
        <v>0</v>
      </c>
      <c r="D246" s="8">
        <f>IF($A246="","",SUMIF('Exact Output'!$A:$A,$A246,'Exact Output'!$P:$P))</f>
        <v>0</v>
      </c>
      <c r="E246" s="8">
        <f>IF($A246="","",SUMIF('Exact Output'!$A:$A,$A246,'Exact Output'!$O:$O))</f>
        <v>0</v>
      </c>
      <c r="F246" s="8">
        <f>IF($A246="","",SUMIF('Exact Output'!$A:$A,$A246,'Exact Output'!$Q:$Q))</f>
        <v>0</v>
      </c>
      <c r="G246" s="8">
        <f>IF($A246="","",$E246+$F246)</f>
        <v>0</v>
      </c>
    </row>
    <row r="247" spans="1:7">
      <c r="A247">
        <f>IFERROR(INDEX('Exact Output'!$A$2:$A$901,MATCH(0,INDEX(COUNTIF($A$1:A246,'Exact Output'!$A$2:$A$901)+('Exact Output'!$A$2:$A$901=""),0),0)),"")</f>
        <v>0</v>
      </c>
      <c r="B247" s="8">
        <f>IF($A247="","",SUMIF(Calc!$A:$A,$A247,Calc!$E:$E))</f>
        <v>0</v>
      </c>
      <c r="C247" s="8">
        <f>IF($A247="","",SUMIF('Exact Output'!$A:$A,$A247,'Exact Output'!$J:$J))</f>
        <v>0</v>
      </c>
      <c r="D247" s="8">
        <f>IF($A247="","",SUMIF('Exact Output'!$A:$A,$A247,'Exact Output'!$P:$P))</f>
        <v>0</v>
      </c>
      <c r="E247" s="8">
        <f>IF($A247="","",SUMIF('Exact Output'!$A:$A,$A247,'Exact Output'!$O:$O))</f>
        <v>0</v>
      </c>
      <c r="F247" s="8">
        <f>IF($A247="","",SUMIF('Exact Output'!$A:$A,$A247,'Exact Output'!$Q:$Q))</f>
        <v>0</v>
      </c>
      <c r="G247" s="8">
        <f>IF($A247="","",$E247+$F247)</f>
        <v>0</v>
      </c>
    </row>
    <row r="248" spans="1:7">
      <c r="A248">
        <f>IFERROR(INDEX('Exact Output'!$A$2:$A$901,MATCH(0,INDEX(COUNTIF($A$1:A247,'Exact Output'!$A$2:$A$901)+('Exact Output'!$A$2:$A$901=""),0),0)),"")</f>
        <v>0</v>
      </c>
      <c r="B248" s="8">
        <f>IF($A248="","",SUMIF(Calc!$A:$A,$A248,Calc!$E:$E))</f>
        <v>0</v>
      </c>
      <c r="C248" s="8">
        <f>IF($A248="","",SUMIF('Exact Output'!$A:$A,$A248,'Exact Output'!$J:$J))</f>
        <v>0</v>
      </c>
      <c r="D248" s="8">
        <f>IF($A248="","",SUMIF('Exact Output'!$A:$A,$A248,'Exact Output'!$P:$P))</f>
        <v>0</v>
      </c>
      <c r="E248" s="8">
        <f>IF($A248="","",SUMIF('Exact Output'!$A:$A,$A248,'Exact Output'!$O:$O))</f>
        <v>0</v>
      </c>
      <c r="F248" s="8">
        <f>IF($A248="","",SUMIF('Exact Output'!$A:$A,$A248,'Exact Output'!$Q:$Q))</f>
        <v>0</v>
      </c>
      <c r="G248" s="8">
        <f>IF($A248="","",$E248+$F248)</f>
        <v>0</v>
      </c>
    </row>
    <row r="249" spans="1:7">
      <c r="A249">
        <f>IFERROR(INDEX('Exact Output'!$A$2:$A$901,MATCH(0,INDEX(COUNTIF($A$1:A248,'Exact Output'!$A$2:$A$901)+('Exact Output'!$A$2:$A$901=""),0),0)),"")</f>
        <v>0</v>
      </c>
      <c r="B249" s="8">
        <f>IF($A249="","",SUMIF(Calc!$A:$A,$A249,Calc!$E:$E))</f>
        <v>0</v>
      </c>
      <c r="C249" s="8">
        <f>IF($A249="","",SUMIF('Exact Output'!$A:$A,$A249,'Exact Output'!$J:$J))</f>
        <v>0</v>
      </c>
      <c r="D249" s="8">
        <f>IF($A249="","",SUMIF('Exact Output'!$A:$A,$A249,'Exact Output'!$P:$P))</f>
        <v>0</v>
      </c>
      <c r="E249" s="8">
        <f>IF($A249="","",SUMIF('Exact Output'!$A:$A,$A249,'Exact Output'!$O:$O))</f>
        <v>0</v>
      </c>
      <c r="F249" s="8">
        <f>IF($A249="","",SUMIF('Exact Output'!$A:$A,$A249,'Exact Output'!$Q:$Q))</f>
        <v>0</v>
      </c>
      <c r="G249" s="8">
        <f>IF($A249="","",$E249+$F249)</f>
        <v>0</v>
      </c>
    </row>
    <row r="250" spans="1:7">
      <c r="A250">
        <f>IFERROR(INDEX('Exact Output'!$A$2:$A$901,MATCH(0,INDEX(COUNTIF($A$1:A249,'Exact Output'!$A$2:$A$901)+('Exact Output'!$A$2:$A$901=""),0),0)),"")</f>
        <v>0</v>
      </c>
      <c r="B250" s="8">
        <f>IF($A250="","",SUMIF(Calc!$A:$A,$A250,Calc!$E:$E))</f>
        <v>0</v>
      </c>
      <c r="C250" s="8">
        <f>IF($A250="","",SUMIF('Exact Output'!$A:$A,$A250,'Exact Output'!$J:$J))</f>
        <v>0</v>
      </c>
      <c r="D250" s="8">
        <f>IF($A250="","",SUMIF('Exact Output'!$A:$A,$A250,'Exact Output'!$P:$P))</f>
        <v>0</v>
      </c>
      <c r="E250" s="8">
        <f>IF($A250="","",SUMIF('Exact Output'!$A:$A,$A250,'Exact Output'!$O:$O))</f>
        <v>0</v>
      </c>
      <c r="F250" s="8">
        <f>IF($A250="","",SUMIF('Exact Output'!$A:$A,$A250,'Exact Output'!$Q:$Q))</f>
        <v>0</v>
      </c>
      <c r="G250" s="8">
        <f>IF($A250="","",$E250+$F250)</f>
        <v>0</v>
      </c>
    </row>
    <row r="251" spans="1:7">
      <c r="A251">
        <f>IFERROR(INDEX('Exact Output'!$A$2:$A$901,MATCH(0,INDEX(COUNTIF($A$1:A250,'Exact Output'!$A$2:$A$901)+('Exact Output'!$A$2:$A$901=""),0),0)),"")</f>
        <v>0</v>
      </c>
      <c r="B251" s="8">
        <f>IF($A251="","",SUMIF(Calc!$A:$A,$A251,Calc!$E:$E))</f>
        <v>0</v>
      </c>
      <c r="C251" s="8">
        <f>IF($A251="","",SUMIF('Exact Output'!$A:$A,$A251,'Exact Output'!$J:$J))</f>
        <v>0</v>
      </c>
      <c r="D251" s="8">
        <f>IF($A251="","",SUMIF('Exact Output'!$A:$A,$A251,'Exact Output'!$P:$P))</f>
        <v>0</v>
      </c>
      <c r="E251" s="8">
        <f>IF($A251="","",SUMIF('Exact Output'!$A:$A,$A251,'Exact Output'!$O:$O))</f>
        <v>0</v>
      </c>
      <c r="F251" s="8">
        <f>IF($A251="","",SUMIF('Exact Output'!$A:$A,$A251,'Exact Output'!$Q:$Q))</f>
        <v>0</v>
      </c>
      <c r="G251" s="8">
        <f>IF($A251="","",$E251+$F251)</f>
        <v>0</v>
      </c>
    </row>
    <row r="252" spans="1:7">
      <c r="A252">
        <f>IFERROR(INDEX('Exact Output'!$A$2:$A$901,MATCH(0,INDEX(COUNTIF($A$1:A251,'Exact Output'!$A$2:$A$901)+('Exact Output'!$A$2:$A$901=""),0),0)),"")</f>
        <v>0</v>
      </c>
      <c r="B252" s="8">
        <f>IF($A252="","",SUMIF(Calc!$A:$A,$A252,Calc!$E:$E))</f>
        <v>0</v>
      </c>
      <c r="C252" s="8">
        <f>IF($A252="","",SUMIF('Exact Output'!$A:$A,$A252,'Exact Output'!$J:$J))</f>
        <v>0</v>
      </c>
      <c r="D252" s="8">
        <f>IF($A252="","",SUMIF('Exact Output'!$A:$A,$A252,'Exact Output'!$P:$P))</f>
        <v>0</v>
      </c>
      <c r="E252" s="8">
        <f>IF($A252="","",SUMIF('Exact Output'!$A:$A,$A252,'Exact Output'!$O:$O))</f>
        <v>0</v>
      </c>
      <c r="F252" s="8">
        <f>IF($A252="","",SUMIF('Exact Output'!$A:$A,$A252,'Exact Output'!$Q:$Q))</f>
        <v>0</v>
      </c>
      <c r="G252" s="8">
        <f>IF($A252="","",$E252+$F252)</f>
        <v>0</v>
      </c>
    </row>
    <row r="253" spans="1:7">
      <c r="A253">
        <f>IFERROR(INDEX('Exact Output'!$A$2:$A$901,MATCH(0,INDEX(COUNTIF($A$1:A252,'Exact Output'!$A$2:$A$901)+('Exact Output'!$A$2:$A$901=""),0),0)),"")</f>
        <v>0</v>
      </c>
      <c r="B253" s="8">
        <f>IF($A253="","",SUMIF(Calc!$A:$A,$A253,Calc!$E:$E))</f>
        <v>0</v>
      </c>
      <c r="C253" s="8">
        <f>IF($A253="","",SUMIF('Exact Output'!$A:$A,$A253,'Exact Output'!$J:$J))</f>
        <v>0</v>
      </c>
      <c r="D253" s="8">
        <f>IF($A253="","",SUMIF('Exact Output'!$A:$A,$A253,'Exact Output'!$P:$P))</f>
        <v>0</v>
      </c>
      <c r="E253" s="8">
        <f>IF($A253="","",SUMIF('Exact Output'!$A:$A,$A253,'Exact Output'!$O:$O))</f>
        <v>0</v>
      </c>
      <c r="F253" s="8">
        <f>IF($A253="","",SUMIF('Exact Output'!$A:$A,$A253,'Exact Output'!$Q:$Q))</f>
        <v>0</v>
      </c>
      <c r="G253" s="8">
        <f>IF($A253="","",$E253+$F253)</f>
        <v>0</v>
      </c>
    </row>
    <row r="254" spans="1:7">
      <c r="A254">
        <f>IFERROR(INDEX('Exact Output'!$A$2:$A$901,MATCH(0,INDEX(COUNTIF($A$1:A253,'Exact Output'!$A$2:$A$901)+('Exact Output'!$A$2:$A$901=""),0),0)),"")</f>
        <v>0</v>
      </c>
      <c r="B254" s="8">
        <f>IF($A254="","",SUMIF(Calc!$A:$A,$A254,Calc!$E:$E))</f>
        <v>0</v>
      </c>
      <c r="C254" s="8">
        <f>IF($A254="","",SUMIF('Exact Output'!$A:$A,$A254,'Exact Output'!$J:$J))</f>
        <v>0</v>
      </c>
      <c r="D254" s="8">
        <f>IF($A254="","",SUMIF('Exact Output'!$A:$A,$A254,'Exact Output'!$P:$P))</f>
        <v>0</v>
      </c>
      <c r="E254" s="8">
        <f>IF($A254="","",SUMIF('Exact Output'!$A:$A,$A254,'Exact Output'!$O:$O))</f>
        <v>0</v>
      </c>
      <c r="F254" s="8">
        <f>IF($A254="","",SUMIF('Exact Output'!$A:$A,$A254,'Exact Output'!$Q:$Q))</f>
        <v>0</v>
      </c>
      <c r="G254" s="8">
        <f>IF($A254="","",$E254+$F254)</f>
        <v>0</v>
      </c>
    </row>
    <row r="255" spans="1:7">
      <c r="A255">
        <f>IFERROR(INDEX('Exact Output'!$A$2:$A$901,MATCH(0,INDEX(COUNTIF($A$1:A254,'Exact Output'!$A$2:$A$901)+('Exact Output'!$A$2:$A$901=""),0),0)),"")</f>
        <v>0</v>
      </c>
      <c r="B255" s="8">
        <f>IF($A255="","",SUMIF(Calc!$A:$A,$A255,Calc!$E:$E))</f>
        <v>0</v>
      </c>
      <c r="C255" s="8">
        <f>IF($A255="","",SUMIF('Exact Output'!$A:$A,$A255,'Exact Output'!$J:$J))</f>
        <v>0</v>
      </c>
      <c r="D255" s="8">
        <f>IF($A255="","",SUMIF('Exact Output'!$A:$A,$A255,'Exact Output'!$P:$P))</f>
        <v>0</v>
      </c>
      <c r="E255" s="8">
        <f>IF($A255="","",SUMIF('Exact Output'!$A:$A,$A255,'Exact Output'!$O:$O))</f>
        <v>0</v>
      </c>
      <c r="F255" s="8">
        <f>IF($A255="","",SUMIF('Exact Output'!$A:$A,$A255,'Exact Output'!$Q:$Q))</f>
        <v>0</v>
      </c>
      <c r="G255" s="8">
        <f>IF($A255="","",$E255+$F255)</f>
        <v>0</v>
      </c>
    </row>
    <row r="256" spans="1:7">
      <c r="A256">
        <f>IFERROR(INDEX('Exact Output'!$A$2:$A$901,MATCH(0,INDEX(COUNTIF($A$1:A255,'Exact Output'!$A$2:$A$901)+('Exact Output'!$A$2:$A$901=""),0),0)),"")</f>
        <v>0</v>
      </c>
      <c r="B256" s="8">
        <f>IF($A256="","",SUMIF(Calc!$A:$A,$A256,Calc!$E:$E))</f>
        <v>0</v>
      </c>
      <c r="C256" s="8">
        <f>IF($A256="","",SUMIF('Exact Output'!$A:$A,$A256,'Exact Output'!$J:$J))</f>
        <v>0</v>
      </c>
      <c r="D256" s="8">
        <f>IF($A256="","",SUMIF('Exact Output'!$A:$A,$A256,'Exact Output'!$P:$P))</f>
        <v>0</v>
      </c>
      <c r="E256" s="8">
        <f>IF($A256="","",SUMIF('Exact Output'!$A:$A,$A256,'Exact Output'!$O:$O))</f>
        <v>0</v>
      </c>
      <c r="F256" s="8">
        <f>IF($A256="","",SUMIF('Exact Output'!$A:$A,$A256,'Exact Output'!$Q:$Q))</f>
        <v>0</v>
      </c>
      <c r="G256" s="8">
        <f>IF($A256="","",$E256+$F256)</f>
        <v>0</v>
      </c>
    </row>
    <row r="257" spans="1:7">
      <c r="A257">
        <f>IFERROR(INDEX('Exact Output'!$A$2:$A$901,MATCH(0,INDEX(COUNTIF($A$1:A256,'Exact Output'!$A$2:$A$901)+('Exact Output'!$A$2:$A$901=""),0),0)),"")</f>
        <v>0</v>
      </c>
      <c r="B257" s="8">
        <f>IF($A257="","",SUMIF(Calc!$A:$A,$A257,Calc!$E:$E))</f>
        <v>0</v>
      </c>
      <c r="C257" s="8">
        <f>IF($A257="","",SUMIF('Exact Output'!$A:$A,$A257,'Exact Output'!$J:$J))</f>
        <v>0</v>
      </c>
      <c r="D257" s="8">
        <f>IF($A257="","",SUMIF('Exact Output'!$A:$A,$A257,'Exact Output'!$P:$P))</f>
        <v>0</v>
      </c>
      <c r="E257" s="8">
        <f>IF($A257="","",SUMIF('Exact Output'!$A:$A,$A257,'Exact Output'!$O:$O))</f>
        <v>0</v>
      </c>
      <c r="F257" s="8">
        <f>IF($A257="","",SUMIF('Exact Output'!$A:$A,$A257,'Exact Output'!$Q:$Q))</f>
        <v>0</v>
      </c>
      <c r="G257" s="8">
        <f>IF($A257="","",$E257+$F257)</f>
        <v>0</v>
      </c>
    </row>
    <row r="258" spans="1:7">
      <c r="A258">
        <f>IFERROR(INDEX('Exact Output'!$A$2:$A$901,MATCH(0,INDEX(COUNTIF($A$1:A257,'Exact Output'!$A$2:$A$901)+('Exact Output'!$A$2:$A$901=""),0),0)),"")</f>
        <v>0</v>
      </c>
      <c r="B258" s="8">
        <f>IF($A258="","",SUMIF(Calc!$A:$A,$A258,Calc!$E:$E))</f>
        <v>0</v>
      </c>
      <c r="C258" s="8">
        <f>IF($A258="","",SUMIF('Exact Output'!$A:$A,$A258,'Exact Output'!$J:$J))</f>
        <v>0</v>
      </c>
      <c r="D258" s="8">
        <f>IF($A258="","",SUMIF('Exact Output'!$A:$A,$A258,'Exact Output'!$P:$P))</f>
        <v>0</v>
      </c>
      <c r="E258" s="8">
        <f>IF($A258="","",SUMIF('Exact Output'!$A:$A,$A258,'Exact Output'!$O:$O))</f>
        <v>0</v>
      </c>
      <c r="F258" s="8">
        <f>IF($A258="","",SUMIF('Exact Output'!$A:$A,$A258,'Exact Output'!$Q:$Q))</f>
        <v>0</v>
      </c>
      <c r="G258" s="8">
        <f>IF($A258="","",$E258+$F258)</f>
        <v>0</v>
      </c>
    </row>
    <row r="259" spans="1:7">
      <c r="A259">
        <f>IFERROR(INDEX('Exact Output'!$A$2:$A$901,MATCH(0,INDEX(COUNTIF($A$1:A258,'Exact Output'!$A$2:$A$901)+('Exact Output'!$A$2:$A$901=""),0),0)),"")</f>
        <v>0</v>
      </c>
      <c r="B259" s="8">
        <f>IF($A259="","",SUMIF(Calc!$A:$A,$A259,Calc!$E:$E))</f>
        <v>0</v>
      </c>
      <c r="C259" s="8">
        <f>IF($A259="","",SUMIF('Exact Output'!$A:$A,$A259,'Exact Output'!$J:$J))</f>
        <v>0</v>
      </c>
      <c r="D259" s="8">
        <f>IF($A259="","",SUMIF('Exact Output'!$A:$A,$A259,'Exact Output'!$P:$P))</f>
        <v>0</v>
      </c>
      <c r="E259" s="8">
        <f>IF($A259="","",SUMIF('Exact Output'!$A:$A,$A259,'Exact Output'!$O:$O))</f>
        <v>0</v>
      </c>
      <c r="F259" s="8">
        <f>IF($A259="","",SUMIF('Exact Output'!$A:$A,$A259,'Exact Output'!$Q:$Q))</f>
        <v>0</v>
      </c>
      <c r="G259" s="8">
        <f>IF($A259="","",$E259+$F259)</f>
        <v>0</v>
      </c>
    </row>
    <row r="260" spans="1:7">
      <c r="A260">
        <f>IFERROR(INDEX('Exact Output'!$A$2:$A$901,MATCH(0,INDEX(COUNTIF($A$1:A259,'Exact Output'!$A$2:$A$901)+('Exact Output'!$A$2:$A$901=""),0),0)),"")</f>
        <v>0</v>
      </c>
      <c r="B260" s="8">
        <f>IF($A260="","",SUMIF(Calc!$A:$A,$A260,Calc!$E:$E))</f>
        <v>0</v>
      </c>
      <c r="C260" s="8">
        <f>IF($A260="","",SUMIF('Exact Output'!$A:$A,$A260,'Exact Output'!$J:$J))</f>
        <v>0</v>
      </c>
      <c r="D260" s="8">
        <f>IF($A260="","",SUMIF('Exact Output'!$A:$A,$A260,'Exact Output'!$P:$P))</f>
        <v>0</v>
      </c>
      <c r="E260" s="8">
        <f>IF($A260="","",SUMIF('Exact Output'!$A:$A,$A260,'Exact Output'!$O:$O))</f>
        <v>0</v>
      </c>
      <c r="F260" s="8">
        <f>IF($A260="","",SUMIF('Exact Output'!$A:$A,$A260,'Exact Output'!$Q:$Q))</f>
        <v>0</v>
      </c>
      <c r="G260" s="8">
        <f>IF($A260="","",$E260+$F260)</f>
        <v>0</v>
      </c>
    </row>
    <row r="261" spans="1:7">
      <c r="A261">
        <f>IFERROR(INDEX('Exact Output'!$A$2:$A$901,MATCH(0,INDEX(COUNTIF($A$1:A260,'Exact Output'!$A$2:$A$901)+('Exact Output'!$A$2:$A$901=""),0),0)),"")</f>
        <v>0</v>
      </c>
      <c r="B261" s="8">
        <f>IF($A261="","",SUMIF(Calc!$A:$A,$A261,Calc!$E:$E))</f>
        <v>0</v>
      </c>
      <c r="C261" s="8">
        <f>IF($A261="","",SUMIF('Exact Output'!$A:$A,$A261,'Exact Output'!$J:$J))</f>
        <v>0</v>
      </c>
      <c r="D261" s="8">
        <f>IF($A261="","",SUMIF('Exact Output'!$A:$A,$A261,'Exact Output'!$P:$P))</f>
        <v>0</v>
      </c>
      <c r="E261" s="8">
        <f>IF($A261="","",SUMIF('Exact Output'!$A:$A,$A261,'Exact Output'!$O:$O))</f>
        <v>0</v>
      </c>
      <c r="F261" s="8">
        <f>IF($A261="","",SUMIF('Exact Output'!$A:$A,$A261,'Exact Output'!$Q:$Q))</f>
        <v>0</v>
      </c>
      <c r="G261" s="8">
        <f>IF($A261="","",$E261+$F261)</f>
        <v>0</v>
      </c>
    </row>
    <row r="262" spans="1:7">
      <c r="A262">
        <f>IFERROR(INDEX('Exact Output'!$A$2:$A$901,MATCH(0,INDEX(COUNTIF($A$1:A261,'Exact Output'!$A$2:$A$901)+('Exact Output'!$A$2:$A$901=""),0),0)),"")</f>
        <v>0</v>
      </c>
      <c r="B262" s="8">
        <f>IF($A262="","",SUMIF(Calc!$A:$A,$A262,Calc!$E:$E))</f>
        <v>0</v>
      </c>
      <c r="C262" s="8">
        <f>IF($A262="","",SUMIF('Exact Output'!$A:$A,$A262,'Exact Output'!$J:$J))</f>
        <v>0</v>
      </c>
      <c r="D262" s="8">
        <f>IF($A262="","",SUMIF('Exact Output'!$A:$A,$A262,'Exact Output'!$P:$P))</f>
        <v>0</v>
      </c>
      <c r="E262" s="8">
        <f>IF($A262="","",SUMIF('Exact Output'!$A:$A,$A262,'Exact Output'!$O:$O))</f>
        <v>0</v>
      </c>
      <c r="F262" s="8">
        <f>IF($A262="","",SUMIF('Exact Output'!$A:$A,$A262,'Exact Output'!$Q:$Q))</f>
        <v>0</v>
      </c>
      <c r="G262" s="8">
        <f>IF($A262="","",$E262+$F262)</f>
        <v>0</v>
      </c>
    </row>
    <row r="263" spans="1:7">
      <c r="A263">
        <f>IFERROR(INDEX('Exact Output'!$A$2:$A$901,MATCH(0,INDEX(COUNTIF($A$1:A262,'Exact Output'!$A$2:$A$901)+('Exact Output'!$A$2:$A$901=""),0),0)),"")</f>
        <v>0</v>
      </c>
      <c r="B263" s="8">
        <f>IF($A263="","",SUMIF(Calc!$A:$A,$A263,Calc!$E:$E))</f>
        <v>0</v>
      </c>
      <c r="C263" s="8">
        <f>IF($A263="","",SUMIF('Exact Output'!$A:$A,$A263,'Exact Output'!$J:$J))</f>
        <v>0</v>
      </c>
      <c r="D263" s="8">
        <f>IF($A263="","",SUMIF('Exact Output'!$A:$A,$A263,'Exact Output'!$P:$P))</f>
        <v>0</v>
      </c>
      <c r="E263" s="8">
        <f>IF($A263="","",SUMIF('Exact Output'!$A:$A,$A263,'Exact Output'!$O:$O))</f>
        <v>0</v>
      </c>
      <c r="F263" s="8">
        <f>IF($A263="","",SUMIF('Exact Output'!$A:$A,$A263,'Exact Output'!$Q:$Q))</f>
        <v>0</v>
      </c>
      <c r="G263" s="8">
        <f>IF($A263="","",$E263+$F263)</f>
        <v>0</v>
      </c>
    </row>
    <row r="264" spans="1:7">
      <c r="A264">
        <f>IFERROR(INDEX('Exact Output'!$A$2:$A$901,MATCH(0,INDEX(COUNTIF($A$1:A263,'Exact Output'!$A$2:$A$901)+('Exact Output'!$A$2:$A$901=""),0),0)),"")</f>
        <v>0</v>
      </c>
      <c r="B264" s="8">
        <f>IF($A264="","",SUMIF(Calc!$A:$A,$A264,Calc!$E:$E))</f>
        <v>0</v>
      </c>
      <c r="C264" s="8">
        <f>IF($A264="","",SUMIF('Exact Output'!$A:$A,$A264,'Exact Output'!$J:$J))</f>
        <v>0</v>
      </c>
      <c r="D264" s="8">
        <f>IF($A264="","",SUMIF('Exact Output'!$A:$A,$A264,'Exact Output'!$P:$P))</f>
        <v>0</v>
      </c>
      <c r="E264" s="8">
        <f>IF($A264="","",SUMIF('Exact Output'!$A:$A,$A264,'Exact Output'!$O:$O))</f>
        <v>0</v>
      </c>
      <c r="F264" s="8">
        <f>IF($A264="","",SUMIF('Exact Output'!$A:$A,$A264,'Exact Output'!$Q:$Q))</f>
        <v>0</v>
      </c>
      <c r="G264" s="8">
        <f>IF($A264="","",$E264+$F264)</f>
        <v>0</v>
      </c>
    </row>
    <row r="265" spans="1:7">
      <c r="A265">
        <f>IFERROR(INDEX('Exact Output'!$A$2:$A$901,MATCH(0,INDEX(COUNTIF($A$1:A264,'Exact Output'!$A$2:$A$901)+('Exact Output'!$A$2:$A$901=""),0),0)),"")</f>
        <v>0</v>
      </c>
      <c r="B265" s="8">
        <f>IF($A265="","",SUMIF(Calc!$A:$A,$A265,Calc!$E:$E))</f>
        <v>0</v>
      </c>
      <c r="C265" s="8">
        <f>IF($A265="","",SUMIF('Exact Output'!$A:$A,$A265,'Exact Output'!$J:$J))</f>
        <v>0</v>
      </c>
      <c r="D265" s="8">
        <f>IF($A265="","",SUMIF('Exact Output'!$A:$A,$A265,'Exact Output'!$P:$P))</f>
        <v>0</v>
      </c>
      <c r="E265" s="8">
        <f>IF($A265="","",SUMIF('Exact Output'!$A:$A,$A265,'Exact Output'!$O:$O))</f>
        <v>0</v>
      </c>
      <c r="F265" s="8">
        <f>IF($A265="","",SUMIF('Exact Output'!$A:$A,$A265,'Exact Output'!$Q:$Q))</f>
        <v>0</v>
      </c>
      <c r="G265" s="8">
        <f>IF($A265="","",$E265+$F265)</f>
        <v>0</v>
      </c>
    </row>
    <row r="266" spans="1:7">
      <c r="A266">
        <f>IFERROR(INDEX('Exact Output'!$A$2:$A$901,MATCH(0,INDEX(COUNTIF($A$1:A265,'Exact Output'!$A$2:$A$901)+('Exact Output'!$A$2:$A$901=""),0),0)),"")</f>
        <v>0</v>
      </c>
      <c r="B266" s="8">
        <f>IF($A266="","",SUMIF(Calc!$A:$A,$A266,Calc!$E:$E))</f>
        <v>0</v>
      </c>
      <c r="C266" s="8">
        <f>IF($A266="","",SUMIF('Exact Output'!$A:$A,$A266,'Exact Output'!$J:$J))</f>
        <v>0</v>
      </c>
      <c r="D266" s="8">
        <f>IF($A266="","",SUMIF('Exact Output'!$A:$A,$A266,'Exact Output'!$P:$P))</f>
        <v>0</v>
      </c>
      <c r="E266" s="8">
        <f>IF($A266="","",SUMIF('Exact Output'!$A:$A,$A266,'Exact Output'!$O:$O))</f>
        <v>0</v>
      </c>
      <c r="F266" s="8">
        <f>IF($A266="","",SUMIF('Exact Output'!$A:$A,$A266,'Exact Output'!$Q:$Q))</f>
        <v>0</v>
      </c>
      <c r="G266" s="8">
        <f>IF($A266="","",$E266+$F266)</f>
        <v>0</v>
      </c>
    </row>
    <row r="267" spans="1:7">
      <c r="A267">
        <f>IFERROR(INDEX('Exact Output'!$A$2:$A$901,MATCH(0,INDEX(COUNTIF($A$1:A266,'Exact Output'!$A$2:$A$901)+('Exact Output'!$A$2:$A$901=""),0),0)),"")</f>
        <v>0</v>
      </c>
      <c r="B267" s="8">
        <f>IF($A267="","",SUMIF(Calc!$A:$A,$A267,Calc!$E:$E))</f>
        <v>0</v>
      </c>
      <c r="C267" s="8">
        <f>IF($A267="","",SUMIF('Exact Output'!$A:$A,$A267,'Exact Output'!$J:$J))</f>
        <v>0</v>
      </c>
      <c r="D267" s="8">
        <f>IF($A267="","",SUMIF('Exact Output'!$A:$A,$A267,'Exact Output'!$P:$P))</f>
        <v>0</v>
      </c>
      <c r="E267" s="8">
        <f>IF($A267="","",SUMIF('Exact Output'!$A:$A,$A267,'Exact Output'!$O:$O))</f>
        <v>0</v>
      </c>
      <c r="F267" s="8">
        <f>IF($A267="","",SUMIF('Exact Output'!$A:$A,$A267,'Exact Output'!$Q:$Q))</f>
        <v>0</v>
      </c>
      <c r="G267" s="8">
        <f>IF($A267="","",$E267+$F267)</f>
        <v>0</v>
      </c>
    </row>
    <row r="268" spans="1:7">
      <c r="A268">
        <f>IFERROR(INDEX('Exact Output'!$A$2:$A$901,MATCH(0,INDEX(COUNTIF($A$1:A267,'Exact Output'!$A$2:$A$901)+('Exact Output'!$A$2:$A$901=""),0),0)),"")</f>
        <v>0</v>
      </c>
      <c r="B268" s="8">
        <f>IF($A268="","",SUMIF(Calc!$A:$A,$A268,Calc!$E:$E))</f>
        <v>0</v>
      </c>
      <c r="C268" s="8">
        <f>IF($A268="","",SUMIF('Exact Output'!$A:$A,$A268,'Exact Output'!$J:$J))</f>
        <v>0</v>
      </c>
      <c r="D268" s="8">
        <f>IF($A268="","",SUMIF('Exact Output'!$A:$A,$A268,'Exact Output'!$P:$P))</f>
        <v>0</v>
      </c>
      <c r="E268" s="8">
        <f>IF($A268="","",SUMIF('Exact Output'!$A:$A,$A268,'Exact Output'!$O:$O))</f>
        <v>0</v>
      </c>
      <c r="F268" s="8">
        <f>IF($A268="","",SUMIF('Exact Output'!$A:$A,$A268,'Exact Output'!$Q:$Q))</f>
        <v>0</v>
      </c>
      <c r="G268" s="8">
        <f>IF($A268="","",$E268+$F268)</f>
        <v>0</v>
      </c>
    </row>
    <row r="269" spans="1:7">
      <c r="A269">
        <f>IFERROR(INDEX('Exact Output'!$A$2:$A$901,MATCH(0,INDEX(COUNTIF($A$1:A268,'Exact Output'!$A$2:$A$901)+('Exact Output'!$A$2:$A$901=""),0),0)),"")</f>
        <v>0</v>
      </c>
      <c r="B269" s="8">
        <f>IF($A269="","",SUMIF(Calc!$A:$A,$A269,Calc!$E:$E))</f>
        <v>0</v>
      </c>
      <c r="C269" s="8">
        <f>IF($A269="","",SUMIF('Exact Output'!$A:$A,$A269,'Exact Output'!$J:$J))</f>
        <v>0</v>
      </c>
      <c r="D269" s="8">
        <f>IF($A269="","",SUMIF('Exact Output'!$A:$A,$A269,'Exact Output'!$P:$P))</f>
        <v>0</v>
      </c>
      <c r="E269" s="8">
        <f>IF($A269="","",SUMIF('Exact Output'!$A:$A,$A269,'Exact Output'!$O:$O))</f>
        <v>0</v>
      </c>
      <c r="F269" s="8">
        <f>IF($A269="","",SUMIF('Exact Output'!$A:$A,$A269,'Exact Output'!$Q:$Q))</f>
        <v>0</v>
      </c>
      <c r="G269" s="8">
        <f>IF($A269="","",$E269+$F269)</f>
        <v>0</v>
      </c>
    </row>
    <row r="270" spans="1:7">
      <c r="A270">
        <f>IFERROR(INDEX('Exact Output'!$A$2:$A$901,MATCH(0,INDEX(COUNTIF($A$1:A269,'Exact Output'!$A$2:$A$901)+('Exact Output'!$A$2:$A$901=""),0),0)),"")</f>
        <v>0</v>
      </c>
      <c r="B270" s="8">
        <f>IF($A270="","",SUMIF(Calc!$A:$A,$A270,Calc!$E:$E))</f>
        <v>0</v>
      </c>
      <c r="C270" s="8">
        <f>IF($A270="","",SUMIF('Exact Output'!$A:$A,$A270,'Exact Output'!$J:$J))</f>
        <v>0</v>
      </c>
      <c r="D270" s="8">
        <f>IF($A270="","",SUMIF('Exact Output'!$A:$A,$A270,'Exact Output'!$P:$P))</f>
        <v>0</v>
      </c>
      <c r="E270" s="8">
        <f>IF($A270="","",SUMIF('Exact Output'!$A:$A,$A270,'Exact Output'!$O:$O))</f>
        <v>0</v>
      </c>
      <c r="F270" s="8">
        <f>IF($A270="","",SUMIF('Exact Output'!$A:$A,$A270,'Exact Output'!$Q:$Q))</f>
        <v>0</v>
      </c>
      <c r="G270" s="8">
        <f>IF($A270="","",$E270+$F270)</f>
        <v>0</v>
      </c>
    </row>
    <row r="271" spans="1:7">
      <c r="A271">
        <f>IFERROR(INDEX('Exact Output'!$A$2:$A$901,MATCH(0,INDEX(COUNTIF($A$1:A270,'Exact Output'!$A$2:$A$901)+('Exact Output'!$A$2:$A$901=""),0),0)),"")</f>
        <v>0</v>
      </c>
      <c r="B271" s="8">
        <f>IF($A271="","",SUMIF(Calc!$A:$A,$A271,Calc!$E:$E))</f>
        <v>0</v>
      </c>
      <c r="C271" s="8">
        <f>IF($A271="","",SUMIF('Exact Output'!$A:$A,$A271,'Exact Output'!$J:$J))</f>
        <v>0</v>
      </c>
      <c r="D271" s="8">
        <f>IF($A271="","",SUMIF('Exact Output'!$A:$A,$A271,'Exact Output'!$P:$P))</f>
        <v>0</v>
      </c>
      <c r="E271" s="8">
        <f>IF($A271="","",SUMIF('Exact Output'!$A:$A,$A271,'Exact Output'!$O:$O))</f>
        <v>0</v>
      </c>
      <c r="F271" s="8">
        <f>IF($A271="","",SUMIF('Exact Output'!$A:$A,$A271,'Exact Output'!$Q:$Q))</f>
        <v>0</v>
      </c>
      <c r="G271" s="8">
        <f>IF($A271="","",$E271+$F271)</f>
        <v>0</v>
      </c>
    </row>
    <row r="272" spans="1:7">
      <c r="A272">
        <f>IFERROR(INDEX('Exact Output'!$A$2:$A$901,MATCH(0,INDEX(COUNTIF($A$1:A271,'Exact Output'!$A$2:$A$901)+('Exact Output'!$A$2:$A$901=""),0),0)),"")</f>
        <v>0</v>
      </c>
      <c r="B272" s="8">
        <f>IF($A272="","",SUMIF(Calc!$A:$A,$A272,Calc!$E:$E))</f>
        <v>0</v>
      </c>
      <c r="C272" s="8">
        <f>IF($A272="","",SUMIF('Exact Output'!$A:$A,$A272,'Exact Output'!$J:$J))</f>
        <v>0</v>
      </c>
      <c r="D272" s="8">
        <f>IF($A272="","",SUMIF('Exact Output'!$A:$A,$A272,'Exact Output'!$P:$P))</f>
        <v>0</v>
      </c>
      <c r="E272" s="8">
        <f>IF($A272="","",SUMIF('Exact Output'!$A:$A,$A272,'Exact Output'!$O:$O))</f>
        <v>0</v>
      </c>
      <c r="F272" s="8">
        <f>IF($A272="","",SUMIF('Exact Output'!$A:$A,$A272,'Exact Output'!$Q:$Q))</f>
        <v>0</v>
      </c>
      <c r="G272" s="8">
        <f>IF($A272="","",$E272+$F272)</f>
        <v>0</v>
      </c>
    </row>
    <row r="273" spans="1:7">
      <c r="A273">
        <f>IFERROR(INDEX('Exact Output'!$A$2:$A$901,MATCH(0,INDEX(COUNTIF($A$1:A272,'Exact Output'!$A$2:$A$901)+('Exact Output'!$A$2:$A$901=""),0),0)),"")</f>
        <v>0</v>
      </c>
      <c r="B273" s="8">
        <f>IF($A273="","",SUMIF(Calc!$A:$A,$A273,Calc!$E:$E))</f>
        <v>0</v>
      </c>
      <c r="C273" s="8">
        <f>IF($A273="","",SUMIF('Exact Output'!$A:$A,$A273,'Exact Output'!$J:$J))</f>
        <v>0</v>
      </c>
      <c r="D273" s="8">
        <f>IF($A273="","",SUMIF('Exact Output'!$A:$A,$A273,'Exact Output'!$P:$P))</f>
        <v>0</v>
      </c>
      <c r="E273" s="8">
        <f>IF($A273="","",SUMIF('Exact Output'!$A:$A,$A273,'Exact Output'!$O:$O))</f>
        <v>0</v>
      </c>
      <c r="F273" s="8">
        <f>IF($A273="","",SUMIF('Exact Output'!$A:$A,$A273,'Exact Output'!$Q:$Q))</f>
        <v>0</v>
      </c>
      <c r="G273" s="8">
        <f>IF($A273="","",$E273+$F273)</f>
        <v>0</v>
      </c>
    </row>
    <row r="274" spans="1:7">
      <c r="A274">
        <f>IFERROR(INDEX('Exact Output'!$A$2:$A$901,MATCH(0,INDEX(COUNTIF($A$1:A273,'Exact Output'!$A$2:$A$901)+('Exact Output'!$A$2:$A$901=""),0),0)),"")</f>
        <v>0</v>
      </c>
      <c r="B274" s="8">
        <f>IF($A274="","",SUMIF(Calc!$A:$A,$A274,Calc!$E:$E))</f>
        <v>0</v>
      </c>
      <c r="C274" s="8">
        <f>IF($A274="","",SUMIF('Exact Output'!$A:$A,$A274,'Exact Output'!$J:$J))</f>
        <v>0</v>
      </c>
      <c r="D274" s="8">
        <f>IF($A274="","",SUMIF('Exact Output'!$A:$A,$A274,'Exact Output'!$P:$P))</f>
        <v>0</v>
      </c>
      <c r="E274" s="8">
        <f>IF($A274="","",SUMIF('Exact Output'!$A:$A,$A274,'Exact Output'!$O:$O))</f>
        <v>0</v>
      </c>
      <c r="F274" s="8">
        <f>IF($A274="","",SUMIF('Exact Output'!$A:$A,$A274,'Exact Output'!$Q:$Q))</f>
        <v>0</v>
      </c>
      <c r="G274" s="8">
        <f>IF($A274="","",$E274+$F274)</f>
        <v>0</v>
      </c>
    </row>
    <row r="275" spans="1:7">
      <c r="A275">
        <f>IFERROR(INDEX('Exact Output'!$A$2:$A$901,MATCH(0,INDEX(COUNTIF($A$1:A274,'Exact Output'!$A$2:$A$901)+('Exact Output'!$A$2:$A$901=""),0),0)),"")</f>
        <v>0</v>
      </c>
      <c r="B275" s="8">
        <f>IF($A275="","",SUMIF(Calc!$A:$A,$A275,Calc!$E:$E))</f>
        <v>0</v>
      </c>
      <c r="C275" s="8">
        <f>IF($A275="","",SUMIF('Exact Output'!$A:$A,$A275,'Exact Output'!$J:$J))</f>
        <v>0</v>
      </c>
      <c r="D275" s="8">
        <f>IF($A275="","",SUMIF('Exact Output'!$A:$A,$A275,'Exact Output'!$P:$P))</f>
        <v>0</v>
      </c>
      <c r="E275" s="8">
        <f>IF($A275="","",SUMIF('Exact Output'!$A:$A,$A275,'Exact Output'!$O:$O))</f>
        <v>0</v>
      </c>
      <c r="F275" s="8">
        <f>IF($A275="","",SUMIF('Exact Output'!$A:$A,$A275,'Exact Output'!$Q:$Q))</f>
        <v>0</v>
      </c>
      <c r="G275" s="8">
        <f>IF($A275="","",$E275+$F275)</f>
        <v>0</v>
      </c>
    </row>
    <row r="276" spans="1:7">
      <c r="A276">
        <f>IFERROR(INDEX('Exact Output'!$A$2:$A$901,MATCH(0,INDEX(COUNTIF($A$1:A275,'Exact Output'!$A$2:$A$901)+('Exact Output'!$A$2:$A$901=""),0),0)),"")</f>
        <v>0</v>
      </c>
      <c r="B276" s="8">
        <f>IF($A276="","",SUMIF(Calc!$A:$A,$A276,Calc!$E:$E))</f>
        <v>0</v>
      </c>
      <c r="C276" s="8">
        <f>IF($A276="","",SUMIF('Exact Output'!$A:$A,$A276,'Exact Output'!$J:$J))</f>
        <v>0</v>
      </c>
      <c r="D276" s="8">
        <f>IF($A276="","",SUMIF('Exact Output'!$A:$A,$A276,'Exact Output'!$P:$P))</f>
        <v>0</v>
      </c>
      <c r="E276" s="8">
        <f>IF($A276="","",SUMIF('Exact Output'!$A:$A,$A276,'Exact Output'!$O:$O))</f>
        <v>0</v>
      </c>
      <c r="F276" s="8">
        <f>IF($A276="","",SUMIF('Exact Output'!$A:$A,$A276,'Exact Output'!$Q:$Q))</f>
        <v>0</v>
      </c>
      <c r="G276" s="8">
        <f>IF($A276="","",$E276+$F276)</f>
        <v>0</v>
      </c>
    </row>
    <row r="277" spans="1:7">
      <c r="A277">
        <f>IFERROR(INDEX('Exact Output'!$A$2:$A$901,MATCH(0,INDEX(COUNTIF($A$1:A276,'Exact Output'!$A$2:$A$901)+('Exact Output'!$A$2:$A$901=""),0),0)),"")</f>
        <v>0</v>
      </c>
      <c r="B277" s="8">
        <f>IF($A277="","",SUMIF(Calc!$A:$A,$A277,Calc!$E:$E))</f>
        <v>0</v>
      </c>
      <c r="C277" s="8">
        <f>IF($A277="","",SUMIF('Exact Output'!$A:$A,$A277,'Exact Output'!$J:$J))</f>
        <v>0</v>
      </c>
      <c r="D277" s="8">
        <f>IF($A277="","",SUMIF('Exact Output'!$A:$A,$A277,'Exact Output'!$P:$P))</f>
        <v>0</v>
      </c>
      <c r="E277" s="8">
        <f>IF($A277="","",SUMIF('Exact Output'!$A:$A,$A277,'Exact Output'!$O:$O))</f>
        <v>0</v>
      </c>
      <c r="F277" s="8">
        <f>IF($A277="","",SUMIF('Exact Output'!$A:$A,$A277,'Exact Output'!$Q:$Q))</f>
        <v>0</v>
      </c>
      <c r="G277" s="8">
        <f>IF($A277="","",$E277+$F277)</f>
        <v>0</v>
      </c>
    </row>
    <row r="278" spans="1:7">
      <c r="A278">
        <f>IFERROR(INDEX('Exact Output'!$A$2:$A$901,MATCH(0,INDEX(COUNTIF($A$1:A277,'Exact Output'!$A$2:$A$901)+('Exact Output'!$A$2:$A$901=""),0),0)),"")</f>
        <v>0</v>
      </c>
      <c r="B278" s="8">
        <f>IF($A278="","",SUMIF(Calc!$A:$A,$A278,Calc!$E:$E))</f>
        <v>0</v>
      </c>
      <c r="C278" s="8">
        <f>IF($A278="","",SUMIF('Exact Output'!$A:$A,$A278,'Exact Output'!$J:$J))</f>
        <v>0</v>
      </c>
      <c r="D278" s="8">
        <f>IF($A278="","",SUMIF('Exact Output'!$A:$A,$A278,'Exact Output'!$P:$P))</f>
        <v>0</v>
      </c>
      <c r="E278" s="8">
        <f>IF($A278="","",SUMIF('Exact Output'!$A:$A,$A278,'Exact Output'!$O:$O))</f>
        <v>0</v>
      </c>
      <c r="F278" s="8">
        <f>IF($A278="","",SUMIF('Exact Output'!$A:$A,$A278,'Exact Output'!$Q:$Q))</f>
        <v>0</v>
      </c>
      <c r="G278" s="8">
        <f>IF($A278="","",$E278+$F278)</f>
        <v>0</v>
      </c>
    </row>
    <row r="279" spans="1:7">
      <c r="A279">
        <f>IFERROR(INDEX('Exact Output'!$A$2:$A$901,MATCH(0,INDEX(COUNTIF($A$1:A278,'Exact Output'!$A$2:$A$901)+('Exact Output'!$A$2:$A$901=""),0),0)),"")</f>
        <v>0</v>
      </c>
      <c r="B279" s="8">
        <f>IF($A279="","",SUMIF(Calc!$A:$A,$A279,Calc!$E:$E))</f>
        <v>0</v>
      </c>
      <c r="C279" s="8">
        <f>IF($A279="","",SUMIF('Exact Output'!$A:$A,$A279,'Exact Output'!$J:$J))</f>
        <v>0</v>
      </c>
      <c r="D279" s="8">
        <f>IF($A279="","",SUMIF('Exact Output'!$A:$A,$A279,'Exact Output'!$P:$P))</f>
        <v>0</v>
      </c>
      <c r="E279" s="8">
        <f>IF($A279="","",SUMIF('Exact Output'!$A:$A,$A279,'Exact Output'!$O:$O))</f>
        <v>0</v>
      </c>
      <c r="F279" s="8">
        <f>IF($A279="","",SUMIF('Exact Output'!$A:$A,$A279,'Exact Output'!$Q:$Q))</f>
        <v>0</v>
      </c>
      <c r="G279" s="8">
        <f>IF($A279="","",$E279+$F279)</f>
        <v>0</v>
      </c>
    </row>
    <row r="280" spans="1:7">
      <c r="A280">
        <f>IFERROR(INDEX('Exact Output'!$A$2:$A$901,MATCH(0,INDEX(COUNTIF($A$1:A279,'Exact Output'!$A$2:$A$901)+('Exact Output'!$A$2:$A$901=""),0),0)),"")</f>
        <v>0</v>
      </c>
      <c r="B280" s="8">
        <f>IF($A280="","",SUMIF(Calc!$A:$A,$A280,Calc!$E:$E))</f>
        <v>0</v>
      </c>
      <c r="C280" s="8">
        <f>IF($A280="","",SUMIF('Exact Output'!$A:$A,$A280,'Exact Output'!$J:$J))</f>
        <v>0</v>
      </c>
      <c r="D280" s="8">
        <f>IF($A280="","",SUMIF('Exact Output'!$A:$A,$A280,'Exact Output'!$P:$P))</f>
        <v>0</v>
      </c>
      <c r="E280" s="8">
        <f>IF($A280="","",SUMIF('Exact Output'!$A:$A,$A280,'Exact Output'!$O:$O))</f>
        <v>0</v>
      </c>
      <c r="F280" s="8">
        <f>IF($A280="","",SUMIF('Exact Output'!$A:$A,$A280,'Exact Output'!$Q:$Q))</f>
        <v>0</v>
      </c>
      <c r="G280" s="8">
        <f>IF($A280="","",$E280+$F280)</f>
        <v>0</v>
      </c>
    </row>
    <row r="281" spans="1:7">
      <c r="A281">
        <f>IFERROR(INDEX('Exact Output'!$A$2:$A$901,MATCH(0,INDEX(COUNTIF($A$1:A280,'Exact Output'!$A$2:$A$901)+('Exact Output'!$A$2:$A$901=""),0),0)),"")</f>
        <v>0</v>
      </c>
      <c r="B281" s="8">
        <f>IF($A281="","",SUMIF(Calc!$A:$A,$A281,Calc!$E:$E))</f>
        <v>0</v>
      </c>
      <c r="C281" s="8">
        <f>IF($A281="","",SUMIF('Exact Output'!$A:$A,$A281,'Exact Output'!$J:$J))</f>
        <v>0</v>
      </c>
      <c r="D281" s="8">
        <f>IF($A281="","",SUMIF('Exact Output'!$A:$A,$A281,'Exact Output'!$P:$P))</f>
        <v>0</v>
      </c>
      <c r="E281" s="8">
        <f>IF($A281="","",SUMIF('Exact Output'!$A:$A,$A281,'Exact Output'!$O:$O))</f>
        <v>0</v>
      </c>
      <c r="F281" s="8">
        <f>IF($A281="","",SUMIF('Exact Output'!$A:$A,$A281,'Exact Output'!$Q:$Q))</f>
        <v>0</v>
      </c>
      <c r="G281" s="8">
        <f>IF($A281="","",$E281+$F281)</f>
        <v>0</v>
      </c>
    </row>
    <row r="282" spans="1:7">
      <c r="A282">
        <f>IFERROR(INDEX('Exact Output'!$A$2:$A$901,MATCH(0,INDEX(COUNTIF($A$1:A281,'Exact Output'!$A$2:$A$901)+('Exact Output'!$A$2:$A$901=""),0),0)),"")</f>
        <v>0</v>
      </c>
      <c r="B282" s="8">
        <f>IF($A282="","",SUMIF(Calc!$A:$A,$A282,Calc!$E:$E))</f>
        <v>0</v>
      </c>
      <c r="C282" s="8">
        <f>IF($A282="","",SUMIF('Exact Output'!$A:$A,$A282,'Exact Output'!$J:$J))</f>
        <v>0</v>
      </c>
      <c r="D282" s="8">
        <f>IF($A282="","",SUMIF('Exact Output'!$A:$A,$A282,'Exact Output'!$P:$P))</f>
        <v>0</v>
      </c>
      <c r="E282" s="8">
        <f>IF($A282="","",SUMIF('Exact Output'!$A:$A,$A282,'Exact Output'!$O:$O))</f>
        <v>0</v>
      </c>
      <c r="F282" s="8">
        <f>IF($A282="","",SUMIF('Exact Output'!$A:$A,$A282,'Exact Output'!$Q:$Q))</f>
        <v>0</v>
      </c>
      <c r="G282" s="8">
        <f>IF($A282="","",$E282+$F282)</f>
        <v>0</v>
      </c>
    </row>
    <row r="283" spans="1:7">
      <c r="A283">
        <f>IFERROR(INDEX('Exact Output'!$A$2:$A$901,MATCH(0,INDEX(COUNTIF($A$1:A282,'Exact Output'!$A$2:$A$901)+('Exact Output'!$A$2:$A$901=""),0),0)),"")</f>
        <v>0</v>
      </c>
      <c r="B283" s="8">
        <f>IF($A283="","",SUMIF(Calc!$A:$A,$A283,Calc!$E:$E))</f>
        <v>0</v>
      </c>
      <c r="C283" s="8">
        <f>IF($A283="","",SUMIF('Exact Output'!$A:$A,$A283,'Exact Output'!$J:$J))</f>
        <v>0</v>
      </c>
      <c r="D283" s="8">
        <f>IF($A283="","",SUMIF('Exact Output'!$A:$A,$A283,'Exact Output'!$P:$P))</f>
        <v>0</v>
      </c>
      <c r="E283" s="8">
        <f>IF($A283="","",SUMIF('Exact Output'!$A:$A,$A283,'Exact Output'!$O:$O))</f>
        <v>0</v>
      </c>
      <c r="F283" s="8">
        <f>IF($A283="","",SUMIF('Exact Output'!$A:$A,$A283,'Exact Output'!$Q:$Q))</f>
        <v>0</v>
      </c>
      <c r="G283" s="8">
        <f>IF($A283="","",$E283+$F283)</f>
        <v>0</v>
      </c>
    </row>
    <row r="284" spans="1:7">
      <c r="A284">
        <f>IFERROR(INDEX('Exact Output'!$A$2:$A$901,MATCH(0,INDEX(COUNTIF($A$1:A283,'Exact Output'!$A$2:$A$901)+('Exact Output'!$A$2:$A$901=""),0),0)),"")</f>
        <v>0</v>
      </c>
      <c r="B284" s="8">
        <f>IF($A284="","",SUMIF(Calc!$A:$A,$A284,Calc!$E:$E))</f>
        <v>0</v>
      </c>
      <c r="C284" s="8">
        <f>IF($A284="","",SUMIF('Exact Output'!$A:$A,$A284,'Exact Output'!$J:$J))</f>
        <v>0</v>
      </c>
      <c r="D284" s="8">
        <f>IF($A284="","",SUMIF('Exact Output'!$A:$A,$A284,'Exact Output'!$P:$P))</f>
        <v>0</v>
      </c>
      <c r="E284" s="8">
        <f>IF($A284="","",SUMIF('Exact Output'!$A:$A,$A284,'Exact Output'!$O:$O))</f>
        <v>0</v>
      </c>
      <c r="F284" s="8">
        <f>IF($A284="","",SUMIF('Exact Output'!$A:$A,$A284,'Exact Output'!$Q:$Q))</f>
        <v>0</v>
      </c>
      <c r="G284" s="8">
        <f>IF($A284="","",$E284+$F284)</f>
        <v>0</v>
      </c>
    </row>
    <row r="285" spans="1:7">
      <c r="A285">
        <f>IFERROR(INDEX('Exact Output'!$A$2:$A$901,MATCH(0,INDEX(COUNTIF($A$1:A284,'Exact Output'!$A$2:$A$901)+('Exact Output'!$A$2:$A$901=""),0),0)),"")</f>
        <v>0</v>
      </c>
      <c r="B285" s="8">
        <f>IF($A285="","",SUMIF(Calc!$A:$A,$A285,Calc!$E:$E))</f>
        <v>0</v>
      </c>
      <c r="C285" s="8">
        <f>IF($A285="","",SUMIF('Exact Output'!$A:$A,$A285,'Exact Output'!$J:$J))</f>
        <v>0</v>
      </c>
      <c r="D285" s="8">
        <f>IF($A285="","",SUMIF('Exact Output'!$A:$A,$A285,'Exact Output'!$P:$P))</f>
        <v>0</v>
      </c>
      <c r="E285" s="8">
        <f>IF($A285="","",SUMIF('Exact Output'!$A:$A,$A285,'Exact Output'!$O:$O))</f>
        <v>0</v>
      </c>
      <c r="F285" s="8">
        <f>IF($A285="","",SUMIF('Exact Output'!$A:$A,$A285,'Exact Output'!$Q:$Q))</f>
        <v>0</v>
      </c>
      <c r="G285" s="8">
        <f>IF($A285="","",$E285+$F285)</f>
        <v>0</v>
      </c>
    </row>
    <row r="286" spans="1:7">
      <c r="A286">
        <f>IFERROR(INDEX('Exact Output'!$A$2:$A$901,MATCH(0,INDEX(COUNTIF($A$1:A285,'Exact Output'!$A$2:$A$901)+('Exact Output'!$A$2:$A$901=""),0),0)),"")</f>
        <v>0</v>
      </c>
      <c r="B286" s="8">
        <f>IF($A286="","",SUMIF(Calc!$A:$A,$A286,Calc!$E:$E))</f>
        <v>0</v>
      </c>
      <c r="C286" s="8">
        <f>IF($A286="","",SUMIF('Exact Output'!$A:$A,$A286,'Exact Output'!$J:$J))</f>
        <v>0</v>
      </c>
      <c r="D286" s="8">
        <f>IF($A286="","",SUMIF('Exact Output'!$A:$A,$A286,'Exact Output'!$P:$P))</f>
        <v>0</v>
      </c>
      <c r="E286" s="8">
        <f>IF($A286="","",SUMIF('Exact Output'!$A:$A,$A286,'Exact Output'!$O:$O))</f>
        <v>0</v>
      </c>
      <c r="F286" s="8">
        <f>IF($A286="","",SUMIF('Exact Output'!$A:$A,$A286,'Exact Output'!$Q:$Q))</f>
        <v>0</v>
      </c>
      <c r="G286" s="8">
        <f>IF($A286="","",$E286+$F286)</f>
        <v>0</v>
      </c>
    </row>
    <row r="287" spans="1:7">
      <c r="A287">
        <f>IFERROR(INDEX('Exact Output'!$A$2:$A$901,MATCH(0,INDEX(COUNTIF($A$1:A286,'Exact Output'!$A$2:$A$901)+('Exact Output'!$A$2:$A$901=""),0),0)),"")</f>
        <v>0</v>
      </c>
      <c r="B287" s="8">
        <f>IF($A287="","",SUMIF(Calc!$A:$A,$A287,Calc!$E:$E))</f>
        <v>0</v>
      </c>
      <c r="C287" s="8">
        <f>IF($A287="","",SUMIF('Exact Output'!$A:$A,$A287,'Exact Output'!$J:$J))</f>
        <v>0</v>
      </c>
      <c r="D287" s="8">
        <f>IF($A287="","",SUMIF('Exact Output'!$A:$A,$A287,'Exact Output'!$P:$P))</f>
        <v>0</v>
      </c>
      <c r="E287" s="8">
        <f>IF($A287="","",SUMIF('Exact Output'!$A:$A,$A287,'Exact Output'!$O:$O))</f>
        <v>0</v>
      </c>
      <c r="F287" s="8">
        <f>IF($A287="","",SUMIF('Exact Output'!$A:$A,$A287,'Exact Output'!$Q:$Q))</f>
        <v>0</v>
      </c>
      <c r="G287" s="8">
        <f>IF($A287="","",$E287+$F287)</f>
        <v>0</v>
      </c>
    </row>
    <row r="288" spans="1:7">
      <c r="A288">
        <f>IFERROR(INDEX('Exact Output'!$A$2:$A$901,MATCH(0,INDEX(COUNTIF($A$1:A287,'Exact Output'!$A$2:$A$901)+('Exact Output'!$A$2:$A$901=""),0),0)),"")</f>
        <v>0</v>
      </c>
      <c r="B288" s="8">
        <f>IF($A288="","",SUMIF(Calc!$A:$A,$A288,Calc!$E:$E))</f>
        <v>0</v>
      </c>
      <c r="C288" s="8">
        <f>IF($A288="","",SUMIF('Exact Output'!$A:$A,$A288,'Exact Output'!$J:$J))</f>
        <v>0</v>
      </c>
      <c r="D288" s="8">
        <f>IF($A288="","",SUMIF('Exact Output'!$A:$A,$A288,'Exact Output'!$P:$P))</f>
        <v>0</v>
      </c>
      <c r="E288" s="8">
        <f>IF($A288="","",SUMIF('Exact Output'!$A:$A,$A288,'Exact Output'!$O:$O))</f>
        <v>0</v>
      </c>
      <c r="F288" s="8">
        <f>IF($A288="","",SUMIF('Exact Output'!$A:$A,$A288,'Exact Output'!$Q:$Q))</f>
        <v>0</v>
      </c>
      <c r="G288" s="8">
        <f>IF($A288="","",$E288+$F288)</f>
        <v>0</v>
      </c>
    </row>
    <row r="289" spans="1:7">
      <c r="A289">
        <f>IFERROR(INDEX('Exact Output'!$A$2:$A$901,MATCH(0,INDEX(COUNTIF($A$1:A288,'Exact Output'!$A$2:$A$901)+('Exact Output'!$A$2:$A$901=""),0),0)),"")</f>
        <v>0</v>
      </c>
      <c r="B289" s="8">
        <f>IF($A289="","",SUMIF(Calc!$A:$A,$A289,Calc!$E:$E))</f>
        <v>0</v>
      </c>
      <c r="C289" s="8">
        <f>IF($A289="","",SUMIF('Exact Output'!$A:$A,$A289,'Exact Output'!$J:$J))</f>
        <v>0</v>
      </c>
      <c r="D289" s="8">
        <f>IF($A289="","",SUMIF('Exact Output'!$A:$A,$A289,'Exact Output'!$P:$P))</f>
        <v>0</v>
      </c>
      <c r="E289" s="8">
        <f>IF($A289="","",SUMIF('Exact Output'!$A:$A,$A289,'Exact Output'!$O:$O))</f>
        <v>0</v>
      </c>
      <c r="F289" s="8">
        <f>IF($A289="","",SUMIF('Exact Output'!$A:$A,$A289,'Exact Output'!$Q:$Q))</f>
        <v>0</v>
      </c>
      <c r="G289" s="8">
        <f>IF($A289="","",$E289+$F289)</f>
        <v>0</v>
      </c>
    </row>
    <row r="290" spans="1:7">
      <c r="A290">
        <f>IFERROR(INDEX('Exact Output'!$A$2:$A$901,MATCH(0,INDEX(COUNTIF($A$1:A289,'Exact Output'!$A$2:$A$901)+('Exact Output'!$A$2:$A$901=""),0),0)),"")</f>
        <v>0</v>
      </c>
      <c r="B290" s="8">
        <f>IF($A290="","",SUMIF(Calc!$A:$A,$A290,Calc!$E:$E))</f>
        <v>0</v>
      </c>
      <c r="C290" s="8">
        <f>IF($A290="","",SUMIF('Exact Output'!$A:$A,$A290,'Exact Output'!$J:$J))</f>
        <v>0</v>
      </c>
      <c r="D290" s="8">
        <f>IF($A290="","",SUMIF('Exact Output'!$A:$A,$A290,'Exact Output'!$P:$P))</f>
        <v>0</v>
      </c>
      <c r="E290" s="8">
        <f>IF($A290="","",SUMIF('Exact Output'!$A:$A,$A290,'Exact Output'!$O:$O))</f>
        <v>0</v>
      </c>
      <c r="F290" s="8">
        <f>IF($A290="","",SUMIF('Exact Output'!$A:$A,$A290,'Exact Output'!$Q:$Q))</f>
        <v>0</v>
      </c>
      <c r="G290" s="8">
        <f>IF($A290="","",$E290+$F290)</f>
        <v>0</v>
      </c>
    </row>
    <row r="291" spans="1:7">
      <c r="A291">
        <f>IFERROR(INDEX('Exact Output'!$A$2:$A$901,MATCH(0,INDEX(COUNTIF($A$1:A290,'Exact Output'!$A$2:$A$901)+('Exact Output'!$A$2:$A$901=""),0),0)),"")</f>
        <v>0</v>
      </c>
      <c r="B291" s="8">
        <f>IF($A291="","",SUMIF(Calc!$A:$A,$A291,Calc!$E:$E))</f>
        <v>0</v>
      </c>
      <c r="C291" s="8">
        <f>IF($A291="","",SUMIF('Exact Output'!$A:$A,$A291,'Exact Output'!$J:$J))</f>
        <v>0</v>
      </c>
      <c r="D291" s="8">
        <f>IF($A291="","",SUMIF('Exact Output'!$A:$A,$A291,'Exact Output'!$P:$P))</f>
        <v>0</v>
      </c>
      <c r="E291" s="8">
        <f>IF($A291="","",SUMIF('Exact Output'!$A:$A,$A291,'Exact Output'!$O:$O))</f>
        <v>0</v>
      </c>
      <c r="F291" s="8">
        <f>IF($A291="","",SUMIF('Exact Output'!$A:$A,$A291,'Exact Output'!$Q:$Q))</f>
        <v>0</v>
      </c>
      <c r="G291" s="8">
        <f>IF($A291="","",$E291+$F291)</f>
        <v>0</v>
      </c>
    </row>
    <row r="292" spans="1:7">
      <c r="A292">
        <f>IFERROR(INDEX('Exact Output'!$A$2:$A$901,MATCH(0,INDEX(COUNTIF($A$1:A291,'Exact Output'!$A$2:$A$901)+('Exact Output'!$A$2:$A$901=""),0),0)),"")</f>
        <v>0</v>
      </c>
      <c r="B292" s="8">
        <f>IF($A292="","",SUMIF(Calc!$A:$A,$A292,Calc!$E:$E))</f>
        <v>0</v>
      </c>
      <c r="C292" s="8">
        <f>IF($A292="","",SUMIF('Exact Output'!$A:$A,$A292,'Exact Output'!$J:$J))</f>
        <v>0</v>
      </c>
      <c r="D292" s="8">
        <f>IF($A292="","",SUMIF('Exact Output'!$A:$A,$A292,'Exact Output'!$P:$P))</f>
        <v>0</v>
      </c>
      <c r="E292" s="8">
        <f>IF($A292="","",SUMIF('Exact Output'!$A:$A,$A292,'Exact Output'!$O:$O))</f>
        <v>0</v>
      </c>
      <c r="F292" s="8">
        <f>IF($A292="","",SUMIF('Exact Output'!$A:$A,$A292,'Exact Output'!$Q:$Q))</f>
        <v>0</v>
      </c>
      <c r="G292" s="8">
        <f>IF($A292="","",$E292+$F292)</f>
        <v>0</v>
      </c>
    </row>
    <row r="293" spans="1:7">
      <c r="A293">
        <f>IFERROR(INDEX('Exact Output'!$A$2:$A$901,MATCH(0,INDEX(COUNTIF($A$1:A292,'Exact Output'!$A$2:$A$901)+('Exact Output'!$A$2:$A$901=""),0),0)),"")</f>
        <v>0</v>
      </c>
      <c r="B293" s="8">
        <f>IF($A293="","",SUMIF(Calc!$A:$A,$A293,Calc!$E:$E))</f>
        <v>0</v>
      </c>
      <c r="C293" s="8">
        <f>IF($A293="","",SUMIF('Exact Output'!$A:$A,$A293,'Exact Output'!$J:$J))</f>
        <v>0</v>
      </c>
      <c r="D293" s="8">
        <f>IF($A293="","",SUMIF('Exact Output'!$A:$A,$A293,'Exact Output'!$P:$P))</f>
        <v>0</v>
      </c>
      <c r="E293" s="8">
        <f>IF($A293="","",SUMIF('Exact Output'!$A:$A,$A293,'Exact Output'!$O:$O))</f>
        <v>0</v>
      </c>
      <c r="F293" s="8">
        <f>IF($A293="","",SUMIF('Exact Output'!$A:$A,$A293,'Exact Output'!$Q:$Q))</f>
        <v>0</v>
      </c>
      <c r="G293" s="8">
        <f>IF($A293="","",$E293+$F293)</f>
        <v>0</v>
      </c>
    </row>
    <row r="294" spans="1:7">
      <c r="A294">
        <f>IFERROR(INDEX('Exact Output'!$A$2:$A$901,MATCH(0,INDEX(COUNTIF($A$1:A293,'Exact Output'!$A$2:$A$901)+('Exact Output'!$A$2:$A$901=""),0),0)),"")</f>
        <v>0</v>
      </c>
      <c r="B294" s="8">
        <f>IF($A294="","",SUMIF(Calc!$A:$A,$A294,Calc!$E:$E))</f>
        <v>0</v>
      </c>
      <c r="C294" s="8">
        <f>IF($A294="","",SUMIF('Exact Output'!$A:$A,$A294,'Exact Output'!$J:$J))</f>
        <v>0</v>
      </c>
      <c r="D294" s="8">
        <f>IF($A294="","",SUMIF('Exact Output'!$A:$A,$A294,'Exact Output'!$P:$P))</f>
        <v>0</v>
      </c>
      <c r="E294" s="8">
        <f>IF($A294="","",SUMIF('Exact Output'!$A:$A,$A294,'Exact Output'!$O:$O))</f>
        <v>0</v>
      </c>
      <c r="F294" s="8">
        <f>IF($A294="","",SUMIF('Exact Output'!$A:$A,$A294,'Exact Output'!$Q:$Q))</f>
        <v>0</v>
      </c>
      <c r="G294" s="8">
        <f>IF($A294="","",$E294+$F294)</f>
        <v>0</v>
      </c>
    </row>
    <row r="295" spans="1:7">
      <c r="A295">
        <f>IFERROR(INDEX('Exact Output'!$A$2:$A$901,MATCH(0,INDEX(COUNTIF($A$1:A294,'Exact Output'!$A$2:$A$901)+('Exact Output'!$A$2:$A$901=""),0),0)),"")</f>
        <v>0</v>
      </c>
      <c r="B295" s="8">
        <f>IF($A295="","",SUMIF(Calc!$A:$A,$A295,Calc!$E:$E))</f>
        <v>0</v>
      </c>
      <c r="C295" s="8">
        <f>IF($A295="","",SUMIF('Exact Output'!$A:$A,$A295,'Exact Output'!$J:$J))</f>
        <v>0</v>
      </c>
      <c r="D295" s="8">
        <f>IF($A295="","",SUMIF('Exact Output'!$A:$A,$A295,'Exact Output'!$P:$P))</f>
        <v>0</v>
      </c>
      <c r="E295" s="8">
        <f>IF($A295="","",SUMIF('Exact Output'!$A:$A,$A295,'Exact Output'!$O:$O))</f>
        <v>0</v>
      </c>
      <c r="F295" s="8">
        <f>IF($A295="","",SUMIF('Exact Output'!$A:$A,$A295,'Exact Output'!$Q:$Q))</f>
        <v>0</v>
      </c>
      <c r="G295" s="8">
        <f>IF($A295="","",$E295+$F295)</f>
        <v>0</v>
      </c>
    </row>
    <row r="296" spans="1:7">
      <c r="A296">
        <f>IFERROR(INDEX('Exact Output'!$A$2:$A$901,MATCH(0,INDEX(COUNTIF($A$1:A295,'Exact Output'!$A$2:$A$901)+('Exact Output'!$A$2:$A$901=""),0),0)),"")</f>
        <v>0</v>
      </c>
      <c r="B296" s="8">
        <f>IF($A296="","",SUMIF(Calc!$A:$A,$A296,Calc!$E:$E))</f>
        <v>0</v>
      </c>
      <c r="C296" s="8">
        <f>IF($A296="","",SUMIF('Exact Output'!$A:$A,$A296,'Exact Output'!$J:$J))</f>
        <v>0</v>
      </c>
      <c r="D296" s="8">
        <f>IF($A296="","",SUMIF('Exact Output'!$A:$A,$A296,'Exact Output'!$P:$P))</f>
        <v>0</v>
      </c>
      <c r="E296" s="8">
        <f>IF($A296="","",SUMIF('Exact Output'!$A:$A,$A296,'Exact Output'!$O:$O))</f>
        <v>0</v>
      </c>
      <c r="F296" s="8">
        <f>IF($A296="","",SUMIF('Exact Output'!$A:$A,$A296,'Exact Output'!$Q:$Q))</f>
        <v>0</v>
      </c>
      <c r="G296" s="8">
        <f>IF($A296="","",$E296+$F296)</f>
        <v>0</v>
      </c>
    </row>
    <row r="297" spans="1:7">
      <c r="A297">
        <f>IFERROR(INDEX('Exact Output'!$A$2:$A$901,MATCH(0,INDEX(COUNTIF($A$1:A296,'Exact Output'!$A$2:$A$901)+('Exact Output'!$A$2:$A$901=""),0),0)),"")</f>
        <v>0</v>
      </c>
      <c r="B297" s="8">
        <f>IF($A297="","",SUMIF(Calc!$A:$A,$A297,Calc!$E:$E))</f>
        <v>0</v>
      </c>
      <c r="C297" s="8">
        <f>IF($A297="","",SUMIF('Exact Output'!$A:$A,$A297,'Exact Output'!$J:$J))</f>
        <v>0</v>
      </c>
      <c r="D297" s="8">
        <f>IF($A297="","",SUMIF('Exact Output'!$A:$A,$A297,'Exact Output'!$P:$P))</f>
        <v>0</v>
      </c>
      <c r="E297" s="8">
        <f>IF($A297="","",SUMIF('Exact Output'!$A:$A,$A297,'Exact Output'!$O:$O))</f>
        <v>0</v>
      </c>
      <c r="F297" s="8">
        <f>IF($A297="","",SUMIF('Exact Output'!$A:$A,$A297,'Exact Output'!$Q:$Q))</f>
        <v>0</v>
      </c>
      <c r="G297" s="8">
        <f>IF($A297="","",$E297+$F297)</f>
        <v>0</v>
      </c>
    </row>
    <row r="298" spans="1:7">
      <c r="A298">
        <f>IFERROR(INDEX('Exact Output'!$A$2:$A$901,MATCH(0,INDEX(COUNTIF($A$1:A297,'Exact Output'!$A$2:$A$901)+('Exact Output'!$A$2:$A$901=""),0),0)),"")</f>
        <v>0</v>
      </c>
      <c r="B298" s="8">
        <f>IF($A298="","",SUMIF(Calc!$A:$A,$A298,Calc!$E:$E))</f>
        <v>0</v>
      </c>
      <c r="C298" s="8">
        <f>IF($A298="","",SUMIF('Exact Output'!$A:$A,$A298,'Exact Output'!$J:$J))</f>
        <v>0</v>
      </c>
      <c r="D298" s="8">
        <f>IF($A298="","",SUMIF('Exact Output'!$A:$A,$A298,'Exact Output'!$P:$P))</f>
        <v>0</v>
      </c>
      <c r="E298" s="8">
        <f>IF($A298="","",SUMIF('Exact Output'!$A:$A,$A298,'Exact Output'!$O:$O))</f>
        <v>0</v>
      </c>
      <c r="F298" s="8">
        <f>IF($A298="","",SUMIF('Exact Output'!$A:$A,$A298,'Exact Output'!$Q:$Q))</f>
        <v>0</v>
      </c>
      <c r="G298" s="8">
        <f>IF($A298="","",$E298+$F298)</f>
        <v>0</v>
      </c>
    </row>
    <row r="299" spans="1:7">
      <c r="A299">
        <f>IFERROR(INDEX('Exact Output'!$A$2:$A$901,MATCH(0,INDEX(COUNTIF($A$1:A298,'Exact Output'!$A$2:$A$901)+('Exact Output'!$A$2:$A$901=""),0),0)),"")</f>
        <v>0</v>
      </c>
      <c r="B299" s="8">
        <f>IF($A299="","",SUMIF(Calc!$A:$A,$A299,Calc!$E:$E))</f>
        <v>0</v>
      </c>
      <c r="C299" s="8">
        <f>IF($A299="","",SUMIF('Exact Output'!$A:$A,$A299,'Exact Output'!$J:$J))</f>
        <v>0</v>
      </c>
      <c r="D299" s="8">
        <f>IF($A299="","",SUMIF('Exact Output'!$A:$A,$A299,'Exact Output'!$P:$P))</f>
        <v>0</v>
      </c>
      <c r="E299" s="8">
        <f>IF($A299="","",SUMIF('Exact Output'!$A:$A,$A299,'Exact Output'!$O:$O))</f>
        <v>0</v>
      </c>
      <c r="F299" s="8">
        <f>IF($A299="","",SUMIF('Exact Output'!$A:$A,$A299,'Exact Output'!$Q:$Q))</f>
        <v>0</v>
      </c>
      <c r="G299" s="8">
        <f>IF($A299="","",$E299+$F299)</f>
        <v>0</v>
      </c>
    </row>
    <row r="300" spans="1:7">
      <c r="A300">
        <f>IFERROR(INDEX('Exact Output'!$A$2:$A$901,MATCH(0,INDEX(COUNTIF($A$1:A299,'Exact Output'!$A$2:$A$901)+('Exact Output'!$A$2:$A$901=""),0),0)),"")</f>
        <v>0</v>
      </c>
      <c r="B300" s="8">
        <f>IF($A300="","",SUMIF(Calc!$A:$A,$A300,Calc!$E:$E))</f>
        <v>0</v>
      </c>
      <c r="C300" s="8">
        <f>IF($A300="","",SUMIF('Exact Output'!$A:$A,$A300,'Exact Output'!$J:$J))</f>
        <v>0</v>
      </c>
      <c r="D300" s="8">
        <f>IF($A300="","",SUMIF('Exact Output'!$A:$A,$A300,'Exact Output'!$P:$P))</f>
        <v>0</v>
      </c>
      <c r="E300" s="8">
        <f>IF($A300="","",SUMIF('Exact Output'!$A:$A,$A300,'Exact Output'!$O:$O))</f>
        <v>0</v>
      </c>
      <c r="F300" s="8">
        <f>IF($A300="","",SUMIF('Exact Output'!$A:$A,$A300,'Exact Output'!$Q:$Q))</f>
        <v>0</v>
      </c>
      <c r="G300" s="8">
        <f>IF($A300="","",$E300+$F300)</f>
        <v>0</v>
      </c>
    </row>
    <row r="301" spans="1:7">
      <c r="A301">
        <f>IFERROR(INDEX('Exact Output'!$A$2:$A$901,MATCH(0,INDEX(COUNTIF($A$1:A300,'Exact Output'!$A$2:$A$901)+('Exact Output'!$A$2:$A$901=""),0),0)),"")</f>
        <v>0</v>
      </c>
      <c r="B301" s="8">
        <f>IF($A301="","",SUMIF(Calc!$A:$A,$A301,Calc!$E:$E))</f>
        <v>0</v>
      </c>
      <c r="C301" s="8">
        <f>IF($A301="","",SUMIF('Exact Output'!$A:$A,$A301,'Exact Output'!$J:$J))</f>
        <v>0</v>
      </c>
      <c r="D301" s="8">
        <f>IF($A301="","",SUMIF('Exact Output'!$A:$A,$A301,'Exact Output'!$P:$P))</f>
        <v>0</v>
      </c>
      <c r="E301" s="8">
        <f>IF($A301="","",SUMIF('Exact Output'!$A:$A,$A301,'Exact Output'!$O:$O))</f>
        <v>0</v>
      </c>
      <c r="F301" s="8">
        <f>IF($A301="","",SUMIF('Exact Output'!$A:$A,$A301,'Exact Output'!$Q:$Q))</f>
        <v>0</v>
      </c>
      <c r="G301" s="8">
        <f>IF($A301="","",$E301+$F301)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5"/>
  <cols>
    <col min="1" max="1" width="28.7109375" customWidth="1"/>
    <col min="2" max="2" width="16.7109375" customWidth="1"/>
  </cols>
  <sheetData>
    <row r="1" spans="1:2">
      <c r="A1" s="3" t="s">
        <v>47</v>
      </c>
      <c r="B1" s="3" t="s">
        <v>48</v>
      </c>
    </row>
    <row r="2" spans="1:2">
      <c r="A2" s="6" t="s">
        <v>49</v>
      </c>
      <c r="B2" s="7">
        <v>45382</v>
      </c>
    </row>
    <row r="3" spans="1:2">
      <c r="A3" s="6" t="s">
        <v>50</v>
      </c>
      <c r="B3" s="9">
        <v>0.18</v>
      </c>
    </row>
    <row r="4" spans="1:2">
      <c r="A4" s="6" t="s">
        <v>51</v>
      </c>
      <c r="B4" s="6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V301"/>
  <sheetViews>
    <sheetView workbookViewId="0"/>
  </sheetViews>
  <sheetFormatPr defaultRowHeight="15"/>
  <sheetData>
    <row r="1" spans="1:22">
      <c r="A1" s="3" t="s">
        <v>17</v>
      </c>
      <c r="B1" s="3" t="s">
        <v>10</v>
      </c>
      <c r="C1" s="3" t="s">
        <v>11</v>
      </c>
      <c r="D1" s="3" t="s">
        <v>52</v>
      </c>
      <c r="E1" s="3" t="s">
        <v>53</v>
      </c>
      <c r="F1" s="3" t="s">
        <v>54</v>
      </c>
      <c r="G1" s="3" t="s">
        <v>55</v>
      </c>
      <c r="H1" s="3" t="s">
        <v>56</v>
      </c>
      <c r="I1" s="3" t="s">
        <v>57</v>
      </c>
      <c r="J1" s="3" t="s">
        <v>58</v>
      </c>
      <c r="K1" s="3" t="s">
        <v>59</v>
      </c>
      <c r="L1" s="3" t="s">
        <v>60</v>
      </c>
      <c r="M1" s="3" t="s">
        <v>61</v>
      </c>
      <c r="N1" s="3" t="s">
        <v>39</v>
      </c>
      <c r="O1" s="3" t="s">
        <v>36</v>
      </c>
      <c r="P1" s="3" t="s">
        <v>62</v>
      </c>
      <c r="Q1" s="3" t="s">
        <v>30</v>
      </c>
      <c r="R1" s="3" t="s">
        <v>41</v>
      </c>
      <c r="S1" s="3" t="s">
        <v>16</v>
      </c>
      <c r="T1" s="3" t="s">
        <v>63</v>
      </c>
      <c r="U1" s="3" t="s">
        <v>64</v>
      </c>
      <c r="V1" s="3" t="s">
        <v>65</v>
      </c>
    </row>
    <row r="2" spans="1:22">
      <c r="A2" s="6">
        <f>IF(Input!$A2="","",Input!$A2)</f>
        <v>0</v>
      </c>
      <c r="B2" s="7">
        <f>IF(Input!$A2="","",IFERROR(Input!$B2*1,DATEVALUE(Input!$B2)))</f>
        <v>0</v>
      </c>
      <c r="C2" s="6">
        <f>IF(Input!$A2="","",Input!$C2)</f>
        <v>0</v>
      </c>
      <c r="D2" s="8">
        <f>IF(Input!$A2="","",Input!$D2)</f>
        <v>0</v>
      </c>
      <c r="E2" s="8">
        <f>IF(Input!$A2="","",Input!$E2)</f>
        <v>0</v>
      </c>
      <c r="F2" s="6">
        <f>IF(Input!$A2="","",Input!$F2)</f>
        <v>0</v>
      </c>
      <c r="G2" s="9">
        <f>IF($A2="","",IF($F2&gt;1,$F2/100,$F2))</f>
        <v>0</v>
      </c>
      <c r="H2" s="8">
        <f>IF($A2="","",IF($A2=$A1,$H1+$E2,$E2))</f>
        <v>0</v>
      </c>
      <c r="I2" s="8">
        <f>IF($A2="","",IF($A2=$A1,$I1+$D2,$D2))</f>
        <v>0</v>
      </c>
      <c r="J2" s="8">
        <f>IF($A2="","",$H2-$E2)</f>
        <v>0</v>
      </c>
      <c r="K2" s="8">
        <f>IF($A2="","",SUMIF($A$2:$A$2001,$A2,$D$2:$D$2001))</f>
        <v>0</v>
      </c>
      <c r="L2" s="8">
        <f>IF($A2="","",IF($E2&gt;0,$E2/(1+$G2),0))</f>
        <v>0</v>
      </c>
      <c r="M2" s="8">
        <f>IF($A2="","",IF($E2&gt;0,$L2*$G2,0))</f>
        <v>0</v>
      </c>
      <c r="N2" s="8">
        <f>IF($A2="","",IF($E2&gt;0,MAX(0,MIN($H2,$K2)-$J2),0))</f>
        <v>0</v>
      </c>
      <c r="O2" s="8">
        <f>IF($A2="","",IF($E2&gt;0,MAX(0,$H2-$K2)-MAX(0,$J2-$K2),0))</f>
        <v>0</v>
      </c>
      <c r="P2" s="8">
        <f>IF($A2="","",SUMIFS('Exact Output'!$O:$O,'Exact Output'!$A:$A,$A2,'Exact Output'!$B:$B,$U2))</f>
        <v>0</v>
      </c>
      <c r="Q2" s="8">
        <f>IF($A2="","",SUMIFS('Exact Output'!$Q:$Q,'Exact Output'!$A:$A,$A2,'Exact Output'!$B:$B,$U2))</f>
        <v>0</v>
      </c>
      <c r="R2" s="8">
        <f>IF($A2="","",IF($E2&gt;0,$P2+$Q2,0))</f>
        <v>0</v>
      </c>
      <c r="S2" s="6">
        <f>IF($A2="","",IF(OR($B2="",AND($D2=0,$E2=0),AND($D2&gt;0,$E2&gt;0)),"Fix input row",IF($E2&gt;0,"Invoice row","Payment row")))</f>
        <v>0</v>
      </c>
      <c r="T2" s="8">
        <f>IF($A2="","",$I2-$D2)</f>
        <v>0</v>
      </c>
      <c r="U2" s="6">
        <f>IF($E2&gt;0,COUNTIFS($A$2:$A2,$A2,$E$2:$E2,"&gt;0"),"")</f>
        <v>0</v>
      </c>
      <c r="V2" s="10">
        <f>IF($A2="","",IF($B2="","Missing date",IF(AND($D2=0,$E2=0),"Debit or credit required",IF(AND($D2&gt;0,$E2&gt;0),"Use either debit or credit, not both",IF($G2=0,"Tax rate missing","")))))</f>
        <v>0</v>
      </c>
    </row>
    <row r="3" spans="1:22">
      <c r="A3" s="6">
        <f>IF(Input!$A3="","",Input!$A3)</f>
        <v>0</v>
      </c>
      <c r="B3" s="7">
        <f>IF(Input!$A3="","",IFERROR(Input!$B3*1,DATEVALUE(Input!$B3)))</f>
        <v>0</v>
      </c>
      <c r="C3" s="6">
        <f>IF(Input!$A3="","",Input!$C3)</f>
        <v>0</v>
      </c>
      <c r="D3" s="8">
        <f>IF(Input!$A3="","",Input!$D3)</f>
        <v>0</v>
      </c>
      <c r="E3" s="8">
        <f>IF(Input!$A3="","",Input!$E3)</f>
        <v>0</v>
      </c>
      <c r="F3" s="6">
        <f>IF(Input!$A3="","",Input!$F3)</f>
        <v>0</v>
      </c>
      <c r="G3" s="9">
        <f>IF($A3="","",IF($F3&gt;1,$F3/100,$F3))</f>
        <v>0</v>
      </c>
      <c r="H3" s="8">
        <f>IF($A3="","",IF($A3=$A2,$H2+$E3,$E3))</f>
        <v>0</v>
      </c>
      <c r="I3" s="8">
        <f>IF($A3="","",IF($A3=$A2,$I2+$D3,$D3))</f>
        <v>0</v>
      </c>
      <c r="J3" s="8">
        <f>IF($A3="","",$H3-$E3)</f>
        <v>0</v>
      </c>
      <c r="K3" s="8">
        <f>IF($A3="","",SUMIF($A$2:$A$2001,$A3,$D$2:$D$2001))</f>
        <v>0</v>
      </c>
      <c r="L3" s="8">
        <f>IF($A3="","",IF($E3&gt;0,$E3/(1+$G3),0))</f>
        <v>0</v>
      </c>
      <c r="M3" s="8">
        <f>IF($A3="","",IF($E3&gt;0,$L3*$G3,0))</f>
        <v>0</v>
      </c>
      <c r="N3" s="8">
        <f>IF($A3="","",IF($E3&gt;0,MAX(0,MIN($H3,$K3)-$J3),0))</f>
        <v>0</v>
      </c>
      <c r="O3" s="8">
        <f>IF($A3="","",IF($E3&gt;0,MAX(0,$H3-$K3)-MAX(0,$J3-$K3),0))</f>
        <v>0</v>
      </c>
      <c r="P3" s="8">
        <f>IF($A3="","",SUMIFS('Exact Output'!$O:$O,'Exact Output'!$A:$A,$A3,'Exact Output'!$B:$B,$U3))</f>
        <v>0</v>
      </c>
      <c r="Q3" s="8">
        <f>IF($A3="","",SUMIFS('Exact Output'!$Q:$Q,'Exact Output'!$A:$A,$A3,'Exact Output'!$B:$B,$U3))</f>
        <v>0</v>
      </c>
      <c r="R3" s="8">
        <f>IF($A3="","",IF($E3&gt;0,$P3+$Q3,0))</f>
        <v>0</v>
      </c>
      <c r="S3" s="6">
        <f>IF($A3="","",IF(OR($B3="",AND($D3=0,$E3=0),AND($D3&gt;0,$E3&gt;0)),"Fix input row",IF($E3&gt;0,"Invoice row","Payment row")))</f>
        <v>0</v>
      </c>
      <c r="T3" s="8">
        <f>IF($A3="","",$I3-$D3)</f>
        <v>0</v>
      </c>
      <c r="U3" s="6">
        <f>IF($E3&gt;0,COUNTIFS($A$2:$A3,$A3,$E$2:$E3,"&gt;0"),"")</f>
        <v>0</v>
      </c>
      <c r="V3" s="10">
        <f>IF($A3="","",IF($B3="","Missing date",IF(AND($D3=0,$E3=0),"Debit or credit required",IF(AND($D3&gt;0,$E3&gt;0),"Use either debit or credit, not both",IF($G3=0,"Tax rate missing","")))))</f>
        <v>0</v>
      </c>
    </row>
    <row r="4" spans="1:22">
      <c r="A4" s="6">
        <f>IF(Input!$A4="","",Input!$A4)</f>
        <v>0</v>
      </c>
      <c r="B4" s="7">
        <f>IF(Input!$A4="","",IFERROR(Input!$B4*1,DATEVALUE(Input!$B4)))</f>
        <v>0</v>
      </c>
      <c r="C4" s="6">
        <f>IF(Input!$A4="","",Input!$C4)</f>
        <v>0</v>
      </c>
      <c r="D4" s="8">
        <f>IF(Input!$A4="","",Input!$D4)</f>
        <v>0</v>
      </c>
      <c r="E4" s="8">
        <f>IF(Input!$A4="","",Input!$E4)</f>
        <v>0</v>
      </c>
      <c r="F4" s="6">
        <f>IF(Input!$A4="","",Input!$F4)</f>
        <v>0</v>
      </c>
      <c r="G4" s="9">
        <f>IF($A4="","",IF($F4&gt;1,$F4/100,$F4))</f>
        <v>0</v>
      </c>
      <c r="H4" s="8">
        <f>IF($A4="","",IF($A4=$A3,$H3+$E4,$E4))</f>
        <v>0</v>
      </c>
      <c r="I4" s="8">
        <f>IF($A4="","",IF($A4=$A3,$I3+$D4,$D4))</f>
        <v>0</v>
      </c>
      <c r="J4" s="8">
        <f>IF($A4="","",$H4-$E4)</f>
        <v>0</v>
      </c>
      <c r="K4" s="8">
        <f>IF($A4="","",SUMIF($A$2:$A$2001,$A4,$D$2:$D$2001))</f>
        <v>0</v>
      </c>
      <c r="L4" s="8">
        <f>IF($A4="","",IF($E4&gt;0,$E4/(1+$G4),0))</f>
        <v>0</v>
      </c>
      <c r="M4" s="8">
        <f>IF($A4="","",IF($E4&gt;0,$L4*$G4,0))</f>
        <v>0</v>
      </c>
      <c r="N4" s="8">
        <f>IF($A4="","",IF($E4&gt;0,MAX(0,MIN($H4,$K4)-$J4),0))</f>
        <v>0</v>
      </c>
      <c r="O4" s="8">
        <f>IF($A4="","",IF($E4&gt;0,MAX(0,$H4-$K4)-MAX(0,$J4-$K4),0))</f>
        <v>0</v>
      </c>
      <c r="P4" s="8">
        <f>IF($A4="","",SUMIFS('Exact Output'!$O:$O,'Exact Output'!$A:$A,$A4,'Exact Output'!$B:$B,$U4))</f>
        <v>0</v>
      </c>
      <c r="Q4" s="8">
        <f>IF($A4="","",SUMIFS('Exact Output'!$Q:$Q,'Exact Output'!$A:$A,$A4,'Exact Output'!$B:$B,$U4))</f>
        <v>0</v>
      </c>
      <c r="R4" s="8">
        <f>IF($A4="","",IF($E4&gt;0,$P4+$Q4,0))</f>
        <v>0</v>
      </c>
      <c r="S4" s="6">
        <f>IF($A4="","",IF(OR($B4="",AND($D4=0,$E4=0),AND($D4&gt;0,$E4&gt;0)),"Fix input row",IF($E4&gt;0,"Invoice row","Payment row")))</f>
        <v>0</v>
      </c>
      <c r="T4" s="8">
        <f>IF($A4="","",$I4-$D4)</f>
        <v>0</v>
      </c>
      <c r="U4" s="6">
        <f>IF($E4&gt;0,COUNTIFS($A$2:$A4,$A4,$E$2:$E4,"&gt;0"),"")</f>
        <v>0</v>
      </c>
      <c r="V4" s="10">
        <f>IF($A4="","",IF($B4="","Missing date",IF(AND($D4=0,$E4=0),"Debit or credit required",IF(AND($D4&gt;0,$E4&gt;0),"Use either debit or credit, not both",IF($G4=0,"Tax rate missing","")))))</f>
        <v>0</v>
      </c>
    </row>
    <row r="5" spans="1:22">
      <c r="A5" s="6">
        <f>IF(Input!$A5="","",Input!$A5)</f>
        <v>0</v>
      </c>
      <c r="B5" s="7">
        <f>IF(Input!$A5="","",IFERROR(Input!$B5*1,DATEVALUE(Input!$B5)))</f>
        <v>0</v>
      </c>
      <c r="C5" s="6">
        <f>IF(Input!$A5="","",Input!$C5)</f>
        <v>0</v>
      </c>
      <c r="D5" s="8">
        <f>IF(Input!$A5="","",Input!$D5)</f>
        <v>0</v>
      </c>
      <c r="E5" s="8">
        <f>IF(Input!$A5="","",Input!$E5)</f>
        <v>0</v>
      </c>
      <c r="F5" s="6">
        <f>IF(Input!$A5="","",Input!$F5)</f>
        <v>0</v>
      </c>
      <c r="G5" s="9">
        <f>IF($A5="","",IF($F5&gt;1,$F5/100,$F5))</f>
        <v>0</v>
      </c>
      <c r="H5" s="8">
        <f>IF($A5="","",IF($A5=$A4,$H4+$E5,$E5))</f>
        <v>0</v>
      </c>
      <c r="I5" s="8">
        <f>IF($A5="","",IF($A5=$A4,$I4+$D5,$D5))</f>
        <v>0</v>
      </c>
      <c r="J5" s="8">
        <f>IF($A5="","",$H5-$E5)</f>
        <v>0</v>
      </c>
      <c r="K5" s="8">
        <f>IF($A5="","",SUMIF($A$2:$A$2001,$A5,$D$2:$D$2001))</f>
        <v>0</v>
      </c>
      <c r="L5" s="8">
        <f>IF($A5="","",IF($E5&gt;0,$E5/(1+$G5),0))</f>
        <v>0</v>
      </c>
      <c r="M5" s="8">
        <f>IF($A5="","",IF($E5&gt;0,$L5*$G5,0))</f>
        <v>0</v>
      </c>
      <c r="N5" s="8">
        <f>IF($A5="","",IF($E5&gt;0,MAX(0,MIN($H5,$K5)-$J5),0))</f>
        <v>0</v>
      </c>
      <c r="O5" s="8">
        <f>IF($A5="","",IF($E5&gt;0,MAX(0,$H5-$K5)-MAX(0,$J5-$K5),0))</f>
        <v>0</v>
      </c>
      <c r="P5" s="8">
        <f>IF($A5="","",SUMIFS('Exact Output'!$O:$O,'Exact Output'!$A:$A,$A5,'Exact Output'!$B:$B,$U5))</f>
        <v>0</v>
      </c>
      <c r="Q5" s="8">
        <f>IF($A5="","",SUMIFS('Exact Output'!$Q:$Q,'Exact Output'!$A:$A,$A5,'Exact Output'!$B:$B,$U5))</f>
        <v>0</v>
      </c>
      <c r="R5" s="8">
        <f>IF($A5="","",IF($E5&gt;0,$P5+$Q5,0))</f>
        <v>0</v>
      </c>
      <c r="S5" s="6">
        <f>IF($A5="","",IF(OR($B5="",AND($D5=0,$E5=0),AND($D5&gt;0,$E5&gt;0)),"Fix input row",IF($E5&gt;0,"Invoice row","Payment row")))</f>
        <v>0</v>
      </c>
      <c r="T5" s="8">
        <f>IF($A5="","",$I5-$D5)</f>
        <v>0</v>
      </c>
      <c r="U5" s="6">
        <f>IF($E5&gt;0,COUNTIFS($A$2:$A5,$A5,$E$2:$E5,"&gt;0"),"")</f>
        <v>0</v>
      </c>
      <c r="V5" s="10">
        <f>IF($A5="","",IF($B5="","Missing date",IF(AND($D5=0,$E5=0),"Debit or credit required",IF(AND($D5&gt;0,$E5&gt;0),"Use either debit or credit, not both",IF($G5=0,"Tax rate missing","")))))</f>
        <v>0</v>
      </c>
    </row>
    <row r="6" spans="1:22">
      <c r="A6" s="6">
        <f>IF(Input!$A6="","",Input!$A6)</f>
        <v>0</v>
      </c>
      <c r="B6" s="7">
        <f>IF(Input!$A6="","",IFERROR(Input!$B6*1,DATEVALUE(Input!$B6)))</f>
        <v>0</v>
      </c>
      <c r="C6" s="6">
        <f>IF(Input!$A6="","",Input!$C6)</f>
        <v>0</v>
      </c>
      <c r="D6" s="8">
        <f>IF(Input!$A6="","",Input!$D6)</f>
        <v>0</v>
      </c>
      <c r="E6" s="8">
        <f>IF(Input!$A6="","",Input!$E6)</f>
        <v>0</v>
      </c>
      <c r="F6" s="6">
        <f>IF(Input!$A6="","",Input!$F6)</f>
        <v>0</v>
      </c>
      <c r="G6" s="9">
        <f>IF($A6="","",IF($F6&gt;1,$F6/100,$F6))</f>
        <v>0</v>
      </c>
      <c r="H6" s="8">
        <f>IF($A6="","",IF($A6=$A5,$H5+$E6,$E6))</f>
        <v>0</v>
      </c>
      <c r="I6" s="8">
        <f>IF($A6="","",IF($A6=$A5,$I5+$D6,$D6))</f>
        <v>0</v>
      </c>
      <c r="J6" s="8">
        <f>IF($A6="","",$H6-$E6)</f>
        <v>0</v>
      </c>
      <c r="K6" s="8">
        <f>IF($A6="","",SUMIF($A$2:$A$2001,$A6,$D$2:$D$2001))</f>
        <v>0</v>
      </c>
      <c r="L6" s="8">
        <f>IF($A6="","",IF($E6&gt;0,$E6/(1+$G6),0))</f>
        <v>0</v>
      </c>
      <c r="M6" s="8">
        <f>IF($A6="","",IF($E6&gt;0,$L6*$G6,0))</f>
        <v>0</v>
      </c>
      <c r="N6" s="8">
        <f>IF($A6="","",IF($E6&gt;0,MAX(0,MIN($H6,$K6)-$J6),0))</f>
        <v>0</v>
      </c>
      <c r="O6" s="8">
        <f>IF($A6="","",IF($E6&gt;0,MAX(0,$H6-$K6)-MAX(0,$J6-$K6),0))</f>
        <v>0</v>
      </c>
      <c r="P6" s="8">
        <f>IF($A6="","",SUMIFS('Exact Output'!$O:$O,'Exact Output'!$A:$A,$A6,'Exact Output'!$B:$B,$U6))</f>
        <v>0</v>
      </c>
      <c r="Q6" s="8">
        <f>IF($A6="","",SUMIFS('Exact Output'!$Q:$Q,'Exact Output'!$A:$A,$A6,'Exact Output'!$B:$B,$U6))</f>
        <v>0</v>
      </c>
      <c r="R6" s="8">
        <f>IF($A6="","",IF($E6&gt;0,$P6+$Q6,0))</f>
        <v>0</v>
      </c>
      <c r="S6" s="6">
        <f>IF($A6="","",IF(OR($B6="",AND($D6=0,$E6=0),AND($D6&gt;0,$E6&gt;0)),"Fix input row",IF($E6&gt;0,"Invoice row","Payment row")))</f>
        <v>0</v>
      </c>
      <c r="T6" s="8">
        <f>IF($A6="","",$I6-$D6)</f>
        <v>0</v>
      </c>
      <c r="U6" s="6">
        <f>IF($E6&gt;0,COUNTIFS($A$2:$A6,$A6,$E$2:$E6,"&gt;0"),"")</f>
        <v>0</v>
      </c>
      <c r="V6" s="10">
        <f>IF($A6="","",IF($B6="","Missing date",IF(AND($D6=0,$E6=0),"Debit or credit required",IF(AND($D6&gt;0,$E6&gt;0),"Use either debit or credit, not both",IF($G6=0,"Tax rate missing","")))))</f>
        <v>0</v>
      </c>
    </row>
    <row r="7" spans="1:22">
      <c r="A7" s="6">
        <f>IF(Input!$A7="","",Input!$A7)</f>
        <v>0</v>
      </c>
      <c r="B7" s="7">
        <f>IF(Input!$A7="","",IFERROR(Input!$B7*1,DATEVALUE(Input!$B7)))</f>
        <v>0</v>
      </c>
      <c r="C7" s="6">
        <f>IF(Input!$A7="","",Input!$C7)</f>
        <v>0</v>
      </c>
      <c r="D7" s="8">
        <f>IF(Input!$A7="","",Input!$D7)</f>
        <v>0</v>
      </c>
      <c r="E7" s="8">
        <f>IF(Input!$A7="","",Input!$E7)</f>
        <v>0</v>
      </c>
      <c r="F7" s="6">
        <f>IF(Input!$A7="","",Input!$F7)</f>
        <v>0</v>
      </c>
      <c r="G7" s="9">
        <f>IF($A7="","",IF($F7&gt;1,$F7/100,$F7))</f>
        <v>0</v>
      </c>
      <c r="H7" s="8">
        <f>IF($A7="","",IF($A7=$A6,$H6+$E7,$E7))</f>
        <v>0</v>
      </c>
      <c r="I7" s="8">
        <f>IF($A7="","",IF($A7=$A6,$I6+$D7,$D7))</f>
        <v>0</v>
      </c>
      <c r="J7" s="8">
        <f>IF($A7="","",$H7-$E7)</f>
        <v>0</v>
      </c>
      <c r="K7" s="8">
        <f>IF($A7="","",SUMIF($A$2:$A$2001,$A7,$D$2:$D$2001))</f>
        <v>0</v>
      </c>
      <c r="L7" s="8">
        <f>IF($A7="","",IF($E7&gt;0,$E7/(1+$G7),0))</f>
        <v>0</v>
      </c>
      <c r="M7" s="8">
        <f>IF($A7="","",IF($E7&gt;0,$L7*$G7,0))</f>
        <v>0</v>
      </c>
      <c r="N7" s="8">
        <f>IF($A7="","",IF($E7&gt;0,MAX(0,MIN($H7,$K7)-$J7),0))</f>
        <v>0</v>
      </c>
      <c r="O7" s="8">
        <f>IF($A7="","",IF($E7&gt;0,MAX(0,$H7-$K7)-MAX(0,$J7-$K7),0))</f>
        <v>0</v>
      </c>
      <c r="P7" s="8">
        <f>IF($A7="","",SUMIFS('Exact Output'!$O:$O,'Exact Output'!$A:$A,$A7,'Exact Output'!$B:$B,$U7))</f>
        <v>0</v>
      </c>
      <c r="Q7" s="8">
        <f>IF($A7="","",SUMIFS('Exact Output'!$Q:$Q,'Exact Output'!$A:$A,$A7,'Exact Output'!$B:$B,$U7))</f>
        <v>0</v>
      </c>
      <c r="R7" s="8">
        <f>IF($A7="","",IF($E7&gt;0,$P7+$Q7,0))</f>
        <v>0</v>
      </c>
      <c r="S7" s="6">
        <f>IF($A7="","",IF(OR($B7="",AND($D7=0,$E7=0),AND($D7&gt;0,$E7&gt;0)),"Fix input row",IF($E7&gt;0,"Invoice row","Payment row")))</f>
        <v>0</v>
      </c>
      <c r="T7" s="8">
        <f>IF($A7="","",$I7-$D7)</f>
        <v>0</v>
      </c>
      <c r="U7" s="6">
        <f>IF($E7&gt;0,COUNTIFS($A$2:$A7,$A7,$E$2:$E7,"&gt;0"),"")</f>
        <v>0</v>
      </c>
      <c r="V7" s="10">
        <f>IF($A7="","",IF($B7="","Missing date",IF(AND($D7=0,$E7=0),"Debit or credit required",IF(AND($D7&gt;0,$E7&gt;0),"Use either debit or credit, not both",IF($G7=0,"Tax rate missing","")))))</f>
        <v>0</v>
      </c>
    </row>
    <row r="8" spans="1:22">
      <c r="A8" s="6">
        <f>IF(Input!$A8="","",Input!$A8)</f>
        <v>0</v>
      </c>
      <c r="B8" s="7">
        <f>IF(Input!$A8="","",IFERROR(Input!$B8*1,DATEVALUE(Input!$B8)))</f>
        <v>0</v>
      </c>
      <c r="C8" s="6">
        <f>IF(Input!$A8="","",Input!$C8)</f>
        <v>0</v>
      </c>
      <c r="D8" s="8">
        <f>IF(Input!$A8="","",Input!$D8)</f>
        <v>0</v>
      </c>
      <c r="E8" s="8">
        <f>IF(Input!$A8="","",Input!$E8)</f>
        <v>0</v>
      </c>
      <c r="F8" s="6">
        <f>IF(Input!$A8="","",Input!$F8)</f>
        <v>0</v>
      </c>
      <c r="G8" s="9">
        <f>IF($A8="","",IF($F8&gt;1,$F8/100,$F8))</f>
        <v>0</v>
      </c>
      <c r="H8" s="8">
        <f>IF($A8="","",IF($A8=$A7,$H7+$E8,$E8))</f>
        <v>0</v>
      </c>
      <c r="I8" s="8">
        <f>IF($A8="","",IF($A8=$A7,$I7+$D8,$D8))</f>
        <v>0</v>
      </c>
      <c r="J8" s="8">
        <f>IF($A8="","",$H8-$E8)</f>
        <v>0</v>
      </c>
      <c r="K8" s="8">
        <f>IF($A8="","",SUMIF($A$2:$A$2001,$A8,$D$2:$D$2001))</f>
        <v>0</v>
      </c>
      <c r="L8" s="8">
        <f>IF($A8="","",IF($E8&gt;0,$E8/(1+$G8),0))</f>
        <v>0</v>
      </c>
      <c r="M8" s="8">
        <f>IF($A8="","",IF($E8&gt;0,$L8*$G8,0))</f>
        <v>0</v>
      </c>
      <c r="N8" s="8">
        <f>IF($A8="","",IF($E8&gt;0,MAX(0,MIN($H8,$K8)-$J8),0))</f>
        <v>0</v>
      </c>
      <c r="O8" s="8">
        <f>IF($A8="","",IF($E8&gt;0,MAX(0,$H8-$K8)-MAX(0,$J8-$K8),0))</f>
        <v>0</v>
      </c>
      <c r="P8" s="8">
        <f>IF($A8="","",SUMIFS('Exact Output'!$O:$O,'Exact Output'!$A:$A,$A8,'Exact Output'!$B:$B,$U8))</f>
        <v>0</v>
      </c>
      <c r="Q8" s="8">
        <f>IF($A8="","",SUMIFS('Exact Output'!$Q:$Q,'Exact Output'!$A:$A,$A8,'Exact Output'!$B:$B,$U8))</f>
        <v>0</v>
      </c>
      <c r="R8" s="8">
        <f>IF($A8="","",IF($E8&gt;0,$P8+$Q8,0))</f>
        <v>0</v>
      </c>
      <c r="S8" s="6">
        <f>IF($A8="","",IF(OR($B8="",AND($D8=0,$E8=0),AND($D8&gt;0,$E8&gt;0)),"Fix input row",IF($E8&gt;0,"Invoice row","Payment row")))</f>
        <v>0</v>
      </c>
      <c r="T8" s="8">
        <f>IF($A8="","",$I8-$D8)</f>
        <v>0</v>
      </c>
      <c r="U8" s="6">
        <f>IF($E8&gt;0,COUNTIFS($A$2:$A8,$A8,$E$2:$E8,"&gt;0"),"")</f>
        <v>0</v>
      </c>
      <c r="V8" s="10">
        <f>IF($A8="","",IF($B8="","Missing date",IF(AND($D8=0,$E8=0),"Debit or credit required",IF(AND($D8&gt;0,$E8&gt;0),"Use either debit or credit, not both",IF($G8=0,"Tax rate missing","")))))</f>
        <v>0</v>
      </c>
    </row>
    <row r="9" spans="1:22">
      <c r="A9" s="6">
        <f>IF(Input!$A9="","",Input!$A9)</f>
        <v>0</v>
      </c>
      <c r="B9" s="7">
        <f>IF(Input!$A9="","",IFERROR(Input!$B9*1,DATEVALUE(Input!$B9)))</f>
        <v>0</v>
      </c>
      <c r="C9" s="6">
        <f>IF(Input!$A9="","",Input!$C9)</f>
        <v>0</v>
      </c>
      <c r="D9" s="8">
        <f>IF(Input!$A9="","",Input!$D9)</f>
        <v>0</v>
      </c>
      <c r="E9" s="8">
        <f>IF(Input!$A9="","",Input!$E9)</f>
        <v>0</v>
      </c>
      <c r="F9" s="6">
        <f>IF(Input!$A9="","",Input!$F9)</f>
        <v>0</v>
      </c>
      <c r="G9" s="9">
        <f>IF($A9="","",IF($F9&gt;1,$F9/100,$F9))</f>
        <v>0</v>
      </c>
      <c r="H9" s="8">
        <f>IF($A9="","",IF($A9=$A8,$H8+$E9,$E9))</f>
        <v>0</v>
      </c>
      <c r="I9" s="8">
        <f>IF($A9="","",IF($A9=$A8,$I8+$D9,$D9))</f>
        <v>0</v>
      </c>
      <c r="J9" s="8">
        <f>IF($A9="","",$H9-$E9)</f>
        <v>0</v>
      </c>
      <c r="K9" s="8">
        <f>IF($A9="","",SUMIF($A$2:$A$2001,$A9,$D$2:$D$2001))</f>
        <v>0</v>
      </c>
      <c r="L9" s="8">
        <f>IF($A9="","",IF($E9&gt;0,$E9/(1+$G9),0))</f>
        <v>0</v>
      </c>
      <c r="M9" s="8">
        <f>IF($A9="","",IF($E9&gt;0,$L9*$G9,0))</f>
        <v>0</v>
      </c>
      <c r="N9" s="8">
        <f>IF($A9="","",IF($E9&gt;0,MAX(0,MIN($H9,$K9)-$J9),0))</f>
        <v>0</v>
      </c>
      <c r="O9" s="8">
        <f>IF($A9="","",IF($E9&gt;0,MAX(0,$H9-$K9)-MAX(0,$J9-$K9),0))</f>
        <v>0</v>
      </c>
      <c r="P9" s="8">
        <f>IF($A9="","",SUMIFS('Exact Output'!$O:$O,'Exact Output'!$A:$A,$A9,'Exact Output'!$B:$B,$U9))</f>
        <v>0</v>
      </c>
      <c r="Q9" s="8">
        <f>IF($A9="","",SUMIFS('Exact Output'!$Q:$Q,'Exact Output'!$A:$A,$A9,'Exact Output'!$B:$B,$U9))</f>
        <v>0</v>
      </c>
      <c r="R9" s="8">
        <f>IF($A9="","",IF($E9&gt;0,$P9+$Q9,0))</f>
        <v>0</v>
      </c>
      <c r="S9" s="6">
        <f>IF($A9="","",IF(OR($B9="",AND($D9=0,$E9=0),AND($D9&gt;0,$E9&gt;0)),"Fix input row",IF($E9&gt;0,"Invoice row","Payment row")))</f>
        <v>0</v>
      </c>
      <c r="T9" s="8">
        <f>IF($A9="","",$I9-$D9)</f>
        <v>0</v>
      </c>
      <c r="U9" s="6">
        <f>IF($E9&gt;0,COUNTIFS($A$2:$A9,$A9,$E$2:$E9,"&gt;0"),"")</f>
        <v>0</v>
      </c>
      <c r="V9" s="10">
        <f>IF($A9="","",IF($B9="","Missing date",IF(AND($D9=0,$E9=0),"Debit or credit required",IF(AND($D9&gt;0,$E9&gt;0),"Use either debit or credit, not both",IF($G9=0,"Tax rate missing","")))))</f>
        <v>0</v>
      </c>
    </row>
    <row r="10" spans="1:22">
      <c r="A10" s="6">
        <f>IF(Input!$A10="","",Input!$A10)</f>
        <v>0</v>
      </c>
      <c r="B10" s="7">
        <f>IF(Input!$A10="","",IFERROR(Input!$B10*1,DATEVALUE(Input!$B10)))</f>
        <v>0</v>
      </c>
      <c r="C10" s="6">
        <f>IF(Input!$A10="","",Input!$C10)</f>
        <v>0</v>
      </c>
      <c r="D10" s="8">
        <f>IF(Input!$A10="","",Input!$D10)</f>
        <v>0</v>
      </c>
      <c r="E10" s="8">
        <f>IF(Input!$A10="","",Input!$E10)</f>
        <v>0</v>
      </c>
      <c r="F10" s="6">
        <f>IF(Input!$A10="","",Input!$F10)</f>
        <v>0</v>
      </c>
      <c r="G10" s="9">
        <f>IF($A10="","",IF($F10&gt;1,$F10/100,$F10))</f>
        <v>0</v>
      </c>
      <c r="H10" s="8">
        <f>IF($A10="","",IF($A10=$A9,$H9+$E10,$E10))</f>
        <v>0</v>
      </c>
      <c r="I10" s="8">
        <f>IF($A10="","",IF($A10=$A9,$I9+$D10,$D10))</f>
        <v>0</v>
      </c>
      <c r="J10" s="8">
        <f>IF($A10="","",$H10-$E10)</f>
        <v>0</v>
      </c>
      <c r="K10" s="8">
        <f>IF($A10="","",SUMIF($A$2:$A$2001,$A10,$D$2:$D$2001))</f>
        <v>0</v>
      </c>
      <c r="L10" s="8">
        <f>IF($A10="","",IF($E10&gt;0,$E10/(1+$G10),0))</f>
        <v>0</v>
      </c>
      <c r="M10" s="8">
        <f>IF($A10="","",IF($E10&gt;0,$L10*$G10,0))</f>
        <v>0</v>
      </c>
      <c r="N10" s="8">
        <f>IF($A10="","",IF($E10&gt;0,MAX(0,MIN($H10,$K10)-$J10),0))</f>
        <v>0</v>
      </c>
      <c r="O10" s="8">
        <f>IF($A10="","",IF($E10&gt;0,MAX(0,$H10-$K10)-MAX(0,$J10-$K10),0))</f>
        <v>0</v>
      </c>
      <c r="P10" s="8">
        <f>IF($A10="","",SUMIFS('Exact Output'!$O:$O,'Exact Output'!$A:$A,$A10,'Exact Output'!$B:$B,$U10))</f>
        <v>0</v>
      </c>
      <c r="Q10" s="8">
        <f>IF($A10="","",SUMIFS('Exact Output'!$Q:$Q,'Exact Output'!$A:$A,$A10,'Exact Output'!$B:$B,$U10))</f>
        <v>0</v>
      </c>
      <c r="R10" s="8">
        <f>IF($A10="","",IF($E10&gt;0,$P10+$Q10,0))</f>
        <v>0</v>
      </c>
      <c r="S10" s="6">
        <f>IF($A10="","",IF(OR($B10="",AND($D10=0,$E10=0),AND($D10&gt;0,$E10&gt;0)),"Fix input row",IF($E10&gt;0,"Invoice row","Payment row")))</f>
        <v>0</v>
      </c>
      <c r="T10" s="8">
        <f>IF($A10="","",$I10-$D10)</f>
        <v>0</v>
      </c>
      <c r="U10" s="6">
        <f>IF($E10&gt;0,COUNTIFS($A$2:$A10,$A10,$E$2:$E10,"&gt;0"),"")</f>
        <v>0</v>
      </c>
      <c r="V10" s="10">
        <f>IF($A10="","",IF($B10="","Missing date",IF(AND($D10=0,$E10=0),"Debit or credit required",IF(AND($D10&gt;0,$E10&gt;0),"Use either debit or credit, not both",IF($G10=0,"Tax rate missing","")))))</f>
        <v>0</v>
      </c>
    </row>
    <row r="11" spans="1:22">
      <c r="A11" s="6">
        <f>IF(Input!$A11="","",Input!$A11)</f>
        <v>0</v>
      </c>
      <c r="B11" s="7">
        <f>IF(Input!$A11="","",IFERROR(Input!$B11*1,DATEVALUE(Input!$B11)))</f>
        <v>0</v>
      </c>
      <c r="C11" s="6">
        <f>IF(Input!$A11="","",Input!$C11)</f>
        <v>0</v>
      </c>
      <c r="D11" s="8">
        <f>IF(Input!$A11="","",Input!$D11)</f>
        <v>0</v>
      </c>
      <c r="E11" s="8">
        <f>IF(Input!$A11="","",Input!$E11)</f>
        <v>0</v>
      </c>
      <c r="F11" s="6">
        <f>IF(Input!$A11="","",Input!$F11)</f>
        <v>0</v>
      </c>
      <c r="G11" s="9">
        <f>IF($A11="","",IF($F11&gt;1,$F11/100,$F11))</f>
        <v>0</v>
      </c>
      <c r="H11" s="8">
        <f>IF($A11="","",IF($A11=$A10,$H10+$E11,$E11))</f>
        <v>0</v>
      </c>
      <c r="I11" s="8">
        <f>IF($A11="","",IF($A11=$A10,$I10+$D11,$D11))</f>
        <v>0</v>
      </c>
      <c r="J11" s="8">
        <f>IF($A11="","",$H11-$E11)</f>
        <v>0</v>
      </c>
      <c r="K11" s="8">
        <f>IF($A11="","",SUMIF($A$2:$A$2001,$A11,$D$2:$D$2001))</f>
        <v>0</v>
      </c>
      <c r="L11" s="8">
        <f>IF($A11="","",IF($E11&gt;0,$E11/(1+$G11),0))</f>
        <v>0</v>
      </c>
      <c r="M11" s="8">
        <f>IF($A11="","",IF($E11&gt;0,$L11*$G11,0))</f>
        <v>0</v>
      </c>
      <c r="N11" s="8">
        <f>IF($A11="","",IF($E11&gt;0,MAX(0,MIN($H11,$K11)-$J11),0))</f>
        <v>0</v>
      </c>
      <c r="O11" s="8">
        <f>IF($A11="","",IF($E11&gt;0,MAX(0,$H11-$K11)-MAX(0,$J11-$K11),0))</f>
        <v>0</v>
      </c>
      <c r="P11" s="8">
        <f>IF($A11="","",SUMIFS('Exact Output'!$O:$O,'Exact Output'!$A:$A,$A11,'Exact Output'!$B:$B,$U11))</f>
        <v>0</v>
      </c>
      <c r="Q11" s="8">
        <f>IF($A11="","",SUMIFS('Exact Output'!$Q:$Q,'Exact Output'!$A:$A,$A11,'Exact Output'!$B:$B,$U11))</f>
        <v>0</v>
      </c>
      <c r="R11" s="8">
        <f>IF($A11="","",IF($E11&gt;0,$P11+$Q11,0))</f>
        <v>0</v>
      </c>
      <c r="S11" s="6">
        <f>IF($A11="","",IF(OR($B11="",AND($D11=0,$E11=0),AND($D11&gt;0,$E11&gt;0)),"Fix input row",IF($E11&gt;0,"Invoice row","Payment row")))</f>
        <v>0</v>
      </c>
      <c r="T11" s="8">
        <f>IF($A11="","",$I11-$D11)</f>
        <v>0</v>
      </c>
      <c r="U11" s="6">
        <f>IF($E11&gt;0,COUNTIFS($A$2:$A11,$A11,$E$2:$E11,"&gt;0"),"")</f>
        <v>0</v>
      </c>
      <c r="V11" s="10">
        <f>IF($A11="","",IF($B11="","Missing date",IF(AND($D11=0,$E11=0),"Debit or credit required",IF(AND($D11&gt;0,$E11&gt;0),"Use either debit or credit, not both",IF($G11=0,"Tax rate missing","")))))</f>
        <v>0</v>
      </c>
    </row>
    <row r="12" spans="1:22">
      <c r="A12" s="6">
        <f>IF(Input!$A12="","",Input!$A12)</f>
        <v>0</v>
      </c>
      <c r="B12" s="7">
        <f>IF(Input!$A12="","",IFERROR(Input!$B12*1,DATEVALUE(Input!$B12)))</f>
        <v>0</v>
      </c>
      <c r="C12" s="6">
        <f>IF(Input!$A12="","",Input!$C12)</f>
        <v>0</v>
      </c>
      <c r="D12" s="8">
        <f>IF(Input!$A12="","",Input!$D12)</f>
        <v>0</v>
      </c>
      <c r="E12" s="8">
        <f>IF(Input!$A12="","",Input!$E12)</f>
        <v>0</v>
      </c>
      <c r="F12" s="6">
        <f>IF(Input!$A12="","",Input!$F12)</f>
        <v>0</v>
      </c>
      <c r="G12" s="9">
        <f>IF($A12="","",IF($F12&gt;1,$F12/100,$F12))</f>
        <v>0</v>
      </c>
      <c r="H12" s="8">
        <f>IF($A12="","",IF($A12=$A11,$H11+$E12,$E12))</f>
        <v>0</v>
      </c>
      <c r="I12" s="8">
        <f>IF($A12="","",IF($A12=$A11,$I11+$D12,$D12))</f>
        <v>0</v>
      </c>
      <c r="J12" s="8">
        <f>IF($A12="","",$H12-$E12)</f>
        <v>0</v>
      </c>
      <c r="K12" s="8">
        <f>IF($A12="","",SUMIF($A$2:$A$2001,$A12,$D$2:$D$2001))</f>
        <v>0</v>
      </c>
      <c r="L12" s="8">
        <f>IF($A12="","",IF($E12&gt;0,$E12/(1+$G12),0))</f>
        <v>0</v>
      </c>
      <c r="M12" s="8">
        <f>IF($A12="","",IF($E12&gt;0,$L12*$G12,0))</f>
        <v>0</v>
      </c>
      <c r="N12" s="8">
        <f>IF($A12="","",IF($E12&gt;0,MAX(0,MIN($H12,$K12)-$J12),0))</f>
        <v>0</v>
      </c>
      <c r="O12" s="8">
        <f>IF($A12="","",IF($E12&gt;0,MAX(0,$H12-$K12)-MAX(0,$J12-$K12),0))</f>
        <v>0</v>
      </c>
      <c r="P12" s="8">
        <f>IF($A12="","",SUMIFS('Exact Output'!$O:$O,'Exact Output'!$A:$A,$A12,'Exact Output'!$B:$B,$U12))</f>
        <v>0</v>
      </c>
      <c r="Q12" s="8">
        <f>IF($A12="","",SUMIFS('Exact Output'!$Q:$Q,'Exact Output'!$A:$A,$A12,'Exact Output'!$B:$B,$U12))</f>
        <v>0</v>
      </c>
      <c r="R12" s="8">
        <f>IF($A12="","",IF($E12&gt;0,$P12+$Q12,0))</f>
        <v>0</v>
      </c>
      <c r="S12" s="6">
        <f>IF($A12="","",IF(OR($B12="",AND($D12=0,$E12=0),AND($D12&gt;0,$E12&gt;0)),"Fix input row",IF($E12&gt;0,"Invoice row","Payment row")))</f>
        <v>0</v>
      </c>
      <c r="T12" s="8">
        <f>IF($A12="","",$I12-$D12)</f>
        <v>0</v>
      </c>
      <c r="U12" s="6">
        <f>IF($E12&gt;0,COUNTIFS($A$2:$A12,$A12,$E$2:$E12,"&gt;0"),"")</f>
        <v>0</v>
      </c>
      <c r="V12" s="10">
        <f>IF($A12="","",IF($B12="","Missing date",IF(AND($D12=0,$E12=0),"Debit or credit required",IF(AND($D12&gt;0,$E12&gt;0),"Use either debit or credit, not both",IF($G12=0,"Tax rate missing","")))))</f>
        <v>0</v>
      </c>
    </row>
    <row r="13" spans="1:22">
      <c r="A13" s="6">
        <f>IF(Input!$A13="","",Input!$A13)</f>
        <v>0</v>
      </c>
      <c r="B13" s="7">
        <f>IF(Input!$A13="","",IFERROR(Input!$B13*1,DATEVALUE(Input!$B13)))</f>
        <v>0</v>
      </c>
      <c r="C13" s="6">
        <f>IF(Input!$A13="","",Input!$C13)</f>
        <v>0</v>
      </c>
      <c r="D13" s="8">
        <f>IF(Input!$A13="","",Input!$D13)</f>
        <v>0</v>
      </c>
      <c r="E13" s="8">
        <f>IF(Input!$A13="","",Input!$E13)</f>
        <v>0</v>
      </c>
      <c r="F13" s="6">
        <f>IF(Input!$A13="","",Input!$F13)</f>
        <v>0</v>
      </c>
      <c r="G13" s="9">
        <f>IF($A13="","",IF($F13&gt;1,$F13/100,$F13))</f>
        <v>0</v>
      </c>
      <c r="H13" s="8">
        <f>IF($A13="","",IF($A13=$A12,$H12+$E13,$E13))</f>
        <v>0</v>
      </c>
      <c r="I13" s="8">
        <f>IF($A13="","",IF($A13=$A12,$I12+$D13,$D13))</f>
        <v>0</v>
      </c>
      <c r="J13" s="8">
        <f>IF($A13="","",$H13-$E13)</f>
        <v>0</v>
      </c>
      <c r="K13" s="8">
        <f>IF($A13="","",SUMIF($A$2:$A$2001,$A13,$D$2:$D$2001))</f>
        <v>0</v>
      </c>
      <c r="L13" s="8">
        <f>IF($A13="","",IF($E13&gt;0,$E13/(1+$G13),0))</f>
        <v>0</v>
      </c>
      <c r="M13" s="8">
        <f>IF($A13="","",IF($E13&gt;0,$L13*$G13,0))</f>
        <v>0</v>
      </c>
      <c r="N13" s="8">
        <f>IF($A13="","",IF($E13&gt;0,MAX(0,MIN($H13,$K13)-$J13),0))</f>
        <v>0</v>
      </c>
      <c r="O13" s="8">
        <f>IF($A13="","",IF($E13&gt;0,MAX(0,$H13-$K13)-MAX(0,$J13-$K13),0))</f>
        <v>0</v>
      </c>
      <c r="P13" s="8">
        <f>IF($A13="","",SUMIFS('Exact Output'!$O:$O,'Exact Output'!$A:$A,$A13,'Exact Output'!$B:$B,$U13))</f>
        <v>0</v>
      </c>
      <c r="Q13" s="8">
        <f>IF($A13="","",SUMIFS('Exact Output'!$Q:$Q,'Exact Output'!$A:$A,$A13,'Exact Output'!$B:$B,$U13))</f>
        <v>0</v>
      </c>
      <c r="R13" s="8">
        <f>IF($A13="","",IF($E13&gt;0,$P13+$Q13,0))</f>
        <v>0</v>
      </c>
      <c r="S13" s="6">
        <f>IF($A13="","",IF(OR($B13="",AND($D13=0,$E13=0),AND($D13&gt;0,$E13&gt;0)),"Fix input row",IF($E13&gt;0,"Invoice row","Payment row")))</f>
        <v>0</v>
      </c>
      <c r="T13" s="8">
        <f>IF($A13="","",$I13-$D13)</f>
        <v>0</v>
      </c>
      <c r="U13" s="6">
        <f>IF($E13&gt;0,COUNTIFS($A$2:$A13,$A13,$E$2:$E13,"&gt;0"),"")</f>
        <v>0</v>
      </c>
      <c r="V13" s="10">
        <f>IF($A13="","",IF($B13="","Missing date",IF(AND($D13=0,$E13=0),"Debit or credit required",IF(AND($D13&gt;0,$E13&gt;0),"Use either debit or credit, not both",IF($G13=0,"Tax rate missing","")))))</f>
        <v>0</v>
      </c>
    </row>
    <row r="14" spans="1:22">
      <c r="A14" s="6">
        <f>IF(Input!$A14="","",Input!$A14)</f>
        <v>0</v>
      </c>
      <c r="B14" s="7">
        <f>IF(Input!$A14="","",IFERROR(Input!$B14*1,DATEVALUE(Input!$B14)))</f>
        <v>0</v>
      </c>
      <c r="C14" s="6">
        <f>IF(Input!$A14="","",Input!$C14)</f>
        <v>0</v>
      </c>
      <c r="D14" s="8">
        <f>IF(Input!$A14="","",Input!$D14)</f>
        <v>0</v>
      </c>
      <c r="E14" s="8">
        <f>IF(Input!$A14="","",Input!$E14)</f>
        <v>0</v>
      </c>
      <c r="F14" s="6">
        <f>IF(Input!$A14="","",Input!$F14)</f>
        <v>0</v>
      </c>
      <c r="G14" s="9">
        <f>IF($A14="","",IF($F14&gt;1,$F14/100,$F14))</f>
        <v>0</v>
      </c>
      <c r="H14" s="8">
        <f>IF($A14="","",IF($A14=$A13,$H13+$E14,$E14))</f>
        <v>0</v>
      </c>
      <c r="I14" s="8">
        <f>IF($A14="","",IF($A14=$A13,$I13+$D14,$D14))</f>
        <v>0</v>
      </c>
      <c r="J14" s="8">
        <f>IF($A14="","",$H14-$E14)</f>
        <v>0</v>
      </c>
      <c r="K14" s="8">
        <f>IF($A14="","",SUMIF($A$2:$A$2001,$A14,$D$2:$D$2001))</f>
        <v>0</v>
      </c>
      <c r="L14" s="8">
        <f>IF($A14="","",IF($E14&gt;0,$E14/(1+$G14),0))</f>
        <v>0</v>
      </c>
      <c r="M14" s="8">
        <f>IF($A14="","",IF($E14&gt;0,$L14*$G14,0))</f>
        <v>0</v>
      </c>
      <c r="N14" s="8">
        <f>IF($A14="","",IF($E14&gt;0,MAX(0,MIN($H14,$K14)-$J14),0))</f>
        <v>0</v>
      </c>
      <c r="O14" s="8">
        <f>IF($A14="","",IF($E14&gt;0,MAX(0,$H14-$K14)-MAX(0,$J14-$K14),0))</f>
        <v>0</v>
      </c>
      <c r="P14" s="8">
        <f>IF($A14="","",SUMIFS('Exact Output'!$O:$O,'Exact Output'!$A:$A,$A14,'Exact Output'!$B:$B,$U14))</f>
        <v>0</v>
      </c>
      <c r="Q14" s="8">
        <f>IF($A14="","",SUMIFS('Exact Output'!$Q:$Q,'Exact Output'!$A:$A,$A14,'Exact Output'!$B:$B,$U14))</f>
        <v>0</v>
      </c>
      <c r="R14" s="8">
        <f>IF($A14="","",IF($E14&gt;0,$P14+$Q14,0))</f>
        <v>0</v>
      </c>
      <c r="S14" s="6">
        <f>IF($A14="","",IF(OR($B14="",AND($D14=0,$E14=0),AND($D14&gt;0,$E14&gt;0)),"Fix input row",IF($E14&gt;0,"Invoice row","Payment row")))</f>
        <v>0</v>
      </c>
      <c r="T14" s="8">
        <f>IF($A14="","",$I14-$D14)</f>
        <v>0</v>
      </c>
      <c r="U14" s="6">
        <f>IF($E14&gt;0,COUNTIFS($A$2:$A14,$A14,$E$2:$E14,"&gt;0"),"")</f>
        <v>0</v>
      </c>
      <c r="V14" s="10">
        <f>IF($A14="","",IF($B14="","Missing date",IF(AND($D14=0,$E14=0),"Debit or credit required",IF(AND($D14&gt;0,$E14&gt;0),"Use either debit or credit, not both",IF($G14=0,"Tax rate missing","")))))</f>
        <v>0</v>
      </c>
    </row>
    <row r="15" spans="1:22">
      <c r="A15" s="6">
        <f>IF(Input!$A15="","",Input!$A15)</f>
        <v>0</v>
      </c>
      <c r="B15" s="7">
        <f>IF(Input!$A15="","",IFERROR(Input!$B15*1,DATEVALUE(Input!$B15)))</f>
        <v>0</v>
      </c>
      <c r="C15" s="6">
        <f>IF(Input!$A15="","",Input!$C15)</f>
        <v>0</v>
      </c>
      <c r="D15" s="8">
        <f>IF(Input!$A15="","",Input!$D15)</f>
        <v>0</v>
      </c>
      <c r="E15" s="8">
        <f>IF(Input!$A15="","",Input!$E15)</f>
        <v>0</v>
      </c>
      <c r="F15" s="6">
        <f>IF(Input!$A15="","",Input!$F15)</f>
        <v>0</v>
      </c>
      <c r="G15" s="9">
        <f>IF($A15="","",IF($F15&gt;1,$F15/100,$F15))</f>
        <v>0</v>
      </c>
      <c r="H15" s="8">
        <f>IF($A15="","",IF($A15=$A14,$H14+$E15,$E15))</f>
        <v>0</v>
      </c>
      <c r="I15" s="8">
        <f>IF($A15="","",IF($A15=$A14,$I14+$D15,$D15))</f>
        <v>0</v>
      </c>
      <c r="J15" s="8">
        <f>IF($A15="","",$H15-$E15)</f>
        <v>0</v>
      </c>
      <c r="K15" s="8">
        <f>IF($A15="","",SUMIF($A$2:$A$2001,$A15,$D$2:$D$2001))</f>
        <v>0</v>
      </c>
      <c r="L15" s="8">
        <f>IF($A15="","",IF($E15&gt;0,$E15/(1+$G15),0))</f>
        <v>0</v>
      </c>
      <c r="M15" s="8">
        <f>IF($A15="","",IF($E15&gt;0,$L15*$G15,0))</f>
        <v>0</v>
      </c>
      <c r="N15" s="8">
        <f>IF($A15="","",IF($E15&gt;0,MAX(0,MIN($H15,$K15)-$J15),0))</f>
        <v>0</v>
      </c>
      <c r="O15" s="8">
        <f>IF($A15="","",IF($E15&gt;0,MAX(0,$H15-$K15)-MAX(0,$J15-$K15),0))</f>
        <v>0</v>
      </c>
      <c r="P15" s="8">
        <f>IF($A15="","",SUMIFS('Exact Output'!$O:$O,'Exact Output'!$A:$A,$A15,'Exact Output'!$B:$B,$U15))</f>
        <v>0</v>
      </c>
      <c r="Q15" s="8">
        <f>IF($A15="","",SUMIFS('Exact Output'!$Q:$Q,'Exact Output'!$A:$A,$A15,'Exact Output'!$B:$B,$U15))</f>
        <v>0</v>
      </c>
      <c r="R15" s="8">
        <f>IF($A15="","",IF($E15&gt;0,$P15+$Q15,0))</f>
        <v>0</v>
      </c>
      <c r="S15" s="6">
        <f>IF($A15="","",IF(OR($B15="",AND($D15=0,$E15=0),AND($D15&gt;0,$E15&gt;0)),"Fix input row",IF($E15&gt;0,"Invoice row","Payment row")))</f>
        <v>0</v>
      </c>
      <c r="T15" s="8">
        <f>IF($A15="","",$I15-$D15)</f>
        <v>0</v>
      </c>
      <c r="U15" s="6">
        <f>IF($E15&gt;0,COUNTIFS($A$2:$A15,$A15,$E$2:$E15,"&gt;0"),"")</f>
        <v>0</v>
      </c>
      <c r="V15" s="10">
        <f>IF($A15="","",IF($B15="","Missing date",IF(AND($D15=0,$E15=0),"Debit or credit required",IF(AND($D15&gt;0,$E15&gt;0),"Use either debit or credit, not both",IF($G15=0,"Tax rate missing","")))))</f>
        <v>0</v>
      </c>
    </row>
    <row r="16" spans="1:22">
      <c r="A16" s="6">
        <f>IF(Input!$A16="","",Input!$A16)</f>
        <v>0</v>
      </c>
      <c r="B16" s="7">
        <f>IF(Input!$A16="","",IFERROR(Input!$B16*1,DATEVALUE(Input!$B16)))</f>
        <v>0</v>
      </c>
      <c r="C16" s="6">
        <f>IF(Input!$A16="","",Input!$C16)</f>
        <v>0</v>
      </c>
      <c r="D16" s="8">
        <f>IF(Input!$A16="","",Input!$D16)</f>
        <v>0</v>
      </c>
      <c r="E16" s="8">
        <f>IF(Input!$A16="","",Input!$E16)</f>
        <v>0</v>
      </c>
      <c r="F16" s="6">
        <f>IF(Input!$A16="","",Input!$F16)</f>
        <v>0</v>
      </c>
      <c r="G16" s="9">
        <f>IF($A16="","",IF($F16&gt;1,$F16/100,$F16))</f>
        <v>0</v>
      </c>
      <c r="H16" s="8">
        <f>IF($A16="","",IF($A16=$A15,$H15+$E16,$E16))</f>
        <v>0</v>
      </c>
      <c r="I16" s="8">
        <f>IF($A16="","",IF($A16=$A15,$I15+$D16,$D16))</f>
        <v>0</v>
      </c>
      <c r="J16" s="8">
        <f>IF($A16="","",$H16-$E16)</f>
        <v>0</v>
      </c>
      <c r="K16" s="8">
        <f>IF($A16="","",SUMIF($A$2:$A$2001,$A16,$D$2:$D$2001))</f>
        <v>0</v>
      </c>
      <c r="L16" s="8">
        <f>IF($A16="","",IF($E16&gt;0,$E16/(1+$G16),0))</f>
        <v>0</v>
      </c>
      <c r="M16" s="8">
        <f>IF($A16="","",IF($E16&gt;0,$L16*$G16,0))</f>
        <v>0</v>
      </c>
      <c r="N16" s="8">
        <f>IF($A16="","",IF($E16&gt;0,MAX(0,MIN($H16,$K16)-$J16),0))</f>
        <v>0</v>
      </c>
      <c r="O16" s="8">
        <f>IF($A16="","",IF($E16&gt;0,MAX(0,$H16-$K16)-MAX(0,$J16-$K16),0))</f>
        <v>0</v>
      </c>
      <c r="P16" s="8">
        <f>IF($A16="","",SUMIFS('Exact Output'!$O:$O,'Exact Output'!$A:$A,$A16,'Exact Output'!$B:$B,$U16))</f>
        <v>0</v>
      </c>
      <c r="Q16" s="8">
        <f>IF($A16="","",SUMIFS('Exact Output'!$Q:$Q,'Exact Output'!$A:$A,$A16,'Exact Output'!$B:$B,$U16))</f>
        <v>0</v>
      </c>
      <c r="R16" s="8">
        <f>IF($A16="","",IF($E16&gt;0,$P16+$Q16,0))</f>
        <v>0</v>
      </c>
      <c r="S16" s="6">
        <f>IF($A16="","",IF(OR($B16="",AND($D16=0,$E16=0),AND($D16&gt;0,$E16&gt;0)),"Fix input row",IF($E16&gt;0,"Invoice row","Payment row")))</f>
        <v>0</v>
      </c>
      <c r="T16" s="8">
        <f>IF($A16="","",$I16-$D16)</f>
        <v>0</v>
      </c>
      <c r="U16" s="6">
        <f>IF($E16&gt;0,COUNTIFS($A$2:$A16,$A16,$E$2:$E16,"&gt;0"),"")</f>
        <v>0</v>
      </c>
      <c r="V16" s="10">
        <f>IF($A16="","",IF($B16="","Missing date",IF(AND($D16=0,$E16=0),"Debit or credit required",IF(AND($D16&gt;0,$E16&gt;0),"Use either debit or credit, not both",IF($G16=0,"Tax rate missing","")))))</f>
        <v>0</v>
      </c>
    </row>
    <row r="17" spans="1:22">
      <c r="A17" s="6">
        <f>IF(Input!$A17="","",Input!$A17)</f>
        <v>0</v>
      </c>
      <c r="B17" s="7">
        <f>IF(Input!$A17="","",IFERROR(Input!$B17*1,DATEVALUE(Input!$B17)))</f>
        <v>0</v>
      </c>
      <c r="C17" s="6">
        <f>IF(Input!$A17="","",Input!$C17)</f>
        <v>0</v>
      </c>
      <c r="D17" s="8">
        <f>IF(Input!$A17="","",Input!$D17)</f>
        <v>0</v>
      </c>
      <c r="E17" s="8">
        <f>IF(Input!$A17="","",Input!$E17)</f>
        <v>0</v>
      </c>
      <c r="F17" s="6">
        <f>IF(Input!$A17="","",Input!$F17)</f>
        <v>0</v>
      </c>
      <c r="G17" s="9">
        <f>IF($A17="","",IF($F17&gt;1,$F17/100,$F17))</f>
        <v>0</v>
      </c>
      <c r="H17" s="8">
        <f>IF($A17="","",IF($A17=$A16,$H16+$E17,$E17))</f>
        <v>0</v>
      </c>
      <c r="I17" s="8">
        <f>IF($A17="","",IF($A17=$A16,$I16+$D17,$D17))</f>
        <v>0</v>
      </c>
      <c r="J17" s="8">
        <f>IF($A17="","",$H17-$E17)</f>
        <v>0</v>
      </c>
      <c r="K17" s="8">
        <f>IF($A17="","",SUMIF($A$2:$A$2001,$A17,$D$2:$D$2001))</f>
        <v>0</v>
      </c>
      <c r="L17" s="8">
        <f>IF($A17="","",IF($E17&gt;0,$E17/(1+$G17),0))</f>
        <v>0</v>
      </c>
      <c r="M17" s="8">
        <f>IF($A17="","",IF($E17&gt;0,$L17*$G17,0))</f>
        <v>0</v>
      </c>
      <c r="N17" s="8">
        <f>IF($A17="","",IF($E17&gt;0,MAX(0,MIN($H17,$K17)-$J17),0))</f>
        <v>0</v>
      </c>
      <c r="O17" s="8">
        <f>IF($A17="","",IF($E17&gt;0,MAX(0,$H17-$K17)-MAX(0,$J17-$K17),0))</f>
        <v>0</v>
      </c>
      <c r="P17" s="8">
        <f>IF($A17="","",SUMIFS('Exact Output'!$O:$O,'Exact Output'!$A:$A,$A17,'Exact Output'!$B:$B,$U17))</f>
        <v>0</v>
      </c>
      <c r="Q17" s="8">
        <f>IF($A17="","",SUMIFS('Exact Output'!$Q:$Q,'Exact Output'!$A:$A,$A17,'Exact Output'!$B:$B,$U17))</f>
        <v>0</v>
      </c>
      <c r="R17" s="8">
        <f>IF($A17="","",IF($E17&gt;0,$P17+$Q17,0))</f>
        <v>0</v>
      </c>
      <c r="S17" s="6">
        <f>IF($A17="","",IF(OR($B17="",AND($D17=0,$E17=0),AND($D17&gt;0,$E17&gt;0)),"Fix input row",IF($E17&gt;0,"Invoice row","Payment row")))</f>
        <v>0</v>
      </c>
      <c r="T17" s="8">
        <f>IF($A17="","",$I17-$D17)</f>
        <v>0</v>
      </c>
      <c r="U17" s="6">
        <f>IF($E17&gt;0,COUNTIFS($A$2:$A17,$A17,$E$2:$E17,"&gt;0"),"")</f>
        <v>0</v>
      </c>
      <c r="V17" s="10">
        <f>IF($A17="","",IF($B17="","Missing date",IF(AND($D17=0,$E17=0),"Debit or credit required",IF(AND($D17&gt;0,$E17&gt;0),"Use either debit or credit, not both",IF($G17=0,"Tax rate missing","")))))</f>
        <v>0</v>
      </c>
    </row>
    <row r="18" spans="1:22">
      <c r="A18" s="6">
        <f>IF(Input!$A18="","",Input!$A18)</f>
        <v>0</v>
      </c>
      <c r="B18" s="7">
        <f>IF(Input!$A18="","",IFERROR(Input!$B18*1,DATEVALUE(Input!$B18)))</f>
        <v>0</v>
      </c>
      <c r="C18" s="6">
        <f>IF(Input!$A18="","",Input!$C18)</f>
        <v>0</v>
      </c>
      <c r="D18" s="8">
        <f>IF(Input!$A18="","",Input!$D18)</f>
        <v>0</v>
      </c>
      <c r="E18" s="8">
        <f>IF(Input!$A18="","",Input!$E18)</f>
        <v>0</v>
      </c>
      <c r="F18" s="6">
        <f>IF(Input!$A18="","",Input!$F18)</f>
        <v>0</v>
      </c>
      <c r="G18" s="9">
        <f>IF($A18="","",IF($F18&gt;1,$F18/100,$F18))</f>
        <v>0</v>
      </c>
      <c r="H18" s="8">
        <f>IF($A18="","",IF($A18=$A17,$H17+$E18,$E18))</f>
        <v>0</v>
      </c>
      <c r="I18" s="8">
        <f>IF($A18="","",IF($A18=$A17,$I17+$D18,$D18))</f>
        <v>0</v>
      </c>
      <c r="J18" s="8">
        <f>IF($A18="","",$H18-$E18)</f>
        <v>0</v>
      </c>
      <c r="K18" s="8">
        <f>IF($A18="","",SUMIF($A$2:$A$2001,$A18,$D$2:$D$2001))</f>
        <v>0</v>
      </c>
      <c r="L18" s="8">
        <f>IF($A18="","",IF($E18&gt;0,$E18/(1+$G18),0))</f>
        <v>0</v>
      </c>
      <c r="M18" s="8">
        <f>IF($A18="","",IF($E18&gt;0,$L18*$G18,0))</f>
        <v>0</v>
      </c>
      <c r="N18" s="8">
        <f>IF($A18="","",IF($E18&gt;0,MAX(0,MIN($H18,$K18)-$J18),0))</f>
        <v>0</v>
      </c>
      <c r="O18" s="8">
        <f>IF($A18="","",IF($E18&gt;0,MAX(0,$H18-$K18)-MAX(0,$J18-$K18),0))</f>
        <v>0</v>
      </c>
      <c r="P18" s="8">
        <f>IF($A18="","",SUMIFS('Exact Output'!$O:$O,'Exact Output'!$A:$A,$A18,'Exact Output'!$B:$B,$U18))</f>
        <v>0</v>
      </c>
      <c r="Q18" s="8">
        <f>IF($A18="","",SUMIFS('Exact Output'!$Q:$Q,'Exact Output'!$A:$A,$A18,'Exact Output'!$B:$B,$U18))</f>
        <v>0</v>
      </c>
      <c r="R18" s="8">
        <f>IF($A18="","",IF($E18&gt;0,$P18+$Q18,0))</f>
        <v>0</v>
      </c>
      <c r="S18" s="6">
        <f>IF($A18="","",IF(OR($B18="",AND($D18=0,$E18=0),AND($D18&gt;0,$E18&gt;0)),"Fix input row",IF($E18&gt;0,"Invoice row","Payment row")))</f>
        <v>0</v>
      </c>
      <c r="T18" s="8">
        <f>IF($A18="","",$I18-$D18)</f>
        <v>0</v>
      </c>
      <c r="U18" s="6">
        <f>IF($E18&gt;0,COUNTIFS($A$2:$A18,$A18,$E$2:$E18,"&gt;0"),"")</f>
        <v>0</v>
      </c>
      <c r="V18" s="10">
        <f>IF($A18="","",IF($B18="","Missing date",IF(AND($D18=0,$E18=0),"Debit or credit required",IF(AND($D18&gt;0,$E18&gt;0),"Use either debit or credit, not both",IF($G18=0,"Tax rate missing","")))))</f>
        <v>0</v>
      </c>
    </row>
    <row r="19" spans="1:22">
      <c r="A19" s="6">
        <f>IF(Input!$A19="","",Input!$A19)</f>
        <v>0</v>
      </c>
      <c r="B19" s="7">
        <f>IF(Input!$A19="","",IFERROR(Input!$B19*1,DATEVALUE(Input!$B19)))</f>
        <v>0</v>
      </c>
      <c r="C19" s="6">
        <f>IF(Input!$A19="","",Input!$C19)</f>
        <v>0</v>
      </c>
      <c r="D19" s="8">
        <f>IF(Input!$A19="","",Input!$D19)</f>
        <v>0</v>
      </c>
      <c r="E19" s="8">
        <f>IF(Input!$A19="","",Input!$E19)</f>
        <v>0</v>
      </c>
      <c r="F19" s="6">
        <f>IF(Input!$A19="","",Input!$F19)</f>
        <v>0</v>
      </c>
      <c r="G19" s="9">
        <f>IF($A19="","",IF($F19&gt;1,$F19/100,$F19))</f>
        <v>0</v>
      </c>
      <c r="H19" s="8">
        <f>IF($A19="","",IF($A19=$A18,$H18+$E19,$E19))</f>
        <v>0</v>
      </c>
      <c r="I19" s="8">
        <f>IF($A19="","",IF($A19=$A18,$I18+$D19,$D19))</f>
        <v>0</v>
      </c>
      <c r="J19" s="8">
        <f>IF($A19="","",$H19-$E19)</f>
        <v>0</v>
      </c>
      <c r="K19" s="8">
        <f>IF($A19="","",SUMIF($A$2:$A$2001,$A19,$D$2:$D$2001))</f>
        <v>0</v>
      </c>
      <c r="L19" s="8">
        <f>IF($A19="","",IF($E19&gt;0,$E19/(1+$G19),0))</f>
        <v>0</v>
      </c>
      <c r="M19" s="8">
        <f>IF($A19="","",IF($E19&gt;0,$L19*$G19,0))</f>
        <v>0</v>
      </c>
      <c r="N19" s="8">
        <f>IF($A19="","",IF($E19&gt;0,MAX(0,MIN($H19,$K19)-$J19),0))</f>
        <v>0</v>
      </c>
      <c r="O19" s="8">
        <f>IF($A19="","",IF($E19&gt;0,MAX(0,$H19-$K19)-MAX(0,$J19-$K19),0))</f>
        <v>0</v>
      </c>
      <c r="P19" s="8">
        <f>IF($A19="","",SUMIFS('Exact Output'!$O:$O,'Exact Output'!$A:$A,$A19,'Exact Output'!$B:$B,$U19))</f>
        <v>0</v>
      </c>
      <c r="Q19" s="8">
        <f>IF($A19="","",SUMIFS('Exact Output'!$Q:$Q,'Exact Output'!$A:$A,$A19,'Exact Output'!$B:$B,$U19))</f>
        <v>0</v>
      </c>
      <c r="R19" s="8">
        <f>IF($A19="","",IF($E19&gt;0,$P19+$Q19,0))</f>
        <v>0</v>
      </c>
      <c r="S19" s="6">
        <f>IF($A19="","",IF(OR($B19="",AND($D19=0,$E19=0),AND($D19&gt;0,$E19&gt;0)),"Fix input row",IF($E19&gt;0,"Invoice row","Payment row")))</f>
        <v>0</v>
      </c>
      <c r="T19" s="8">
        <f>IF($A19="","",$I19-$D19)</f>
        <v>0</v>
      </c>
      <c r="U19" s="6">
        <f>IF($E19&gt;0,COUNTIFS($A$2:$A19,$A19,$E$2:$E19,"&gt;0"),"")</f>
        <v>0</v>
      </c>
      <c r="V19" s="10">
        <f>IF($A19="","",IF($B19="","Missing date",IF(AND($D19=0,$E19=0),"Debit or credit required",IF(AND($D19&gt;0,$E19&gt;0),"Use either debit or credit, not both",IF($G19=0,"Tax rate missing","")))))</f>
        <v>0</v>
      </c>
    </row>
    <row r="20" spans="1:22">
      <c r="A20" s="6">
        <f>IF(Input!$A20="","",Input!$A20)</f>
        <v>0</v>
      </c>
      <c r="B20" s="7">
        <f>IF(Input!$A20="","",IFERROR(Input!$B20*1,DATEVALUE(Input!$B20)))</f>
        <v>0</v>
      </c>
      <c r="C20" s="6">
        <f>IF(Input!$A20="","",Input!$C20)</f>
        <v>0</v>
      </c>
      <c r="D20" s="8">
        <f>IF(Input!$A20="","",Input!$D20)</f>
        <v>0</v>
      </c>
      <c r="E20" s="8">
        <f>IF(Input!$A20="","",Input!$E20)</f>
        <v>0</v>
      </c>
      <c r="F20" s="6">
        <f>IF(Input!$A20="","",Input!$F20)</f>
        <v>0</v>
      </c>
      <c r="G20" s="9">
        <f>IF($A20="","",IF($F20&gt;1,$F20/100,$F20))</f>
        <v>0</v>
      </c>
      <c r="H20" s="8">
        <f>IF($A20="","",IF($A20=$A19,$H19+$E20,$E20))</f>
        <v>0</v>
      </c>
      <c r="I20" s="8">
        <f>IF($A20="","",IF($A20=$A19,$I19+$D20,$D20))</f>
        <v>0</v>
      </c>
      <c r="J20" s="8">
        <f>IF($A20="","",$H20-$E20)</f>
        <v>0</v>
      </c>
      <c r="K20" s="8">
        <f>IF($A20="","",SUMIF($A$2:$A$2001,$A20,$D$2:$D$2001))</f>
        <v>0</v>
      </c>
      <c r="L20" s="8">
        <f>IF($A20="","",IF($E20&gt;0,$E20/(1+$G20),0))</f>
        <v>0</v>
      </c>
      <c r="M20" s="8">
        <f>IF($A20="","",IF($E20&gt;0,$L20*$G20,0))</f>
        <v>0</v>
      </c>
      <c r="N20" s="8">
        <f>IF($A20="","",IF($E20&gt;0,MAX(0,MIN($H20,$K20)-$J20),0))</f>
        <v>0</v>
      </c>
      <c r="O20" s="8">
        <f>IF($A20="","",IF($E20&gt;0,MAX(0,$H20-$K20)-MAX(0,$J20-$K20),0))</f>
        <v>0</v>
      </c>
      <c r="P20" s="8">
        <f>IF($A20="","",SUMIFS('Exact Output'!$O:$O,'Exact Output'!$A:$A,$A20,'Exact Output'!$B:$B,$U20))</f>
        <v>0</v>
      </c>
      <c r="Q20" s="8">
        <f>IF($A20="","",SUMIFS('Exact Output'!$Q:$Q,'Exact Output'!$A:$A,$A20,'Exact Output'!$B:$B,$U20))</f>
        <v>0</v>
      </c>
      <c r="R20" s="8">
        <f>IF($A20="","",IF($E20&gt;0,$P20+$Q20,0))</f>
        <v>0</v>
      </c>
      <c r="S20" s="6">
        <f>IF($A20="","",IF(OR($B20="",AND($D20=0,$E20=0),AND($D20&gt;0,$E20&gt;0)),"Fix input row",IF($E20&gt;0,"Invoice row","Payment row")))</f>
        <v>0</v>
      </c>
      <c r="T20" s="8">
        <f>IF($A20="","",$I20-$D20)</f>
        <v>0</v>
      </c>
      <c r="U20" s="6">
        <f>IF($E20&gt;0,COUNTIFS($A$2:$A20,$A20,$E$2:$E20,"&gt;0"),"")</f>
        <v>0</v>
      </c>
      <c r="V20" s="10">
        <f>IF($A20="","",IF($B20="","Missing date",IF(AND($D20=0,$E20=0),"Debit or credit required",IF(AND($D20&gt;0,$E20&gt;0),"Use either debit or credit, not both",IF($G20=0,"Tax rate missing","")))))</f>
        <v>0</v>
      </c>
    </row>
    <row r="21" spans="1:22">
      <c r="A21" s="6">
        <f>IF(Input!$A21="","",Input!$A21)</f>
        <v>0</v>
      </c>
      <c r="B21" s="7">
        <f>IF(Input!$A21="","",IFERROR(Input!$B21*1,DATEVALUE(Input!$B21)))</f>
        <v>0</v>
      </c>
      <c r="C21" s="6">
        <f>IF(Input!$A21="","",Input!$C21)</f>
        <v>0</v>
      </c>
      <c r="D21" s="8">
        <f>IF(Input!$A21="","",Input!$D21)</f>
        <v>0</v>
      </c>
      <c r="E21" s="8">
        <f>IF(Input!$A21="","",Input!$E21)</f>
        <v>0</v>
      </c>
      <c r="F21" s="6">
        <f>IF(Input!$A21="","",Input!$F21)</f>
        <v>0</v>
      </c>
      <c r="G21" s="9">
        <f>IF($A21="","",IF($F21&gt;1,$F21/100,$F21))</f>
        <v>0</v>
      </c>
      <c r="H21" s="8">
        <f>IF($A21="","",IF($A21=$A20,$H20+$E21,$E21))</f>
        <v>0</v>
      </c>
      <c r="I21" s="8">
        <f>IF($A21="","",IF($A21=$A20,$I20+$D21,$D21))</f>
        <v>0</v>
      </c>
      <c r="J21" s="8">
        <f>IF($A21="","",$H21-$E21)</f>
        <v>0</v>
      </c>
      <c r="K21" s="8">
        <f>IF($A21="","",SUMIF($A$2:$A$2001,$A21,$D$2:$D$2001))</f>
        <v>0</v>
      </c>
      <c r="L21" s="8">
        <f>IF($A21="","",IF($E21&gt;0,$E21/(1+$G21),0))</f>
        <v>0</v>
      </c>
      <c r="M21" s="8">
        <f>IF($A21="","",IF($E21&gt;0,$L21*$G21,0))</f>
        <v>0</v>
      </c>
      <c r="N21" s="8">
        <f>IF($A21="","",IF($E21&gt;0,MAX(0,MIN($H21,$K21)-$J21),0))</f>
        <v>0</v>
      </c>
      <c r="O21" s="8">
        <f>IF($A21="","",IF($E21&gt;0,MAX(0,$H21-$K21)-MAX(0,$J21-$K21),0))</f>
        <v>0</v>
      </c>
      <c r="P21" s="8">
        <f>IF($A21="","",SUMIFS('Exact Output'!$O:$O,'Exact Output'!$A:$A,$A21,'Exact Output'!$B:$B,$U21))</f>
        <v>0</v>
      </c>
      <c r="Q21" s="8">
        <f>IF($A21="","",SUMIFS('Exact Output'!$Q:$Q,'Exact Output'!$A:$A,$A21,'Exact Output'!$B:$B,$U21))</f>
        <v>0</v>
      </c>
      <c r="R21" s="8">
        <f>IF($A21="","",IF($E21&gt;0,$P21+$Q21,0))</f>
        <v>0</v>
      </c>
      <c r="S21" s="6">
        <f>IF($A21="","",IF(OR($B21="",AND($D21=0,$E21=0),AND($D21&gt;0,$E21&gt;0)),"Fix input row",IF($E21&gt;0,"Invoice row","Payment row")))</f>
        <v>0</v>
      </c>
      <c r="T21" s="8">
        <f>IF($A21="","",$I21-$D21)</f>
        <v>0</v>
      </c>
      <c r="U21" s="6">
        <f>IF($E21&gt;0,COUNTIFS($A$2:$A21,$A21,$E$2:$E21,"&gt;0"),"")</f>
        <v>0</v>
      </c>
      <c r="V21" s="10">
        <f>IF($A21="","",IF($B21="","Missing date",IF(AND($D21=0,$E21=0),"Debit or credit required",IF(AND($D21&gt;0,$E21&gt;0),"Use either debit or credit, not both",IF($G21=0,"Tax rate missing","")))))</f>
        <v>0</v>
      </c>
    </row>
    <row r="22" spans="1:22">
      <c r="A22" s="6">
        <f>IF(Input!$A22="","",Input!$A22)</f>
        <v>0</v>
      </c>
      <c r="B22" s="7">
        <f>IF(Input!$A22="","",IFERROR(Input!$B22*1,DATEVALUE(Input!$B22)))</f>
        <v>0</v>
      </c>
      <c r="C22" s="6">
        <f>IF(Input!$A22="","",Input!$C22)</f>
        <v>0</v>
      </c>
      <c r="D22" s="8">
        <f>IF(Input!$A22="","",Input!$D22)</f>
        <v>0</v>
      </c>
      <c r="E22" s="8">
        <f>IF(Input!$A22="","",Input!$E22)</f>
        <v>0</v>
      </c>
      <c r="F22" s="6">
        <f>IF(Input!$A22="","",Input!$F22)</f>
        <v>0</v>
      </c>
      <c r="G22" s="9">
        <f>IF($A22="","",IF($F22&gt;1,$F22/100,$F22))</f>
        <v>0</v>
      </c>
      <c r="H22" s="8">
        <f>IF($A22="","",IF($A22=$A21,$H21+$E22,$E22))</f>
        <v>0</v>
      </c>
      <c r="I22" s="8">
        <f>IF($A22="","",IF($A22=$A21,$I21+$D22,$D22))</f>
        <v>0</v>
      </c>
      <c r="J22" s="8">
        <f>IF($A22="","",$H22-$E22)</f>
        <v>0</v>
      </c>
      <c r="K22" s="8">
        <f>IF($A22="","",SUMIF($A$2:$A$2001,$A22,$D$2:$D$2001))</f>
        <v>0</v>
      </c>
      <c r="L22" s="8">
        <f>IF($A22="","",IF($E22&gt;0,$E22/(1+$G22),0))</f>
        <v>0</v>
      </c>
      <c r="M22" s="8">
        <f>IF($A22="","",IF($E22&gt;0,$L22*$G22,0))</f>
        <v>0</v>
      </c>
      <c r="N22" s="8">
        <f>IF($A22="","",IF($E22&gt;0,MAX(0,MIN($H22,$K22)-$J22),0))</f>
        <v>0</v>
      </c>
      <c r="O22" s="8">
        <f>IF($A22="","",IF($E22&gt;0,MAX(0,$H22-$K22)-MAX(0,$J22-$K22),0))</f>
        <v>0</v>
      </c>
      <c r="P22" s="8">
        <f>IF($A22="","",SUMIFS('Exact Output'!$O:$O,'Exact Output'!$A:$A,$A22,'Exact Output'!$B:$B,$U22))</f>
        <v>0</v>
      </c>
      <c r="Q22" s="8">
        <f>IF($A22="","",SUMIFS('Exact Output'!$Q:$Q,'Exact Output'!$A:$A,$A22,'Exact Output'!$B:$B,$U22))</f>
        <v>0</v>
      </c>
      <c r="R22" s="8">
        <f>IF($A22="","",IF($E22&gt;0,$P22+$Q22,0))</f>
        <v>0</v>
      </c>
      <c r="S22" s="6">
        <f>IF($A22="","",IF(OR($B22="",AND($D22=0,$E22=0),AND($D22&gt;0,$E22&gt;0)),"Fix input row",IF($E22&gt;0,"Invoice row","Payment row")))</f>
        <v>0</v>
      </c>
      <c r="T22" s="8">
        <f>IF($A22="","",$I22-$D22)</f>
        <v>0</v>
      </c>
      <c r="U22" s="6">
        <f>IF($E22&gt;0,COUNTIFS($A$2:$A22,$A22,$E$2:$E22,"&gt;0"),"")</f>
        <v>0</v>
      </c>
      <c r="V22" s="10">
        <f>IF($A22="","",IF($B22="","Missing date",IF(AND($D22=0,$E22=0),"Debit or credit required",IF(AND($D22&gt;0,$E22&gt;0),"Use either debit or credit, not both",IF($G22=0,"Tax rate missing","")))))</f>
        <v>0</v>
      </c>
    </row>
    <row r="23" spans="1:22">
      <c r="A23" s="6">
        <f>IF(Input!$A23="","",Input!$A23)</f>
        <v>0</v>
      </c>
      <c r="B23" s="7">
        <f>IF(Input!$A23="","",IFERROR(Input!$B23*1,DATEVALUE(Input!$B23)))</f>
        <v>0</v>
      </c>
      <c r="C23" s="6">
        <f>IF(Input!$A23="","",Input!$C23)</f>
        <v>0</v>
      </c>
      <c r="D23" s="8">
        <f>IF(Input!$A23="","",Input!$D23)</f>
        <v>0</v>
      </c>
      <c r="E23" s="8">
        <f>IF(Input!$A23="","",Input!$E23)</f>
        <v>0</v>
      </c>
      <c r="F23" s="6">
        <f>IF(Input!$A23="","",Input!$F23)</f>
        <v>0</v>
      </c>
      <c r="G23" s="9">
        <f>IF($A23="","",IF($F23&gt;1,$F23/100,$F23))</f>
        <v>0</v>
      </c>
      <c r="H23" s="8">
        <f>IF($A23="","",IF($A23=$A22,$H22+$E23,$E23))</f>
        <v>0</v>
      </c>
      <c r="I23" s="8">
        <f>IF($A23="","",IF($A23=$A22,$I22+$D23,$D23))</f>
        <v>0</v>
      </c>
      <c r="J23" s="8">
        <f>IF($A23="","",$H23-$E23)</f>
        <v>0</v>
      </c>
      <c r="K23" s="8">
        <f>IF($A23="","",SUMIF($A$2:$A$2001,$A23,$D$2:$D$2001))</f>
        <v>0</v>
      </c>
      <c r="L23" s="8">
        <f>IF($A23="","",IF($E23&gt;0,$E23/(1+$G23),0))</f>
        <v>0</v>
      </c>
      <c r="M23" s="8">
        <f>IF($A23="","",IF($E23&gt;0,$L23*$G23,0))</f>
        <v>0</v>
      </c>
      <c r="N23" s="8">
        <f>IF($A23="","",IF($E23&gt;0,MAX(0,MIN($H23,$K23)-$J23),0))</f>
        <v>0</v>
      </c>
      <c r="O23" s="8">
        <f>IF($A23="","",IF($E23&gt;0,MAX(0,$H23-$K23)-MAX(0,$J23-$K23),0))</f>
        <v>0</v>
      </c>
      <c r="P23" s="8">
        <f>IF($A23="","",SUMIFS('Exact Output'!$O:$O,'Exact Output'!$A:$A,$A23,'Exact Output'!$B:$B,$U23))</f>
        <v>0</v>
      </c>
      <c r="Q23" s="8">
        <f>IF($A23="","",SUMIFS('Exact Output'!$Q:$Q,'Exact Output'!$A:$A,$A23,'Exact Output'!$B:$B,$U23))</f>
        <v>0</v>
      </c>
      <c r="R23" s="8">
        <f>IF($A23="","",IF($E23&gt;0,$P23+$Q23,0))</f>
        <v>0</v>
      </c>
      <c r="S23" s="6">
        <f>IF($A23="","",IF(OR($B23="",AND($D23=0,$E23=0),AND($D23&gt;0,$E23&gt;0)),"Fix input row",IF($E23&gt;0,"Invoice row","Payment row")))</f>
        <v>0</v>
      </c>
      <c r="T23" s="8">
        <f>IF($A23="","",$I23-$D23)</f>
        <v>0</v>
      </c>
      <c r="U23" s="6">
        <f>IF($E23&gt;0,COUNTIFS($A$2:$A23,$A23,$E$2:$E23,"&gt;0"),"")</f>
        <v>0</v>
      </c>
      <c r="V23" s="10">
        <f>IF($A23="","",IF($B23="","Missing date",IF(AND($D23=0,$E23=0),"Debit or credit required",IF(AND($D23&gt;0,$E23&gt;0),"Use either debit or credit, not both",IF($G23=0,"Tax rate missing","")))))</f>
        <v>0</v>
      </c>
    </row>
    <row r="24" spans="1:22">
      <c r="A24" s="6">
        <f>IF(Input!$A24="","",Input!$A24)</f>
        <v>0</v>
      </c>
      <c r="B24" s="7">
        <f>IF(Input!$A24="","",IFERROR(Input!$B24*1,DATEVALUE(Input!$B24)))</f>
        <v>0</v>
      </c>
      <c r="C24" s="6">
        <f>IF(Input!$A24="","",Input!$C24)</f>
        <v>0</v>
      </c>
      <c r="D24" s="8">
        <f>IF(Input!$A24="","",Input!$D24)</f>
        <v>0</v>
      </c>
      <c r="E24" s="8">
        <f>IF(Input!$A24="","",Input!$E24)</f>
        <v>0</v>
      </c>
      <c r="F24" s="6">
        <f>IF(Input!$A24="","",Input!$F24)</f>
        <v>0</v>
      </c>
      <c r="G24" s="9">
        <f>IF($A24="","",IF($F24&gt;1,$F24/100,$F24))</f>
        <v>0</v>
      </c>
      <c r="H24" s="8">
        <f>IF($A24="","",IF($A24=$A23,$H23+$E24,$E24))</f>
        <v>0</v>
      </c>
      <c r="I24" s="8">
        <f>IF($A24="","",IF($A24=$A23,$I23+$D24,$D24))</f>
        <v>0</v>
      </c>
      <c r="J24" s="8">
        <f>IF($A24="","",$H24-$E24)</f>
        <v>0</v>
      </c>
      <c r="K24" s="8">
        <f>IF($A24="","",SUMIF($A$2:$A$2001,$A24,$D$2:$D$2001))</f>
        <v>0</v>
      </c>
      <c r="L24" s="8">
        <f>IF($A24="","",IF($E24&gt;0,$E24/(1+$G24),0))</f>
        <v>0</v>
      </c>
      <c r="M24" s="8">
        <f>IF($A24="","",IF($E24&gt;0,$L24*$G24,0))</f>
        <v>0</v>
      </c>
      <c r="N24" s="8">
        <f>IF($A24="","",IF($E24&gt;0,MAX(0,MIN($H24,$K24)-$J24),0))</f>
        <v>0</v>
      </c>
      <c r="O24" s="8">
        <f>IF($A24="","",IF($E24&gt;0,MAX(0,$H24-$K24)-MAX(0,$J24-$K24),0))</f>
        <v>0</v>
      </c>
      <c r="P24" s="8">
        <f>IF($A24="","",SUMIFS('Exact Output'!$O:$O,'Exact Output'!$A:$A,$A24,'Exact Output'!$B:$B,$U24))</f>
        <v>0</v>
      </c>
      <c r="Q24" s="8">
        <f>IF($A24="","",SUMIFS('Exact Output'!$Q:$Q,'Exact Output'!$A:$A,$A24,'Exact Output'!$B:$B,$U24))</f>
        <v>0</v>
      </c>
      <c r="R24" s="8">
        <f>IF($A24="","",IF($E24&gt;0,$P24+$Q24,0))</f>
        <v>0</v>
      </c>
      <c r="S24" s="6">
        <f>IF($A24="","",IF(OR($B24="",AND($D24=0,$E24=0),AND($D24&gt;0,$E24&gt;0)),"Fix input row",IF($E24&gt;0,"Invoice row","Payment row")))</f>
        <v>0</v>
      </c>
      <c r="T24" s="8">
        <f>IF($A24="","",$I24-$D24)</f>
        <v>0</v>
      </c>
      <c r="U24" s="6">
        <f>IF($E24&gt;0,COUNTIFS($A$2:$A24,$A24,$E$2:$E24,"&gt;0"),"")</f>
        <v>0</v>
      </c>
      <c r="V24" s="10">
        <f>IF($A24="","",IF($B24="","Missing date",IF(AND($D24=0,$E24=0),"Debit or credit required",IF(AND($D24&gt;0,$E24&gt;0),"Use either debit or credit, not both",IF($G24=0,"Tax rate missing","")))))</f>
        <v>0</v>
      </c>
    </row>
    <row r="25" spans="1:22">
      <c r="A25" s="6">
        <f>IF(Input!$A25="","",Input!$A25)</f>
        <v>0</v>
      </c>
      <c r="B25" s="7">
        <f>IF(Input!$A25="","",IFERROR(Input!$B25*1,DATEVALUE(Input!$B25)))</f>
        <v>0</v>
      </c>
      <c r="C25" s="6">
        <f>IF(Input!$A25="","",Input!$C25)</f>
        <v>0</v>
      </c>
      <c r="D25" s="8">
        <f>IF(Input!$A25="","",Input!$D25)</f>
        <v>0</v>
      </c>
      <c r="E25" s="8">
        <f>IF(Input!$A25="","",Input!$E25)</f>
        <v>0</v>
      </c>
      <c r="F25" s="6">
        <f>IF(Input!$A25="","",Input!$F25)</f>
        <v>0</v>
      </c>
      <c r="G25" s="9">
        <f>IF($A25="","",IF($F25&gt;1,$F25/100,$F25))</f>
        <v>0</v>
      </c>
      <c r="H25" s="8">
        <f>IF($A25="","",IF($A25=$A24,$H24+$E25,$E25))</f>
        <v>0</v>
      </c>
      <c r="I25" s="8">
        <f>IF($A25="","",IF($A25=$A24,$I24+$D25,$D25))</f>
        <v>0</v>
      </c>
      <c r="J25" s="8">
        <f>IF($A25="","",$H25-$E25)</f>
        <v>0</v>
      </c>
      <c r="K25" s="8">
        <f>IF($A25="","",SUMIF($A$2:$A$2001,$A25,$D$2:$D$2001))</f>
        <v>0</v>
      </c>
      <c r="L25" s="8">
        <f>IF($A25="","",IF($E25&gt;0,$E25/(1+$G25),0))</f>
        <v>0</v>
      </c>
      <c r="M25" s="8">
        <f>IF($A25="","",IF($E25&gt;0,$L25*$G25,0))</f>
        <v>0</v>
      </c>
      <c r="N25" s="8">
        <f>IF($A25="","",IF($E25&gt;0,MAX(0,MIN($H25,$K25)-$J25),0))</f>
        <v>0</v>
      </c>
      <c r="O25" s="8">
        <f>IF($A25="","",IF($E25&gt;0,MAX(0,$H25-$K25)-MAX(0,$J25-$K25),0))</f>
        <v>0</v>
      </c>
      <c r="P25" s="8">
        <f>IF($A25="","",SUMIFS('Exact Output'!$O:$O,'Exact Output'!$A:$A,$A25,'Exact Output'!$B:$B,$U25))</f>
        <v>0</v>
      </c>
      <c r="Q25" s="8">
        <f>IF($A25="","",SUMIFS('Exact Output'!$Q:$Q,'Exact Output'!$A:$A,$A25,'Exact Output'!$B:$B,$U25))</f>
        <v>0</v>
      </c>
      <c r="R25" s="8">
        <f>IF($A25="","",IF($E25&gt;0,$P25+$Q25,0))</f>
        <v>0</v>
      </c>
      <c r="S25" s="6">
        <f>IF($A25="","",IF(OR($B25="",AND($D25=0,$E25=0),AND($D25&gt;0,$E25&gt;0)),"Fix input row",IF($E25&gt;0,"Invoice row","Payment row")))</f>
        <v>0</v>
      </c>
      <c r="T25" s="8">
        <f>IF($A25="","",$I25-$D25)</f>
        <v>0</v>
      </c>
      <c r="U25" s="6">
        <f>IF($E25&gt;0,COUNTIFS($A$2:$A25,$A25,$E$2:$E25,"&gt;0"),"")</f>
        <v>0</v>
      </c>
      <c r="V25" s="10">
        <f>IF($A25="","",IF($B25="","Missing date",IF(AND($D25=0,$E25=0),"Debit or credit required",IF(AND($D25&gt;0,$E25&gt;0),"Use either debit or credit, not both",IF($G25=0,"Tax rate missing","")))))</f>
        <v>0</v>
      </c>
    </row>
    <row r="26" spans="1:22">
      <c r="A26" s="6">
        <f>IF(Input!$A26="","",Input!$A26)</f>
        <v>0</v>
      </c>
      <c r="B26" s="7">
        <f>IF(Input!$A26="","",IFERROR(Input!$B26*1,DATEVALUE(Input!$B26)))</f>
        <v>0</v>
      </c>
      <c r="C26" s="6">
        <f>IF(Input!$A26="","",Input!$C26)</f>
        <v>0</v>
      </c>
      <c r="D26" s="8">
        <f>IF(Input!$A26="","",Input!$D26)</f>
        <v>0</v>
      </c>
      <c r="E26" s="8">
        <f>IF(Input!$A26="","",Input!$E26)</f>
        <v>0</v>
      </c>
      <c r="F26" s="6">
        <f>IF(Input!$A26="","",Input!$F26)</f>
        <v>0</v>
      </c>
      <c r="G26" s="9">
        <f>IF($A26="","",IF($F26&gt;1,$F26/100,$F26))</f>
        <v>0</v>
      </c>
      <c r="H26" s="8">
        <f>IF($A26="","",IF($A26=$A25,$H25+$E26,$E26))</f>
        <v>0</v>
      </c>
      <c r="I26" s="8">
        <f>IF($A26="","",IF($A26=$A25,$I25+$D26,$D26))</f>
        <v>0</v>
      </c>
      <c r="J26" s="8">
        <f>IF($A26="","",$H26-$E26)</f>
        <v>0</v>
      </c>
      <c r="K26" s="8">
        <f>IF($A26="","",SUMIF($A$2:$A$2001,$A26,$D$2:$D$2001))</f>
        <v>0</v>
      </c>
      <c r="L26" s="8">
        <f>IF($A26="","",IF($E26&gt;0,$E26/(1+$G26),0))</f>
        <v>0</v>
      </c>
      <c r="M26" s="8">
        <f>IF($A26="","",IF($E26&gt;0,$L26*$G26,0))</f>
        <v>0</v>
      </c>
      <c r="N26" s="8">
        <f>IF($A26="","",IF($E26&gt;0,MAX(0,MIN($H26,$K26)-$J26),0))</f>
        <v>0</v>
      </c>
      <c r="O26" s="8">
        <f>IF($A26="","",IF($E26&gt;0,MAX(0,$H26-$K26)-MAX(0,$J26-$K26),0))</f>
        <v>0</v>
      </c>
      <c r="P26" s="8">
        <f>IF($A26="","",SUMIFS('Exact Output'!$O:$O,'Exact Output'!$A:$A,$A26,'Exact Output'!$B:$B,$U26))</f>
        <v>0</v>
      </c>
      <c r="Q26" s="8">
        <f>IF($A26="","",SUMIFS('Exact Output'!$Q:$Q,'Exact Output'!$A:$A,$A26,'Exact Output'!$B:$B,$U26))</f>
        <v>0</v>
      </c>
      <c r="R26" s="8">
        <f>IF($A26="","",IF($E26&gt;0,$P26+$Q26,0))</f>
        <v>0</v>
      </c>
      <c r="S26" s="6">
        <f>IF($A26="","",IF(OR($B26="",AND($D26=0,$E26=0),AND($D26&gt;0,$E26&gt;0)),"Fix input row",IF($E26&gt;0,"Invoice row","Payment row")))</f>
        <v>0</v>
      </c>
      <c r="T26" s="8">
        <f>IF($A26="","",$I26-$D26)</f>
        <v>0</v>
      </c>
      <c r="U26" s="6">
        <f>IF($E26&gt;0,COUNTIFS($A$2:$A26,$A26,$E$2:$E26,"&gt;0"),"")</f>
        <v>0</v>
      </c>
      <c r="V26" s="10">
        <f>IF($A26="","",IF($B26="","Missing date",IF(AND($D26=0,$E26=0),"Debit or credit required",IF(AND($D26&gt;0,$E26&gt;0),"Use either debit or credit, not both",IF($G26=0,"Tax rate missing","")))))</f>
        <v>0</v>
      </c>
    </row>
    <row r="27" spans="1:22">
      <c r="A27" s="6">
        <f>IF(Input!$A27="","",Input!$A27)</f>
        <v>0</v>
      </c>
      <c r="B27" s="7">
        <f>IF(Input!$A27="","",IFERROR(Input!$B27*1,DATEVALUE(Input!$B27)))</f>
        <v>0</v>
      </c>
      <c r="C27" s="6">
        <f>IF(Input!$A27="","",Input!$C27)</f>
        <v>0</v>
      </c>
      <c r="D27" s="8">
        <f>IF(Input!$A27="","",Input!$D27)</f>
        <v>0</v>
      </c>
      <c r="E27" s="8">
        <f>IF(Input!$A27="","",Input!$E27)</f>
        <v>0</v>
      </c>
      <c r="F27" s="6">
        <f>IF(Input!$A27="","",Input!$F27)</f>
        <v>0</v>
      </c>
      <c r="G27" s="9">
        <f>IF($A27="","",IF($F27&gt;1,$F27/100,$F27))</f>
        <v>0</v>
      </c>
      <c r="H27" s="8">
        <f>IF($A27="","",IF($A27=$A26,$H26+$E27,$E27))</f>
        <v>0</v>
      </c>
      <c r="I27" s="8">
        <f>IF($A27="","",IF($A27=$A26,$I26+$D27,$D27))</f>
        <v>0</v>
      </c>
      <c r="J27" s="8">
        <f>IF($A27="","",$H27-$E27)</f>
        <v>0</v>
      </c>
      <c r="K27" s="8">
        <f>IF($A27="","",SUMIF($A$2:$A$2001,$A27,$D$2:$D$2001))</f>
        <v>0</v>
      </c>
      <c r="L27" s="8">
        <f>IF($A27="","",IF($E27&gt;0,$E27/(1+$G27),0))</f>
        <v>0</v>
      </c>
      <c r="M27" s="8">
        <f>IF($A27="","",IF($E27&gt;0,$L27*$G27,0))</f>
        <v>0</v>
      </c>
      <c r="N27" s="8">
        <f>IF($A27="","",IF($E27&gt;0,MAX(0,MIN($H27,$K27)-$J27),0))</f>
        <v>0</v>
      </c>
      <c r="O27" s="8">
        <f>IF($A27="","",IF($E27&gt;0,MAX(0,$H27-$K27)-MAX(0,$J27-$K27),0))</f>
        <v>0</v>
      </c>
      <c r="P27" s="8">
        <f>IF($A27="","",SUMIFS('Exact Output'!$O:$O,'Exact Output'!$A:$A,$A27,'Exact Output'!$B:$B,$U27))</f>
        <v>0</v>
      </c>
      <c r="Q27" s="8">
        <f>IF($A27="","",SUMIFS('Exact Output'!$Q:$Q,'Exact Output'!$A:$A,$A27,'Exact Output'!$B:$B,$U27))</f>
        <v>0</v>
      </c>
      <c r="R27" s="8">
        <f>IF($A27="","",IF($E27&gt;0,$P27+$Q27,0))</f>
        <v>0</v>
      </c>
      <c r="S27" s="6">
        <f>IF($A27="","",IF(OR($B27="",AND($D27=0,$E27=0),AND($D27&gt;0,$E27&gt;0)),"Fix input row",IF($E27&gt;0,"Invoice row","Payment row")))</f>
        <v>0</v>
      </c>
      <c r="T27" s="8">
        <f>IF($A27="","",$I27-$D27)</f>
        <v>0</v>
      </c>
      <c r="U27" s="6">
        <f>IF($E27&gt;0,COUNTIFS($A$2:$A27,$A27,$E$2:$E27,"&gt;0"),"")</f>
        <v>0</v>
      </c>
      <c r="V27" s="10">
        <f>IF($A27="","",IF($B27="","Missing date",IF(AND($D27=0,$E27=0),"Debit or credit required",IF(AND($D27&gt;0,$E27&gt;0),"Use either debit or credit, not both",IF($G27=0,"Tax rate missing","")))))</f>
        <v>0</v>
      </c>
    </row>
    <row r="28" spans="1:22">
      <c r="A28" s="6">
        <f>IF(Input!$A28="","",Input!$A28)</f>
        <v>0</v>
      </c>
      <c r="B28" s="7">
        <f>IF(Input!$A28="","",IFERROR(Input!$B28*1,DATEVALUE(Input!$B28)))</f>
        <v>0</v>
      </c>
      <c r="C28" s="6">
        <f>IF(Input!$A28="","",Input!$C28)</f>
        <v>0</v>
      </c>
      <c r="D28" s="8">
        <f>IF(Input!$A28="","",Input!$D28)</f>
        <v>0</v>
      </c>
      <c r="E28" s="8">
        <f>IF(Input!$A28="","",Input!$E28)</f>
        <v>0</v>
      </c>
      <c r="F28" s="6">
        <f>IF(Input!$A28="","",Input!$F28)</f>
        <v>0</v>
      </c>
      <c r="G28" s="9">
        <f>IF($A28="","",IF($F28&gt;1,$F28/100,$F28))</f>
        <v>0</v>
      </c>
      <c r="H28" s="8">
        <f>IF($A28="","",IF($A28=$A27,$H27+$E28,$E28))</f>
        <v>0</v>
      </c>
      <c r="I28" s="8">
        <f>IF($A28="","",IF($A28=$A27,$I27+$D28,$D28))</f>
        <v>0</v>
      </c>
      <c r="J28" s="8">
        <f>IF($A28="","",$H28-$E28)</f>
        <v>0</v>
      </c>
      <c r="K28" s="8">
        <f>IF($A28="","",SUMIF($A$2:$A$2001,$A28,$D$2:$D$2001))</f>
        <v>0</v>
      </c>
      <c r="L28" s="8">
        <f>IF($A28="","",IF($E28&gt;0,$E28/(1+$G28),0))</f>
        <v>0</v>
      </c>
      <c r="M28" s="8">
        <f>IF($A28="","",IF($E28&gt;0,$L28*$G28,0))</f>
        <v>0</v>
      </c>
      <c r="N28" s="8">
        <f>IF($A28="","",IF($E28&gt;0,MAX(0,MIN($H28,$K28)-$J28),0))</f>
        <v>0</v>
      </c>
      <c r="O28" s="8">
        <f>IF($A28="","",IF($E28&gt;0,MAX(0,$H28-$K28)-MAX(0,$J28-$K28),0))</f>
        <v>0</v>
      </c>
      <c r="P28" s="8">
        <f>IF($A28="","",SUMIFS('Exact Output'!$O:$O,'Exact Output'!$A:$A,$A28,'Exact Output'!$B:$B,$U28))</f>
        <v>0</v>
      </c>
      <c r="Q28" s="8">
        <f>IF($A28="","",SUMIFS('Exact Output'!$Q:$Q,'Exact Output'!$A:$A,$A28,'Exact Output'!$B:$B,$U28))</f>
        <v>0</v>
      </c>
      <c r="R28" s="8">
        <f>IF($A28="","",IF($E28&gt;0,$P28+$Q28,0))</f>
        <v>0</v>
      </c>
      <c r="S28" s="6">
        <f>IF($A28="","",IF(OR($B28="",AND($D28=0,$E28=0),AND($D28&gt;0,$E28&gt;0)),"Fix input row",IF($E28&gt;0,"Invoice row","Payment row")))</f>
        <v>0</v>
      </c>
      <c r="T28" s="8">
        <f>IF($A28="","",$I28-$D28)</f>
        <v>0</v>
      </c>
      <c r="U28" s="6">
        <f>IF($E28&gt;0,COUNTIFS($A$2:$A28,$A28,$E$2:$E28,"&gt;0"),"")</f>
        <v>0</v>
      </c>
      <c r="V28" s="10">
        <f>IF($A28="","",IF($B28="","Missing date",IF(AND($D28=0,$E28=0),"Debit or credit required",IF(AND($D28&gt;0,$E28&gt;0),"Use either debit or credit, not both",IF($G28=0,"Tax rate missing","")))))</f>
        <v>0</v>
      </c>
    </row>
    <row r="29" spans="1:22">
      <c r="A29" s="6">
        <f>IF(Input!$A29="","",Input!$A29)</f>
        <v>0</v>
      </c>
      <c r="B29" s="7">
        <f>IF(Input!$A29="","",IFERROR(Input!$B29*1,DATEVALUE(Input!$B29)))</f>
        <v>0</v>
      </c>
      <c r="C29" s="6">
        <f>IF(Input!$A29="","",Input!$C29)</f>
        <v>0</v>
      </c>
      <c r="D29" s="8">
        <f>IF(Input!$A29="","",Input!$D29)</f>
        <v>0</v>
      </c>
      <c r="E29" s="8">
        <f>IF(Input!$A29="","",Input!$E29)</f>
        <v>0</v>
      </c>
      <c r="F29" s="6">
        <f>IF(Input!$A29="","",Input!$F29)</f>
        <v>0</v>
      </c>
      <c r="G29" s="9">
        <f>IF($A29="","",IF($F29&gt;1,$F29/100,$F29))</f>
        <v>0</v>
      </c>
      <c r="H29" s="8">
        <f>IF($A29="","",IF($A29=$A28,$H28+$E29,$E29))</f>
        <v>0</v>
      </c>
      <c r="I29" s="8">
        <f>IF($A29="","",IF($A29=$A28,$I28+$D29,$D29))</f>
        <v>0</v>
      </c>
      <c r="J29" s="8">
        <f>IF($A29="","",$H29-$E29)</f>
        <v>0</v>
      </c>
      <c r="K29" s="8">
        <f>IF($A29="","",SUMIF($A$2:$A$2001,$A29,$D$2:$D$2001))</f>
        <v>0</v>
      </c>
      <c r="L29" s="8">
        <f>IF($A29="","",IF($E29&gt;0,$E29/(1+$G29),0))</f>
        <v>0</v>
      </c>
      <c r="M29" s="8">
        <f>IF($A29="","",IF($E29&gt;0,$L29*$G29,0))</f>
        <v>0</v>
      </c>
      <c r="N29" s="8">
        <f>IF($A29="","",IF($E29&gt;0,MAX(0,MIN($H29,$K29)-$J29),0))</f>
        <v>0</v>
      </c>
      <c r="O29" s="8">
        <f>IF($A29="","",IF($E29&gt;0,MAX(0,$H29-$K29)-MAX(0,$J29-$K29),0))</f>
        <v>0</v>
      </c>
      <c r="P29" s="8">
        <f>IF($A29="","",SUMIFS('Exact Output'!$O:$O,'Exact Output'!$A:$A,$A29,'Exact Output'!$B:$B,$U29))</f>
        <v>0</v>
      </c>
      <c r="Q29" s="8">
        <f>IF($A29="","",SUMIFS('Exact Output'!$Q:$Q,'Exact Output'!$A:$A,$A29,'Exact Output'!$B:$B,$U29))</f>
        <v>0</v>
      </c>
      <c r="R29" s="8">
        <f>IF($A29="","",IF($E29&gt;0,$P29+$Q29,0))</f>
        <v>0</v>
      </c>
      <c r="S29" s="6">
        <f>IF($A29="","",IF(OR($B29="",AND($D29=0,$E29=0),AND($D29&gt;0,$E29&gt;0)),"Fix input row",IF($E29&gt;0,"Invoice row","Payment row")))</f>
        <v>0</v>
      </c>
      <c r="T29" s="8">
        <f>IF($A29="","",$I29-$D29)</f>
        <v>0</v>
      </c>
      <c r="U29" s="6">
        <f>IF($E29&gt;0,COUNTIFS($A$2:$A29,$A29,$E$2:$E29,"&gt;0"),"")</f>
        <v>0</v>
      </c>
      <c r="V29" s="10">
        <f>IF($A29="","",IF($B29="","Missing date",IF(AND($D29=0,$E29=0),"Debit or credit required",IF(AND($D29&gt;0,$E29&gt;0),"Use either debit or credit, not both",IF($G29=0,"Tax rate missing","")))))</f>
        <v>0</v>
      </c>
    </row>
    <row r="30" spans="1:22">
      <c r="A30" s="6">
        <f>IF(Input!$A30="","",Input!$A30)</f>
        <v>0</v>
      </c>
      <c r="B30" s="7">
        <f>IF(Input!$A30="","",IFERROR(Input!$B30*1,DATEVALUE(Input!$B30)))</f>
        <v>0</v>
      </c>
      <c r="C30" s="6">
        <f>IF(Input!$A30="","",Input!$C30)</f>
        <v>0</v>
      </c>
      <c r="D30" s="8">
        <f>IF(Input!$A30="","",Input!$D30)</f>
        <v>0</v>
      </c>
      <c r="E30" s="8">
        <f>IF(Input!$A30="","",Input!$E30)</f>
        <v>0</v>
      </c>
      <c r="F30" s="6">
        <f>IF(Input!$A30="","",Input!$F30)</f>
        <v>0</v>
      </c>
      <c r="G30" s="9">
        <f>IF($A30="","",IF($F30&gt;1,$F30/100,$F30))</f>
        <v>0</v>
      </c>
      <c r="H30" s="8">
        <f>IF($A30="","",IF($A30=$A29,$H29+$E30,$E30))</f>
        <v>0</v>
      </c>
      <c r="I30" s="8">
        <f>IF($A30="","",IF($A30=$A29,$I29+$D30,$D30))</f>
        <v>0</v>
      </c>
      <c r="J30" s="8">
        <f>IF($A30="","",$H30-$E30)</f>
        <v>0</v>
      </c>
      <c r="K30" s="8">
        <f>IF($A30="","",SUMIF($A$2:$A$2001,$A30,$D$2:$D$2001))</f>
        <v>0</v>
      </c>
      <c r="L30" s="8">
        <f>IF($A30="","",IF($E30&gt;0,$E30/(1+$G30),0))</f>
        <v>0</v>
      </c>
      <c r="M30" s="8">
        <f>IF($A30="","",IF($E30&gt;0,$L30*$G30,0))</f>
        <v>0</v>
      </c>
      <c r="N30" s="8">
        <f>IF($A30="","",IF($E30&gt;0,MAX(0,MIN($H30,$K30)-$J30),0))</f>
        <v>0</v>
      </c>
      <c r="O30" s="8">
        <f>IF($A30="","",IF($E30&gt;0,MAX(0,$H30-$K30)-MAX(0,$J30-$K30),0))</f>
        <v>0</v>
      </c>
      <c r="P30" s="8">
        <f>IF($A30="","",SUMIFS('Exact Output'!$O:$O,'Exact Output'!$A:$A,$A30,'Exact Output'!$B:$B,$U30))</f>
        <v>0</v>
      </c>
      <c r="Q30" s="8">
        <f>IF($A30="","",SUMIFS('Exact Output'!$Q:$Q,'Exact Output'!$A:$A,$A30,'Exact Output'!$B:$B,$U30))</f>
        <v>0</v>
      </c>
      <c r="R30" s="8">
        <f>IF($A30="","",IF($E30&gt;0,$P30+$Q30,0))</f>
        <v>0</v>
      </c>
      <c r="S30" s="6">
        <f>IF($A30="","",IF(OR($B30="",AND($D30=0,$E30=0),AND($D30&gt;0,$E30&gt;0)),"Fix input row",IF($E30&gt;0,"Invoice row","Payment row")))</f>
        <v>0</v>
      </c>
      <c r="T30" s="8">
        <f>IF($A30="","",$I30-$D30)</f>
        <v>0</v>
      </c>
      <c r="U30" s="6">
        <f>IF($E30&gt;0,COUNTIFS($A$2:$A30,$A30,$E$2:$E30,"&gt;0"),"")</f>
        <v>0</v>
      </c>
      <c r="V30" s="10">
        <f>IF($A30="","",IF($B30="","Missing date",IF(AND($D30=0,$E30=0),"Debit or credit required",IF(AND($D30&gt;0,$E30&gt;0),"Use either debit or credit, not both",IF($G30=0,"Tax rate missing","")))))</f>
        <v>0</v>
      </c>
    </row>
    <row r="31" spans="1:22">
      <c r="A31" s="6">
        <f>IF(Input!$A31="","",Input!$A31)</f>
        <v>0</v>
      </c>
      <c r="B31" s="7">
        <f>IF(Input!$A31="","",IFERROR(Input!$B31*1,DATEVALUE(Input!$B31)))</f>
        <v>0</v>
      </c>
      <c r="C31" s="6">
        <f>IF(Input!$A31="","",Input!$C31)</f>
        <v>0</v>
      </c>
      <c r="D31" s="8">
        <f>IF(Input!$A31="","",Input!$D31)</f>
        <v>0</v>
      </c>
      <c r="E31" s="8">
        <f>IF(Input!$A31="","",Input!$E31)</f>
        <v>0</v>
      </c>
      <c r="F31" s="6">
        <f>IF(Input!$A31="","",Input!$F31)</f>
        <v>0</v>
      </c>
      <c r="G31" s="9">
        <f>IF($A31="","",IF($F31&gt;1,$F31/100,$F31))</f>
        <v>0</v>
      </c>
      <c r="H31" s="8">
        <f>IF($A31="","",IF($A31=$A30,$H30+$E31,$E31))</f>
        <v>0</v>
      </c>
      <c r="I31" s="8">
        <f>IF($A31="","",IF($A31=$A30,$I30+$D31,$D31))</f>
        <v>0</v>
      </c>
      <c r="J31" s="8">
        <f>IF($A31="","",$H31-$E31)</f>
        <v>0</v>
      </c>
      <c r="K31" s="8">
        <f>IF($A31="","",SUMIF($A$2:$A$2001,$A31,$D$2:$D$2001))</f>
        <v>0</v>
      </c>
      <c r="L31" s="8">
        <f>IF($A31="","",IF($E31&gt;0,$E31/(1+$G31),0))</f>
        <v>0</v>
      </c>
      <c r="M31" s="8">
        <f>IF($A31="","",IF($E31&gt;0,$L31*$G31,0))</f>
        <v>0</v>
      </c>
      <c r="N31" s="8">
        <f>IF($A31="","",IF($E31&gt;0,MAX(0,MIN($H31,$K31)-$J31),0))</f>
        <v>0</v>
      </c>
      <c r="O31" s="8">
        <f>IF($A31="","",IF($E31&gt;0,MAX(0,$H31-$K31)-MAX(0,$J31-$K31),0))</f>
        <v>0</v>
      </c>
      <c r="P31" s="8">
        <f>IF($A31="","",SUMIFS('Exact Output'!$O:$O,'Exact Output'!$A:$A,$A31,'Exact Output'!$B:$B,$U31))</f>
        <v>0</v>
      </c>
      <c r="Q31" s="8">
        <f>IF($A31="","",SUMIFS('Exact Output'!$Q:$Q,'Exact Output'!$A:$A,$A31,'Exact Output'!$B:$B,$U31))</f>
        <v>0</v>
      </c>
      <c r="R31" s="8">
        <f>IF($A31="","",IF($E31&gt;0,$P31+$Q31,0))</f>
        <v>0</v>
      </c>
      <c r="S31" s="6">
        <f>IF($A31="","",IF(OR($B31="",AND($D31=0,$E31=0),AND($D31&gt;0,$E31&gt;0)),"Fix input row",IF($E31&gt;0,"Invoice row","Payment row")))</f>
        <v>0</v>
      </c>
      <c r="T31" s="8">
        <f>IF($A31="","",$I31-$D31)</f>
        <v>0</v>
      </c>
      <c r="U31" s="6">
        <f>IF($E31&gt;0,COUNTIFS($A$2:$A31,$A31,$E$2:$E31,"&gt;0"),"")</f>
        <v>0</v>
      </c>
      <c r="V31" s="10">
        <f>IF($A31="","",IF($B31="","Missing date",IF(AND($D31=0,$E31=0),"Debit or credit required",IF(AND($D31&gt;0,$E31&gt;0),"Use either debit or credit, not both",IF($G31=0,"Tax rate missing","")))))</f>
        <v>0</v>
      </c>
    </row>
    <row r="32" spans="1:22">
      <c r="A32" s="6">
        <f>IF(Input!$A32="","",Input!$A32)</f>
        <v>0</v>
      </c>
      <c r="B32" s="7">
        <f>IF(Input!$A32="","",IFERROR(Input!$B32*1,DATEVALUE(Input!$B32)))</f>
        <v>0</v>
      </c>
      <c r="C32" s="6">
        <f>IF(Input!$A32="","",Input!$C32)</f>
        <v>0</v>
      </c>
      <c r="D32" s="8">
        <f>IF(Input!$A32="","",Input!$D32)</f>
        <v>0</v>
      </c>
      <c r="E32" s="8">
        <f>IF(Input!$A32="","",Input!$E32)</f>
        <v>0</v>
      </c>
      <c r="F32" s="6">
        <f>IF(Input!$A32="","",Input!$F32)</f>
        <v>0</v>
      </c>
      <c r="G32" s="9">
        <f>IF($A32="","",IF($F32&gt;1,$F32/100,$F32))</f>
        <v>0</v>
      </c>
      <c r="H32" s="8">
        <f>IF($A32="","",IF($A32=$A31,$H31+$E32,$E32))</f>
        <v>0</v>
      </c>
      <c r="I32" s="8">
        <f>IF($A32="","",IF($A32=$A31,$I31+$D32,$D32))</f>
        <v>0</v>
      </c>
      <c r="J32" s="8">
        <f>IF($A32="","",$H32-$E32)</f>
        <v>0</v>
      </c>
      <c r="K32" s="8">
        <f>IF($A32="","",SUMIF($A$2:$A$2001,$A32,$D$2:$D$2001))</f>
        <v>0</v>
      </c>
      <c r="L32" s="8">
        <f>IF($A32="","",IF($E32&gt;0,$E32/(1+$G32),0))</f>
        <v>0</v>
      </c>
      <c r="M32" s="8">
        <f>IF($A32="","",IF($E32&gt;0,$L32*$G32,0))</f>
        <v>0</v>
      </c>
      <c r="N32" s="8">
        <f>IF($A32="","",IF($E32&gt;0,MAX(0,MIN($H32,$K32)-$J32),0))</f>
        <v>0</v>
      </c>
      <c r="O32" s="8">
        <f>IF($A32="","",IF($E32&gt;0,MAX(0,$H32-$K32)-MAX(0,$J32-$K32),0))</f>
        <v>0</v>
      </c>
      <c r="P32" s="8">
        <f>IF($A32="","",SUMIFS('Exact Output'!$O:$O,'Exact Output'!$A:$A,$A32,'Exact Output'!$B:$B,$U32))</f>
        <v>0</v>
      </c>
      <c r="Q32" s="8">
        <f>IF($A32="","",SUMIFS('Exact Output'!$Q:$Q,'Exact Output'!$A:$A,$A32,'Exact Output'!$B:$B,$U32))</f>
        <v>0</v>
      </c>
      <c r="R32" s="8">
        <f>IF($A32="","",IF($E32&gt;0,$P32+$Q32,0))</f>
        <v>0</v>
      </c>
      <c r="S32" s="6">
        <f>IF($A32="","",IF(OR($B32="",AND($D32=0,$E32=0),AND($D32&gt;0,$E32&gt;0)),"Fix input row",IF($E32&gt;0,"Invoice row","Payment row")))</f>
        <v>0</v>
      </c>
      <c r="T32" s="8">
        <f>IF($A32="","",$I32-$D32)</f>
        <v>0</v>
      </c>
      <c r="U32" s="6">
        <f>IF($E32&gt;0,COUNTIFS($A$2:$A32,$A32,$E$2:$E32,"&gt;0"),"")</f>
        <v>0</v>
      </c>
      <c r="V32" s="10">
        <f>IF($A32="","",IF($B32="","Missing date",IF(AND($D32=0,$E32=0),"Debit or credit required",IF(AND($D32&gt;0,$E32&gt;0),"Use either debit or credit, not both",IF($G32=0,"Tax rate missing","")))))</f>
        <v>0</v>
      </c>
    </row>
    <row r="33" spans="1:22">
      <c r="A33" s="6">
        <f>IF(Input!$A33="","",Input!$A33)</f>
        <v>0</v>
      </c>
      <c r="B33" s="7">
        <f>IF(Input!$A33="","",IFERROR(Input!$B33*1,DATEVALUE(Input!$B33)))</f>
        <v>0</v>
      </c>
      <c r="C33" s="6">
        <f>IF(Input!$A33="","",Input!$C33)</f>
        <v>0</v>
      </c>
      <c r="D33" s="8">
        <f>IF(Input!$A33="","",Input!$D33)</f>
        <v>0</v>
      </c>
      <c r="E33" s="8">
        <f>IF(Input!$A33="","",Input!$E33)</f>
        <v>0</v>
      </c>
      <c r="F33" s="6">
        <f>IF(Input!$A33="","",Input!$F33)</f>
        <v>0</v>
      </c>
      <c r="G33" s="9">
        <f>IF($A33="","",IF($F33&gt;1,$F33/100,$F33))</f>
        <v>0</v>
      </c>
      <c r="H33" s="8">
        <f>IF($A33="","",IF($A33=$A32,$H32+$E33,$E33))</f>
        <v>0</v>
      </c>
      <c r="I33" s="8">
        <f>IF($A33="","",IF($A33=$A32,$I32+$D33,$D33))</f>
        <v>0</v>
      </c>
      <c r="J33" s="8">
        <f>IF($A33="","",$H33-$E33)</f>
        <v>0</v>
      </c>
      <c r="K33" s="8">
        <f>IF($A33="","",SUMIF($A$2:$A$2001,$A33,$D$2:$D$2001))</f>
        <v>0</v>
      </c>
      <c r="L33" s="8">
        <f>IF($A33="","",IF($E33&gt;0,$E33/(1+$G33),0))</f>
        <v>0</v>
      </c>
      <c r="M33" s="8">
        <f>IF($A33="","",IF($E33&gt;0,$L33*$G33,0))</f>
        <v>0</v>
      </c>
      <c r="N33" s="8">
        <f>IF($A33="","",IF($E33&gt;0,MAX(0,MIN($H33,$K33)-$J33),0))</f>
        <v>0</v>
      </c>
      <c r="O33" s="8">
        <f>IF($A33="","",IF($E33&gt;0,MAX(0,$H33-$K33)-MAX(0,$J33-$K33),0))</f>
        <v>0</v>
      </c>
      <c r="P33" s="8">
        <f>IF($A33="","",SUMIFS('Exact Output'!$O:$O,'Exact Output'!$A:$A,$A33,'Exact Output'!$B:$B,$U33))</f>
        <v>0</v>
      </c>
      <c r="Q33" s="8">
        <f>IF($A33="","",SUMIFS('Exact Output'!$Q:$Q,'Exact Output'!$A:$A,$A33,'Exact Output'!$B:$B,$U33))</f>
        <v>0</v>
      </c>
      <c r="R33" s="8">
        <f>IF($A33="","",IF($E33&gt;0,$P33+$Q33,0))</f>
        <v>0</v>
      </c>
      <c r="S33" s="6">
        <f>IF($A33="","",IF(OR($B33="",AND($D33=0,$E33=0),AND($D33&gt;0,$E33&gt;0)),"Fix input row",IF($E33&gt;0,"Invoice row","Payment row")))</f>
        <v>0</v>
      </c>
      <c r="T33" s="8">
        <f>IF($A33="","",$I33-$D33)</f>
        <v>0</v>
      </c>
      <c r="U33" s="6">
        <f>IF($E33&gt;0,COUNTIFS($A$2:$A33,$A33,$E$2:$E33,"&gt;0"),"")</f>
        <v>0</v>
      </c>
      <c r="V33" s="10">
        <f>IF($A33="","",IF($B33="","Missing date",IF(AND($D33=0,$E33=0),"Debit or credit required",IF(AND($D33&gt;0,$E33&gt;0),"Use either debit or credit, not both",IF($G33=0,"Tax rate missing","")))))</f>
        <v>0</v>
      </c>
    </row>
    <row r="34" spans="1:22">
      <c r="A34" s="6">
        <f>IF(Input!$A34="","",Input!$A34)</f>
        <v>0</v>
      </c>
      <c r="B34" s="7">
        <f>IF(Input!$A34="","",IFERROR(Input!$B34*1,DATEVALUE(Input!$B34)))</f>
        <v>0</v>
      </c>
      <c r="C34" s="6">
        <f>IF(Input!$A34="","",Input!$C34)</f>
        <v>0</v>
      </c>
      <c r="D34" s="8">
        <f>IF(Input!$A34="","",Input!$D34)</f>
        <v>0</v>
      </c>
      <c r="E34" s="8">
        <f>IF(Input!$A34="","",Input!$E34)</f>
        <v>0</v>
      </c>
      <c r="F34" s="6">
        <f>IF(Input!$A34="","",Input!$F34)</f>
        <v>0</v>
      </c>
      <c r="G34" s="9">
        <f>IF($A34="","",IF($F34&gt;1,$F34/100,$F34))</f>
        <v>0</v>
      </c>
      <c r="H34" s="8">
        <f>IF($A34="","",IF($A34=$A33,$H33+$E34,$E34))</f>
        <v>0</v>
      </c>
      <c r="I34" s="8">
        <f>IF($A34="","",IF($A34=$A33,$I33+$D34,$D34))</f>
        <v>0</v>
      </c>
      <c r="J34" s="8">
        <f>IF($A34="","",$H34-$E34)</f>
        <v>0</v>
      </c>
      <c r="K34" s="8">
        <f>IF($A34="","",SUMIF($A$2:$A$2001,$A34,$D$2:$D$2001))</f>
        <v>0</v>
      </c>
      <c r="L34" s="8">
        <f>IF($A34="","",IF($E34&gt;0,$E34/(1+$G34),0))</f>
        <v>0</v>
      </c>
      <c r="M34" s="8">
        <f>IF($A34="","",IF($E34&gt;0,$L34*$G34,0))</f>
        <v>0</v>
      </c>
      <c r="N34" s="8">
        <f>IF($A34="","",IF($E34&gt;0,MAX(0,MIN($H34,$K34)-$J34),0))</f>
        <v>0</v>
      </c>
      <c r="O34" s="8">
        <f>IF($A34="","",IF($E34&gt;0,MAX(0,$H34-$K34)-MAX(0,$J34-$K34),0))</f>
        <v>0</v>
      </c>
      <c r="P34" s="8">
        <f>IF($A34="","",SUMIFS('Exact Output'!$O:$O,'Exact Output'!$A:$A,$A34,'Exact Output'!$B:$B,$U34))</f>
        <v>0</v>
      </c>
      <c r="Q34" s="8">
        <f>IF($A34="","",SUMIFS('Exact Output'!$Q:$Q,'Exact Output'!$A:$A,$A34,'Exact Output'!$B:$B,$U34))</f>
        <v>0</v>
      </c>
      <c r="R34" s="8">
        <f>IF($A34="","",IF($E34&gt;0,$P34+$Q34,0))</f>
        <v>0</v>
      </c>
      <c r="S34" s="6">
        <f>IF($A34="","",IF(OR($B34="",AND($D34=0,$E34=0),AND($D34&gt;0,$E34&gt;0)),"Fix input row",IF($E34&gt;0,"Invoice row","Payment row")))</f>
        <v>0</v>
      </c>
      <c r="T34" s="8">
        <f>IF($A34="","",$I34-$D34)</f>
        <v>0</v>
      </c>
      <c r="U34" s="6">
        <f>IF($E34&gt;0,COUNTIFS($A$2:$A34,$A34,$E$2:$E34,"&gt;0"),"")</f>
        <v>0</v>
      </c>
      <c r="V34" s="10">
        <f>IF($A34="","",IF($B34="","Missing date",IF(AND($D34=0,$E34=0),"Debit or credit required",IF(AND($D34&gt;0,$E34&gt;0),"Use either debit or credit, not both",IF($G34=0,"Tax rate missing","")))))</f>
        <v>0</v>
      </c>
    </row>
    <row r="35" spans="1:22">
      <c r="A35" s="6">
        <f>IF(Input!$A35="","",Input!$A35)</f>
        <v>0</v>
      </c>
      <c r="B35" s="7">
        <f>IF(Input!$A35="","",IFERROR(Input!$B35*1,DATEVALUE(Input!$B35)))</f>
        <v>0</v>
      </c>
      <c r="C35" s="6">
        <f>IF(Input!$A35="","",Input!$C35)</f>
        <v>0</v>
      </c>
      <c r="D35" s="8">
        <f>IF(Input!$A35="","",Input!$D35)</f>
        <v>0</v>
      </c>
      <c r="E35" s="8">
        <f>IF(Input!$A35="","",Input!$E35)</f>
        <v>0</v>
      </c>
      <c r="F35" s="6">
        <f>IF(Input!$A35="","",Input!$F35)</f>
        <v>0</v>
      </c>
      <c r="G35" s="9">
        <f>IF($A35="","",IF($F35&gt;1,$F35/100,$F35))</f>
        <v>0</v>
      </c>
      <c r="H35" s="8">
        <f>IF($A35="","",IF($A35=$A34,$H34+$E35,$E35))</f>
        <v>0</v>
      </c>
      <c r="I35" s="8">
        <f>IF($A35="","",IF($A35=$A34,$I34+$D35,$D35))</f>
        <v>0</v>
      </c>
      <c r="J35" s="8">
        <f>IF($A35="","",$H35-$E35)</f>
        <v>0</v>
      </c>
      <c r="K35" s="8">
        <f>IF($A35="","",SUMIF($A$2:$A$2001,$A35,$D$2:$D$2001))</f>
        <v>0</v>
      </c>
      <c r="L35" s="8">
        <f>IF($A35="","",IF($E35&gt;0,$E35/(1+$G35),0))</f>
        <v>0</v>
      </c>
      <c r="M35" s="8">
        <f>IF($A35="","",IF($E35&gt;0,$L35*$G35,0))</f>
        <v>0</v>
      </c>
      <c r="N35" s="8">
        <f>IF($A35="","",IF($E35&gt;0,MAX(0,MIN($H35,$K35)-$J35),0))</f>
        <v>0</v>
      </c>
      <c r="O35" s="8">
        <f>IF($A35="","",IF($E35&gt;0,MAX(0,$H35-$K35)-MAX(0,$J35-$K35),0))</f>
        <v>0</v>
      </c>
      <c r="P35" s="8">
        <f>IF($A35="","",SUMIFS('Exact Output'!$O:$O,'Exact Output'!$A:$A,$A35,'Exact Output'!$B:$B,$U35))</f>
        <v>0</v>
      </c>
      <c r="Q35" s="8">
        <f>IF($A35="","",SUMIFS('Exact Output'!$Q:$Q,'Exact Output'!$A:$A,$A35,'Exact Output'!$B:$B,$U35))</f>
        <v>0</v>
      </c>
      <c r="R35" s="8">
        <f>IF($A35="","",IF($E35&gt;0,$P35+$Q35,0))</f>
        <v>0</v>
      </c>
      <c r="S35" s="6">
        <f>IF($A35="","",IF(OR($B35="",AND($D35=0,$E35=0),AND($D35&gt;0,$E35&gt;0)),"Fix input row",IF($E35&gt;0,"Invoice row","Payment row")))</f>
        <v>0</v>
      </c>
      <c r="T35" s="8">
        <f>IF($A35="","",$I35-$D35)</f>
        <v>0</v>
      </c>
      <c r="U35" s="6">
        <f>IF($E35&gt;0,COUNTIFS($A$2:$A35,$A35,$E$2:$E35,"&gt;0"),"")</f>
        <v>0</v>
      </c>
      <c r="V35" s="10">
        <f>IF($A35="","",IF($B35="","Missing date",IF(AND($D35=0,$E35=0),"Debit or credit required",IF(AND($D35&gt;0,$E35&gt;0),"Use either debit or credit, not both",IF($G35=0,"Tax rate missing","")))))</f>
        <v>0</v>
      </c>
    </row>
    <row r="36" spans="1:22">
      <c r="A36" s="6">
        <f>IF(Input!$A36="","",Input!$A36)</f>
        <v>0</v>
      </c>
      <c r="B36" s="7">
        <f>IF(Input!$A36="","",IFERROR(Input!$B36*1,DATEVALUE(Input!$B36)))</f>
        <v>0</v>
      </c>
      <c r="C36" s="6">
        <f>IF(Input!$A36="","",Input!$C36)</f>
        <v>0</v>
      </c>
      <c r="D36" s="8">
        <f>IF(Input!$A36="","",Input!$D36)</f>
        <v>0</v>
      </c>
      <c r="E36" s="8">
        <f>IF(Input!$A36="","",Input!$E36)</f>
        <v>0</v>
      </c>
      <c r="F36" s="6">
        <f>IF(Input!$A36="","",Input!$F36)</f>
        <v>0</v>
      </c>
      <c r="G36" s="9">
        <f>IF($A36="","",IF($F36&gt;1,$F36/100,$F36))</f>
        <v>0</v>
      </c>
      <c r="H36" s="8">
        <f>IF($A36="","",IF($A36=$A35,$H35+$E36,$E36))</f>
        <v>0</v>
      </c>
      <c r="I36" s="8">
        <f>IF($A36="","",IF($A36=$A35,$I35+$D36,$D36))</f>
        <v>0</v>
      </c>
      <c r="J36" s="8">
        <f>IF($A36="","",$H36-$E36)</f>
        <v>0</v>
      </c>
      <c r="K36" s="8">
        <f>IF($A36="","",SUMIF($A$2:$A$2001,$A36,$D$2:$D$2001))</f>
        <v>0</v>
      </c>
      <c r="L36" s="8">
        <f>IF($A36="","",IF($E36&gt;0,$E36/(1+$G36),0))</f>
        <v>0</v>
      </c>
      <c r="M36" s="8">
        <f>IF($A36="","",IF($E36&gt;0,$L36*$G36,0))</f>
        <v>0</v>
      </c>
      <c r="N36" s="8">
        <f>IF($A36="","",IF($E36&gt;0,MAX(0,MIN($H36,$K36)-$J36),0))</f>
        <v>0</v>
      </c>
      <c r="O36" s="8">
        <f>IF($A36="","",IF($E36&gt;0,MAX(0,$H36-$K36)-MAX(0,$J36-$K36),0))</f>
        <v>0</v>
      </c>
      <c r="P36" s="8">
        <f>IF($A36="","",SUMIFS('Exact Output'!$O:$O,'Exact Output'!$A:$A,$A36,'Exact Output'!$B:$B,$U36))</f>
        <v>0</v>
      </c>
      <c r="Q36" s="8">
        <f>IF($A36="","",SUMIFS('Exact Output'!$Q:$Q,'Exact Output'!$A:$A,$A36,'Exact Output'!$B:$B,$U36))</f>
        <v>0</v>
      </c>
      <c r="R36" s="8">
        <f>IF($A36="","",IF($E36&gt;0,$P36+$Q36,0))</f>
        <v>0</v>
      </c>
      <c r="S36" s="6">
        <f>IF($A36="","",IF(OR($B36="",AND($D36=0,$E36=0),AND($D36&gt;0,$E36&gt;0)),"Fix input row",IF($E36&gt;0,"Invoice row","Payment row")))</f>
        <v>0</v>
      </c>
      <c r="T36" s="8">
        <f>IF($A36="","",$I36-$D36)</f>
        <v>0</v>
      </c>
      <c r="U36" s="6">
        <f>IF($E36&gt;0,COUNTIFS($A$2:$A36,$A36,$E$2:$E36,"&gt;0"),"")</f>
        <v>0</v>
      </c>
      <c r="V36" s="10">
        <f>IF($A36="","",IF($B36="","Missing date",IF(AND($D36=0,$E36=0),"Debit or credit required",IF(AND($D36&gt;0,$E36&gt;0),"Use either debit or credit, not both",IF($G36=0,"Tax rate missing","")))))</f>
        <v>0</v>
      </c>
    </row>
    <row r="37" spans="1:22">
      <c r="A37" s="6">
        <f>IF(Input!$A37="","",Input!$A37)</f>
        <v>0</v>
      </c>
      <c r="B37" s="7">
        <f>IF(Input!$A37="","",IFERROR(Input!$B37*1,DATEVALUE(Input!$B37)))</f>
        <v>0</v>
      </c>
      <c r="C37" s="6">
        <f>IF(Input!$A37="","",Input!$C37)</f>
        <v>0</v>
      </c>
      <c r="D37" s="8">
        <f>IF(Input!$A37="","",Input!$D37)</f>
        <v>0</v>
      </c>
      <c r="E37" s="8">
        <f>IF(Input!$A37="","",Input!$E37)</f>
        <v>0</v>
      </c>
      <c r="F37" s="6">
        <f>IF(Input!$A37="","",Input!$F37)</f>
        <v>0</v>
      </c>
      <c r="G37" s="9">
        <f>IF($A37="","",IF($F37&gt;1,$F37/100,$F37))</f>
        <v>0</v>
      </c>
      <c r="H37" s="8">
        <f>IF($A37="","",IF($A37=$A36,$H36+$E37,$E37))</f>
        <v>0</v>
      </c>
      <c r="I37" s="8">
        <f>IF($A37="","",IF($A37=$A36,$I36+$D37,$D37))</f>
        <v>0</v>
      </c>
      <c r="J37" s="8">
        <f>IF($A37="","",$H37-$E37)</f>
        <v>0</v>
      </c>
      <c r="K37" s="8">
        <f>IF($A37="","",SUMIF($A$2:$A$2001,$A37,$D$2:$D$2001))</f>
        <v>0</v>
      </c>
      <c r="L37" s="8">
        <f>IF($A37="","",IF($E37&gt;0,$E37/(1+$G37),0))</f>
        <v>0</v>
      </c>
      <c r="M37" s="8">
        <f>IF($A37="","",IF($E37&gt;0,$L37*$G37,0))</f>
        <v>0</v>
      </c>
      <c r="N37" s="8">
        <f>IF($A37="","",IF($E37&gt;0,MAX(0,MIN($H37,$K37)-$J37),0))</f>
        <v>0</v>
      </c>
      <c r="O37" s="8">
        <f>IF($A37="","",IF($E37&gt;0,MAX(0,$H37-$K37)-MAX(0,$J37-$K37),0))</f>
        <v>0</v>
      </c>
      <c r="P37" s="8">
        <f>IF($A37="","",SUMIFS('Exact Output'!$O:$O,'Exact Output'!$A:$A,$A37,'Exact Output'!$B:$B,$U37))</f>
        <v>0</v>
      </c>
      <c r="Q37" s="8">
        <f>IF($A37="","",SUMIFS('Exact Output'!$Q:$Q,'Exact Output'!$A:$A,$A37,'Exact Output'!$B:$B,$U37))</f>
        <v>0</v>
      </c>
      <c r="R37" s="8">
        <f>IF($A37="","",IF($E37&gt;0,$P37+$Q37,0))</f>
        <v>0</v>
      </c>
      <c r="S37" s="6">
        <f>IF($A37="","",IF(OR($B37="",AND($D37=0,$E37=0),AND($D37&gt;0,$E37&gt;0)),"Fix input row",IF($E37&gt;0,"Invoice row","Payment row")))</f>
        <v>0</v>
      </c>
      <c r="T37" s="8">
        <f>IF($A37="","",$I37-$D37)</f>
        <v>0</v>
      </c>
      <c r="U37" s="6">
        <f>IF($E37&gt;0,COUNTIFS($A$2:$A37,$A37,$E$2:$E37,"&gt;0"),"")</f>
        <v>0</v>
      </c>
      <c r="V37" s="10">
        <f>IF($A37="","",IF($B37="","Missing date",IF(AND($D37=0,$E37=0),"Debit or credit required",IF(AND($D37&gt;0,$E37&gt;0),"Use either debit or credit, not both",IF($G37=0,"Tax rate missing","")))))</f>
        <v>0</v>
      </c>
    </row>
    <row r="38" spans="1:22">
      <c r="A38" s="6">
        <f>IF(Input!$A38="","",Input!$A38)</f>
        <v>0</v>
      </c>
      <c r="B38" s="7">
        <f>IF(Input!$A38="","",IFERROR(Input!$B38*1,DATEVALUE(Input!$B38)))</f>
        <v>0</v>
      </c>
      <c r="C38" s="6">
        <f>IF(Input!$A38="","",Input!$C38)</f>
        <v>0</v>
      </c>
      <c r="D38" s="8">
        <f>IF(Input!$A38="","",Input!$D38)</f>
        <v>0</v>
      </c>
      <c r="E38" s="8">
        <f>IF(Input!$A38="","",Input!$E38)</f>
        <v>0</v>
      </c>
      <c r="F38" s="6">
        <f>IF(Input!$A38="","",Input!$F38)</f>
        <v>0</v>
      </c>
      <c r="G38" s="9">
        <f>IF($A38="","",IF($F38&gt;1,$F38/100,$F38))</f>
        <v>0</v>
      </c>
      <c r="H38" s="8">
        <f>IF($A38="","",IF($A38=$A37,$H37+$E38,$E38))</f>
        <v>0</v>
      </c>
      <c r="I38" s="8">
        <f>IF($A38="","",IF($A38=$A37,$I37+$D38,$D38))</f>
        <v>0</v>
      </c>
      <c r="J38" s="8">
        <f>IF($A38="","",$H38-$E38)</f>
        <v>0</v>
      </c>
      <c r="K38" s="8">
        <f>IF($A38="","",SUMIF($A$2:$A$2001,$A38,$D$2:$D$2001))</f>
        <v>0</v>
      </c>
      <c r="L38" s="8">
        <f>IF($A38="","",IF($E38&gt;0,$E38/(1+$G38),0))</f>
        <v>0</v>
      </c>
      <c r="M38" s="8">
        <f>IF($A38="","",IF($E38&gt;0,$L38*$G38,0))</f>
        <v>0</v>
      </c>
      <c r="N38" s="8">
        <f>IF($A38="","",IF($E38&gt;0,MAX(0,MIN($H38,$K38)-$J38),0))</f>
        <v>0</v>
      </c>
      <c r="O38" s="8">
        <f>IF($A38="","",IF($E38&gt;0,MAX(0,$H38-$K38)-MAX(0,$J38-$K38),0))</f>
        <v>0</v>
      </c>
      <c r="P38" s="8">
        <f>IF($A38="","",SUMIFS('Exact Output'!$O:$O,'Exact Output'!$A:$A,$A38,'Exact Output'!$B:$B,$U38))</f>
        <v>0</v>
      </c>
      <c r="Q38" s="8">
        <f>IF($A38="","",SUMIFS('Exact Output'!$Q:$Q,'Exact Output'!$A:$A,$A38,'Exact Output'!$B:$B,$U38))</f>
        <v>0</v>
      </c>
      <c r="R38" s="8">
        <f>IF($A38="","",IF($E38&gt;0,$P38+$Q38,0))</f>
        <v>0</v>
      </c>
      <c r="S38" s="6">
        <f>IF($A38="","",IF(OR($B38="",AND($D38=0,$E38=0),AND($D38&gt;0,$E38&gt;0)),"Fix input row",IF($E38&gt;0,"Invoice row","Payment row")))</f>
        <v>0</v>
      </c>
      <c r="T38" s="8">
        <f>IF($A38="","",$I38-$D38)</f>
        <v>0</v>
      </c>
      <c r="U38" s="6">
        <f>IF($E38&gt;0,COUNTIFS($A$2:$A38,$A38,$E$2:$E38,"&gt;0"),"")</f>
        <v>0</v>
      </c>
      <c r="V38" s="10">
        <f>IF($A38="","",IF($B38="","Missing date",IF(AND($D38=0,$E38=0),"Debit or credit required",IF(AND($D38&gt;0,$E38&gt;0),"Use either debit or credit, not both",IF($G38=0,"Tax rate missing","")))))</f>
        <v>0</v>
      </c>
    </row>
    <row r="39" spans="1:22">
      <c r="A39" s="6">
        <f>IF(Input!$A39="","",Input!$A39)</f>
        <v>0</v>
      </c>
      <c r="B39" s="7">
        <f>IF(Input!$A39="","",IFERROR(Input!$B39*1,DATEVALUE(Input!$B39)))</f>
        <v>0</v>
      </c>
      <c r="C39" s="6">
        <f>IF(Input!$A39="","",Input!$C39)</f>
        <v>0</v>
      </c>
      <c r="D39" s="8">
        <f>IF(Input!$A39="","",Input!$D39)</f>
        <v>0</v>
      </c>
      <c r="E39" s="8">
        <f>IF(Input!$A39="","",Input!$E39)</f>
        <v>0</v>
      </c>
      <c r="F39" s="6">
        <f>IF(Input!$A39="","",Input!$F39)</f>
        <v>0</v>
      </c>
      <c r="G39" s="9">
        <f>IF($A39="","",IF($F39&gt;1,$F39/100,$F39))</f>
        <v>0</v>
      </c>
      <c r="H39" s="8">
        <f>IF($A39="","",IF($A39=$A38,$H38+$E39,$E39))</f>
        <v>0</v>
      </c>
      <c r="I39" s="8">
        <f>IF($A39="","",IF($A39=$A38,$I38+$D39,$D39))</f>
        <v>0</v>
      </c>
      <c r="J39" s="8">
        <f>IF($A39="","",$H39-$E39)</f>
        <v>0</v>
      </c>
      <c r="K39" s="8">
        <f>IF($A39="","",SUMIF($A$2:$A$2001,$A39,$D$2:$D$2001))</f>
        <v>0</v>
      </c>
      <c r="L39" s="8">
        <f>IF($A39="","",IF($E39&gt;0,$E39/(1+$G39),0))</f>
        <v>0</v>
      </c>
      <c r="M39" s="8">
        <f>IF($A39="","",IF($E39&gt;0,$L39*$G39,0))</f>
        <v>0</v>
      </c>
      <c r="N39" s="8">
        <f>IF($A39="","",IF($E39&gt;0,MAX(0,MIN($H39,$K39)-$J39),0))</f>
        <v>0</v>
      </c>
      <c r="O39" s="8">
        <f>IF($A39="","",IF($E39&gt;0,MAX(0,$H39-$K39)-MAX(0,$J39-$K39),0))</f>
        <v>0</v>
      </c>
      <c r="P39" s="8">
        <f>IF($A39="","",SUMIFS('Exact Output'!$O:$O,'Exact Output'!$A:$A,$A39,'Exact Output'!$B:$B,$U39))</f>
        <v>0</v>
      </c>
      <c r="Q39" s="8">
        <f>IF($A39="","",SUMIFS('Exact Output'!$Q:$Q,'Exact Output'!$A:$A,$A39,'Exact Output'!$B:$B,$U39))</f>
        <v>0</v>
      </c>
      <c r="R39" s="8">
        <f>IF($A39="","",IF($E39&gt;0,$P39+$Q39,0))</f>
        <v>0</v>
      </c>
      <c r="S39" s="6">
        <f>IF($A39="","",IF(OR($B39="",AND($D39=0,$E39=0),AND($D39&gt;0,$E39&gt;0)),"Fix input row",IF($E39&gt;0,"Invoice row","Payment row")))</f>
        <v>0</v>
      </c>
      <c r="T39" s="8">
        <f>IF($A39="","",$I39-$D39)</f>
        <v>0</v>
      </c>
      <c r="U39" s="6">
        <f>IF($E39&gt;0,COUNTIFS($A$2:$A39,$A39,$E$2:$E39,"&gt;0"),"")</f>
        <v>0</v>
      </c>
      <c r="V39" s="10">
        <f>IF($A39="","",IF($B39="","Missing date",IF(AND($D39=0,$E39=0),"Debit or credit required",IF(AND($D39&gt;0,$E39&gt;0),"Use either debit or credit, not both",IF($G39=0,"Tax rate missing","")))))</f>
        <v>0</v>
      </c>
    </row>
    <row r="40" spans="1:22">
      <c r="A40" s="6">
        <f>IF(Input!$A40="","",Input!$A40)</f>
        <v>0</v>
      </c>
      <c r="B40" s="7">
        <f>IF(Input!$A40="","",IFERROR(Input!$B40*1,DATEVALUE(Input!$B40)))</f>
        <v>0</v>
      </c>
      <c r="C40" s="6">
        <f>IF(Input!$A40="","",Input!$C40)</f>
        <v>0</v>
      </c>
      <c r="D40" s="8">
        <f>IF(Input!$A40="","",Input!$D40)</f>
        <v>0</v>
      </c>
      <c r="E40" s="8">
        <f>IF(Input!$A40="","",Input!$E40)</f>
        <v>0</v>
      </c>
      <c r="F40" s="6">
        <f>IF(Input!$A40="","",Input!$F40)</f>
        <v>0</v>
      </c>
      <c r="G40" s="9">
        <f>IF($A40="","",IF($F40&gt;1,$F40/100,$F40))</f>
        <v>0</v>
      </c>
      <c r="H40" s="8">
        <f>IF($A40="","",IF($A40=$A39,$H39+$E40,$E40))</f>
        <v>0</v>
      </c>
      <c r="I40" s="8">
        <f>IF($A40="","",IF($A40=$A39,$I39+$D40,$D40))</f>
        <v>0</v>
      </c>
      <c r="J40" s="8">
        <f>IF($A40="","",$H40-$E40)</f>
        <v>0</v>
      </c>
      <c r="K40" s="8">
        <f>IF($A40="","",SUMIF($A$2:$A$2001,$A40,$D$2:$D$2001))</f>
        <v>0</v>
      </c>
      <c r="L40" s="8">
        <f>IF($A40="","",IF($E40&gt;0,$E40/(1+$G40),0))</f>
        <v>0</v>
      </c>
      <c r="M40" s="8">
        <f>IF($A40="","",IF($E40&gt;0,$L40*$G40,0))</f>
        <v>0</v>
      </c>
      <c r="N40" s="8">
        <f>IF($A40="","",IF($E40&gt;0,MAX(0,MIN($H40,$K40)-$J40),0))</f>
        <v>0</v>
      </c>
      <c r="O40" s="8">
        <f>IF($A40="","",IF($E40&gt;0,MAX(0,$H40-$K40)-MAX(0,$J40-$K40),0))</f>
        <v>0</v>
      </c>
      <c r="P40" s="8">
        <f>IF($A40="","",SUMIFS('Exact Output'!$O:$O,'Exact Output'!$A:$A,$A40,'Exact Output'!$B:$B,$U40))</f>
        <v>0</v>
      </c>
      <c r="Q40" s="8">
        <f>IF($A40="","",SUMIFS('Exact Output'!$Q:$Q,'Exact Output'!$A:$A,$A40,'Exact Output'!$B:$B,$U40))</f>
        <v>0</v>
      </c>
      <c r="R40" s="8">
        <f>IF($A40="","",IF($E40&gt;0,$P40+$Q40,0))</f>
        <v>0</v>
      </c>
      <c r="S40" s="6">
        <f>IF($A40="","",IF(OR($B40="",AND($D40=0,$E40=0),AND($D40&gt;0,$E40&gt;0)),"Fix input row",IF($E40&gt;0,"Invoice row","Payment row")))</f>
        <v>0</v>
      </c>
      <c r="T40" s="8">
        <f>IF($A40="","",$I40-$D40)</f>
        <v>0</v>
      </c>
      <c r="U40" s="6">
        <f>IF($E40&gt;0,COUNTIFS($A$2:$A40,$A40,$E$2:$E40,"&gt;0"),"")</f>
        <v>0</v>
      </c>
      <c r="V40" s="10">
        <f>IF($A40="","",IF($B40="","Missing date",IF(AND($D40=0,$E40=0),"Debit or credit required",IF(AND($D40&gt;0,$E40&gt;0),"Use either debit or credit, not both",IF($G40=0,"Tax rate missing","")))))</f>
        <v>0</v>
      </c>
    </row>
    <row r="41" spans="1:22">
      <c r="A41" s="6">
        <f>IF(Input!$A41="","",Input!$A41)</f>
        <v>0</v>
      </c>
      <c r="B41" s="7">
        <f>IF(Input!$A41="","",IFERROR(Input!$B41*1,DATEVALUE(Input!$B41)))</f>
        <v>0</v>
      </c>
      <c r="C41" s="6">
        <f>IF(Input!$A41="","",Input!$C41)</f>
        <v>0</v>
      </c>
      <c r="D41" s="8">
        <f>IF(Input!$A41="","",Input!$D41)</f>
        <v>0</v>
      </c>
      <c r="E41" s="8">
        <f>IF(Input!$A41="","",Input!$E41)</f>
        <v>0</v>
      </c>
      <c r="F41" s="6">
        <f>IF(Input!$A41="","",Input!$F41)</f>
        <v>0</v>
      </c>
      <c r="G41" s="9">
        <f>IF($A41="","",IF($F41&gt;1,$F41/100,$F41))</f>
        <v>0</v>
      </c>
      <c r="H41" s="8">
        <f>IF($A41="","",IF($A41=$A40,$H40+$E41,$E41))</f>
        <v>0</v>
      </c>
      <c r="I41" s="8">
        <f>IF($A41="","",IF($A41=$A40,$I40+$D41,$D41))</f>
        <v>0</v>
      </c>
      <c r="J41" s="8">
        <f>IF($A41="","",$H41-$E41)</f>
        <v>0</v>
      </c>
      <c r="K41" s="8">
        <f>IF($A41="","",SUMIF($A$2:$A$2001,$A41,$D$2:$D$2001))</f>
        <v>0</v>
      </c>
      <c r="L41" s="8">
        <f>IF($A41="","",IF($E41&gt;0,$E41/(1+$G41),0))</f>
        <v>0</v>
      </c>
      <c r="M41" s="8">
        <f>IF($A41="","",IF($E41&gt;0,$L41*$G41,0))</f>
        <v>0</v>
      </c>
      <c r="N41" s="8">
        <f>IF($A41="","",IF($E41&gt;0,MAX(0,MIN($H41,$K41)-$J41),0))</f>
        <v>0</v>
      </c>
      <c r="O41" s="8">
        <f>IF($A41="","",IF($E41&gt;0,MAX(0,$H41-$K41)-MAX(0,$J41-$K41),0))</f>
        <v>0</v>
      </c>
      <c r="P41" s="8">
        <f>IF($A41="","",SUMIFS('Exact Output'!$O:$O,'Exact Output'!$A:$A,$A41,'Exact Output'!$B:$B,$U41))</f>
        <v>0</v>
      </c>
      <c r="Q41" s="8">
        <f>IF($A41="","",SUMIFS('Exact Output'!$Q:$Q,'Exact Output'!$A:$A,$A41,'Exact Output'!$B:$B,$U41))</f>
        <v>0</v>
      </c>
      <c r="R41" s="8">
        <f>IF($A41="","",IF($E41&gt;0,$P41+$Q41,0))</f>
        <v>0</v>
      </c>
      <c r="S41" s="6">
        <f>IF($A41="","",IF(OR($B41="",AND($D41=0,$E41=0),AND($D41&gt;0,$E41&gt;0)),"Fix input row",IF($E41&gt;0,"Invoice row","Payment row")))</f>
        <v>0</v>
      </c>
      <c r="T41" s="8">
        <f>IF($A41="","",$I41-$D41)</f>
        <v>0</v>
      </c>
      <c r="U41" s="6">
        <f>IF($E41&gt;0,COUNTIFS($A$2:$A41,$A41,$E$2:$E41,"&gt;0"),"")</f>
        <v>0</v>
      </c>
      <c r="V41" s="10">
        <f>IF($A41="","",IF($B41="","Missing date",IF(AND($D41=0,$E41=0),"Debit or credit required",IF(AND($D41&gt;0,$E41&gt;0),"Use either debit or credit, not both",IF($G41=0,"Tax rate missing","")))))</f>
        <v>0</v>
      </c>
    </row>
    <row r="42" spans="1:22">
      <c r="A42" s="6">
        <f>IF(Input!$A42="","",Input!$A42)</f>
        <v>0</v>
      </c>
      <c r="B42" s="7">
        <f>IF(Input!$A42="","",IFERROR(Input!$B42*1,DATEVALUE(Input!$B42)))</f>
        <v>0</v>
      </c>
      <c r="C42" s="6">
        <f>IF(Input!$A42="","",Input!$C42)</f>
        <v>0</v>
      </c>
      <c r="D42" s="8">
        <f>IF(Input!$A42="","",Input!$D42)</f>
        <v>0</v>
      </c>
      <c r="E42" s="8">
        <f>IF(Input!$A42="","",Input!$E42)</f>
        <v>0</v>
      </c>
      <c r="F42" s="6">
        <f>IF(Input!$A42="","",Input!$F42)</f>
        <v>0</v>
      </c>
      <c r="G42" s="9">
        <f>IF($A42="","",IF($F42&gt;1,$F42/100,$F42))</f>
        <v>0</v>
      </c>
      <c r="H42" s="8">
        <f>IF($A42="","",IF($A42=$A41,$H41+$E42,$E42))</f>
        <v>0</v>
      </c>
      <c r="I42" s="8">
        <f>IF($A42="","",IF($A42=$A41,$I41+$D42,$D42))</f>
        <v>0</v>
      </c>
      <c r="J42" s="8">
        <f>IF($A42="","",$H42-$E42)</f>
        <v>0</v>
      </c>
      <c r="K42" s="8">
        <f>IF($A42="","",SUMIF($A$2:$A$2001,$A42,$D$2:$D$2001))</f>
        <v>0</v>
      </c>
      <c r="L42" s="8">
        <f>IF($A42="","",IF($E42&gt;0,$E42/(1+$G42),0))</f>
        <v>0</v>
      </c>
      <c r="M42" s="8">
        <f>IF($A42="","",IF($E42&gt;0,$L42*$G42,0))</f>
        <v>0</v>
      </c>
      <c r="N42" s="8">
        <f>IF($A42="","",IF($E42&gt;0,MAX(0,MIN($H42,$K42)-$J42),0))</f>
        <v>0</v>
      </c>
      <c r="O42" s="8">
        <f>IF($A42="","",IF($E42&gt;0,MAX(0,$H42-$K42)-MAX(0,$J42-$K42),0))</f>
        <v>0</v>
      </c>
      <c r="P42" s="8">
        <f>IF($A42="","",SUMIFS('Exact Output'!$O:$O,'Exact Output'!$A:$A,$A42,'Exact Output'!$B:$B,$U42))</f>
        <v>0</v>
      </c>
      <c r="Q42" s="8">
        <f>IF($A42="","",SUMIFS('Exact Output'!$Q:$Q,'Exact Output'!$A:$A,$A42,'Exact Output'!$B:$B,$U42))</f>
        <v>0</v>
      </c>
      <c r="R42" s="8">
        <f>IF($A42="","",IF($E42&gt;0,$P42+$Q42,0))</f>
        <v>0</v>
      </c>
      <c r="S42" s="6">
        <f>IF($A42="","",IF(OR($B42="",AND($D42=0,$E42=0),AND($D42&gt;0,$E42&gt;0)),"Fix input row",IF($E42&gt;0,"Invoice row","Payment row")))</f>
        <v>0</v>
      </c>
      <c r="T42" s="8">
        <f>IF($A42="","",$I42-$D42)</f>
        <v>0</v>
      </c>
      <c r="U42" s="6">
        <f>IF($E42&gt;0,COUNTIFS($A$2:$A42,$A42,$E$2:$E42,"&gt;0"),"")</f>
        <v>0</v>
      </c>
      <c r="V42" s="10">
        <f>IF($A42="","",IF($B42="","Missing date",IF(AND($D42=0,$E42=0),"Debit or credit required",IF(AND($D42&gt;0,$E42&gt;0),"Use either debit or credit, not both",IF($G42=0,"Tax rate missing","")))))</f>
        <v>0</v>
      </c>
    </row>
    <row r="43" spans="1:22">
      <c r="A43" s="6">
        <f>IF(Input!$A43="","",Input!$A43)</f>
        <v>0</v>
      </c>
      <c r="B43" s="7">
        <f>IF(Input!$A43="","",IFERROR(Input!$B43*1,DATEVALUE(Input!$B43)))</f>
        <v>0</v>
      </c>
      <c r="C43" s="6">
        <f>IF(Input!$A43="","",Input!$C43)</f>
        <v>0</v>
      </c>
      <c r="D43" s="8">
        <f>IF(Input!$A43="","",Input!$D43)</f>
        <v>0</v>
      </c>
      <c r="E43" s="8">
        <f>IF(Input!$A43="","",Input!$E43)</f>
        <v>0</v>
      </c>
      <c r="F43" s="6">
        <f>IF(Input!$A43="","",Input!$F43)</f>
        <v>0</v>
      </c>
      <c r="G43" s="9">
        <f>IF($A43="","",IF($F43&gt;1,$F43/100,$F43))</f>
        <v>0</v>
      </c>
      <c r="H43" s="8">
        <f>IF($A43="","",IF($A43=$A42,$H42+$E43,$E43))</f>
        <v>0</v>
      </c>
      <c r="I43" s="8">
        <f>IF($A43="","",IF($A43=$A42,$I42+$D43,$D43))</f>
        <v>0</v>
      </c>
      <c r="J43" s="8">
        <f>IF($A43="","",$H43-$E43)</f>
        <v>0</v>
      </c>
      <c r="K43" s="8">
        <f>IF($A43="","",SUMIF($A$2:$A$2001,$A43,$D$2:$D$2001))</f>
        <v>0</v>
      </c>
      <c r="L43" s="8">
        <f>IF($A43="","",IF($E43&gt;0,$E43/(1+$G43),0))</f>
        <v>0</v>
      </c>
      <c r="M43" s="8">
        <f>IF($A43="","",IF($E43&gt;0,$L43*$G43,0))</f>
        <v>0</v>
      </c>
      <c r="N43" s="8">
        <f>IF($A43="","",IF($E43&gt;0,MAX(0,MIN($H43,$K43)-$J43),0))</f>
        <v>0</v>
      </c>
      <c r="O43" s="8">
        <f>IF($A43="","",IF($E43&gt;0,MAX(0,$H43-$K43)-MAX(0,$J43-$K43),0))</f>
        <v>0</v>
      </c>
      <c r="P43" s="8">
        <f>IF($A43="","",SUMIFS('Exact Output'!$O:$O,'Exact Output'!$A:$A,$A43,'Exact Output'!$B:$B,$U43))</f>
        <v>0</v>
      </c>
      <c r="Q43" s="8">
        <f>IF($A43="","",SUMIFS('Exact Output'!$Q:$Q,'Exact Output'!$A:$A,$A43,'Exact Output'!$B:$B,$U43))</f>
        <v>0</v>
      </c>
      <c r="R43" s="8">
        <f>IF($A43="","",IF($E43&gt;0,$P43+$Q43,0))</f>
        <v>0</v>
      </c>
      <c r="S43" s="6">
        <f>IF($A43="","",IF(OR($B43="",AND($D43=0,$E43=0),AND($D43&gt;0,$E43&gt;0)),"Fix input row",IF($E43&gt;0,"Invoice row","Payment row")))</f>
        <v>0</v>
      </c>
      <c r="T43" s="8">
        <f>IF($A43="","",$I43-$D43)</f>
        <v>0</v>
      </c>
      <c r="U43" s="6">
        <f>IF($E43&gt;0,COUNTIFS($A$2:$A43,$A43,$E$2:$E43,"&gt;0"),"")</f>
        <v>0</v>
      </c>
      <c r="V43" s="10">
        <f>IF($A43="","",IF($B43="","Missing date",IF(AND($D43=0,$E43=0),"Debit or credit required",IF(AND($D43&gt;0,$E43&gt;0),"Use either debit or credit, not both",IF($G43=0,"Tax rate missing","")))))</f>
        <v>0</v>
      </c>
    </row>
    <row r="44" spans="1:22">
      <c r="A44" s="6">
        <f>IF(Input!$A44="","",Input!$A44)</f>
        <v>0</v>
      </c>
      <c r="B44" s="7">
        <f>IF(Input!$A44="","",IFERROR(Input!$B44*1,DATEVALUE(Input!$B44)))</f>
        <v>0</v>
      </c>
      <c r="C44" s="6">
        <f>IF(Input!$A44="","",Input!$C44)</f>
        <v>0</v>
      </c>
      <c r="D44" s="8">
        <f>IF(Input!$A44="","",Input!$D44)</f>
        <v>0</v>
      </c>
      <c r="E44" s="8">
        <f>IF(Input!$A44="","",Input!$E44)</f>
        <v>0</v>
      </c>
      <c r="F44" s="6">
        <f>IF(Input!$A44="","",Input!$F44)</f>
        <v>0</v>
      </c>
      <c r="G44" s="9">
        <f>IF($A44="","",IF($F44&gt;1,$F44/100,$F44))</f>
        <v>0</v>
      </c>
      <c r="H44" s="8">
        <f>IF($A44="","",IF($A44=$A43,$H43+$E44,$E44))</f>
        <v>0</v>
      </c>
      <c r="I44" s="8">
        <f>IF($A44="","",IF($A44=$A43,$I43+$D44,$D44))</f>
        <v>0</v>
      </c>
      <c r="J44" s="8">
        <f>IF($A44="","",$H44-$E44)</f>
        <v>0</v>
      </c>
      <c r="K44" s="8">
        <f>IF($A44="","",SUMIF($A$2:$A$2001,$A44,$D$2:$D$2001))</f>
        <v>0</v>
      </c>
      <c r="L44" s="8">
        <f>IF($A44="","",IF($E44&gt;0,$E44/(1+$G44),0))</f>
        <v>0</v>
      </c>
      <c r="M44" s="8">
        <f>IF($A44="","",IF($E44&gt;0,$L44*$G44,0))</f>
        <v>0</v>
      </c>
      <c r="N44" s="8">
        <f>IF($A44="","",IF($E44&gt;0,MAX(0,MIN($H44,$K44)-$J44),0))</f>
        <v>0</v>
      </c>
      <c r="O44" s="8">
        <f>IF($A44="","",IF($E44&gt;0,MAX(0,$H44-$K44)-MAX(0,$J44-$K44),0))</f>
        <v>0</v>
      </c>
      <c r="P44" s="8">
        <f>IF($A44="","",SUMIFS('Exact Output'!$O:$O,'Exact Output'!$A:$A,$A44,'Exact Output'!$B:$B,$U44))</f>
        <v>0</v>
      </c>
      <c r="Q44" s="8">
        <f>IF($A44="","",SUMIFS('Exact Output'!$Q:$Q,'Exact Output'!$A:$A,$A44,'Exact Output'!$B:$B,$U44))</f>
        <v>0</v>
      </c>
      <c r="R44" s="8">
        <f>IF($A44="","",IF($E44&gt;0,$P44+$Q44,0))</f>
        <v>0</v>
      </c>
      <c r="S44" s="6">
        <f>IF($A44="","",IF(OR($B44="",AND($D44=0,$E44=0),AND($D44&gt;0,$E44&gt;0)),"Fix input row",IF($E44&gt;0,"Invoice row","Payment row")))</f>
        <v>0</v>
      </c>
      <c r="T44" s="8">
        <f>IF($A44="","",$I44-$D44)</f>
        <v>0</v>
      </c>
      <c r="U44" s="6">
        <f>IF($E44&gt;0,COUNTIFS($A$2:$A44,$A44,$E$2:$E44,"&gt;0"),"")</f>
        <v>0</v>
      </c>
      <c r="V44" s="10">
        <f>IF($A44="","",IF($B44="","Missing date",IF(AND($D44=0,$E44=0),"Debit or credit required",IF(AND($D44&gt;0,$E44&gt;0),"Use either debit or credit, not both",IF($G44=0,"Tax rate missing","")))))</f>
        <v>0</v>
      </c>
    </row>
    <row r="45" spans="1:22">
      <c r="A45" s="6">
        <f>IF(Input!$A45="","",Input!$A45)</f>
        <v>0</v>
      </c>
      <c r="B45" s="7">
        <f>IF(Input!$A45="","",IFERROR(Input!$B45*1,DATEVALUE(Input!$B45)))</f>
        <v>0</v>
      </c>
      <c r="C45" s="6">
        <f>IF(Input!$A45="","",Input!$C45)</f>
        <v>0</v>
      </c>
      <c r="D45" s="8">
        <f>IF(Input!$A45="","",Input!$D45)</f>
        <v>0</v>
      </c>
      <c r="E45" s="8">
        <f>IF(Input!$A45="","",Input!$E45)</f>
        <v>0</v>
      </c>
      <c r="F45" s="6">
        <f>IF(Input!$A45="","",Input!$F45)</f>
        <v>0</v>
      </c>
      <c r="G45" s="9">
        <f>IF($A45="","",IF($F45&gt;1,$F45/100,$F45))</f>
        <v>0</v>
      </c>
      <c r="H45" s="8">
        <f>IF($A45="","",IF($A45=$A44,$H44+$E45,$E45))</f>
        <v>0</v>
      </c>
      <c r="I45" s="8">
        <f>IF($A45="","",IF($A45=$A44,$I44+$D45,$D45))</f>
        <v>0</v>
      </c>
      <c r="J45" s="8">
        <f>IF($A45="","",$H45-$E45)</f>
        <v>0</v>
      </c>
      <c r="K45" s="8">
        <f>IF($A45="","",SUMIF($A$2:$A$2001,$A45,$D$2:$D$2001))</f>
        <v>0</v>
      </c>
      <c r="L45" s="8">
        <f>IF($A45="","",IF($E45&gt;0,$E45/(1+$G45),0))</f>
        <v>0</v>
      </c>
      <c r="M45" s="8">
        <f>IF($A45="","",IF($E45&gt;0,$L45*$G45,0))</f>
        <v>0</v>
      </c>
      <c r="N45" s="8">
        <f>IF($A45="","",IF($E45&gt;0,MAX(0,MIN($H45,$K45)-$J45),0))</f>
        <v>0</v>
      </c>
      <c r="O45" s="8">
        <f>IF($A45="","",IF($E45&gt;0,MAX(0,$H45-$K45)-MAX(0,$J45-$K45),0))</f>
        <v>0</v>
      </c>
      <c r="P45" s="8">
        <f>IF($A45="","",SUMIFS('Exact Output'!$O:$O,'Exact Output'!$A:$A,$A45,'Exact Output'!$B:$B,$U45))</f>
        <v>0</v>
      </c>
      <c r="Q45" s="8">
        <f>IF($A45="","",SUMIFS('Exact Output'!$Q:$Q,'Exact Output'!$A:$A,$A45,'Exact Output'!$B:$B,$U45))</f>
        <v>0</v>
      </c>
      <c r="R45" s="8">
        <f>IF($A45="","",IF($E45&gt;0,$P45+$Q45,0))</f>
        <v>0</v>
      </c>
      <c r="S45" s="6">
        <f>IF($A45="","",IF(OR($B45="",AND($D45=0,$E45=0),AND($D45&gt;0,$E45&gt;0)),"Fix input row",IF($E45&gt;0,"Invoice row","Payment row")))</f>
        <v>0</v>
      </c>
      <c r="T45" s="8">
        <f>IF($A45="","",$I45-$D45)</f>
        <v>0</v>
      </c>
      <c r="U45" s="6">
        <f>IF($E45&gt;0,COUNTIFS($A$2:$A45,$A45,$E$2:$E45,"&gt;0"),"")</f>
        <v>0</v>
      </c>
      <c r="V45" s="10">
        <f>IF($A45="","",IF($B45="","Missing date",IF(AND($D45=0,$E45=0),"Debit or credit required",IF(AND($D45&gt;0,$E45&gt;0),"Use either debit or credit, not both",IF($G45=0,"Tax rate missing","")))))</f>
        <v>0</v>
      </c>
    </row>
    <row r="46" spans="1:22">
      <c r="A46" s="6">
        <f>IF(Input!$A46="","",Input!$A46)</f>
        <v>0</v>
      </c>
      <c r="B46" s="7">
        <f>IF(Input!$A46="","",IFERROR(Input!$B46*1,DATEVALUE(Input!$B46)))</f>
        <v>0</v>
      </c>
      <c r="C46" s="6">
        <f>IF(Input!$A46="","",Input!$C46)</f>
        <v>0</v>
      </c>
      <c r="D46" s="8">
        <f>IF(Input!$A46="","",Input!$D46)</f>
        <v>0</v>
      </c>
      <c r="E46" s="8">
        <f>IF(Input!$A46="","",Input!$E46)</f>
        <v>0</v>
      </c>
      <c r="F46" s="6">
        <f>IF(Input!$A46="","",Input!$F46)</f>
        <v>0</v>
      </c>
      <c r="G46" s="9">
        <f>IF($A46="","",IF($F46&gt;1,$F46/100,$F46))</f>
        <v>0</v>
      </c>
      <c r="H46" s="8">
        <f>IF($A46="","",IF($A46=$A45,$H45+$E46,$E46))</f>
        <v>0</v>
      </c>
      <c r="I46" s="8">
        <f>IF($A46="","",IF($A46=$A45,$I45+$D46,$D46))</f>
        <v>0</v>
      </c>
      <c r="J46" s="8">
        <f>IF($A46="","",$H46-$E46)</f>
        <v>0</v>
      </c>
      <c r="K46" s="8">
        <f>IF($A46="","",SUMIF($A$2:$A$2001,$A46,$D$2:$D$2001))</f>
        <v>0</v>
      </c>
      <c r="L46" s="8">
        <f>IF($A46="","",IF($E46&gt;0,$E46/(1+$G46),0))</f>
        <v>0</v>
      </c>
      <c r="M46" s="8">
        <f>IF($A46="","",IF($E46&gt;0,$L46*$G46,0))</f>
        <v>0</v>
      </c>
      <c r="N46" s="8">
        <f>IF($A46="","",IF($E46&gt;0,MAX(0,MIN($H46,$K46)-$J46),0))</f>
        <v>0</v>
      </c>
      <c r="O46" s="8">
        <f>IF($A46="","",IF($E46&gt;0,MAX(0,$H46-$K46)-MAX(0,$J46-$K46),0))</f>
        <v>0</v>
      </c>
      <c r="P46" s="8">
        <f>IF($A46="","",SUMIFS('Exact Output'!$O:$O,'Exact Output'!$A:$A,$A46,'Exact Output'!$B:$B,$U46))</f>
        <v>0</v>
      </c>
      <c r="Q46" s="8">
        <f>IF($A46="","",SUMIFS('Exact Output'!$Q:$Q,'Exact Output'!$A:$A,$A46,'Exact Output'!$B:$B,$U46))</f>
        <v>0</v>
      </c>
      <c r="R46" s="8">
        <f>IF($A46="","",IF($E46&gt;0,$P46+$Q46,0))</f>
        <v>0</v>
      </c>
      <c r="S46" s="6">
        <f>IF($A46="","",IF(OR($B46="",AND($D46=0,$E46=0),AND($D46&gt;0,$E46&gt;0)),"Fix input row",IF($E46&gt;0,"Invoice row","Payment row")))</f>
        <v>0</v>
      </c>
      <c r="T46" s="8">
        <f>IF($A46="","",$I46-$D46)</f>
        <v>0</v>
      </c>
      <c r="U46" s="6">
        <f>IF($E46&gt;0,COUNTIFS($A$2:$A46,$A46,$E$2:$E46,"&gt;0"),"")</f>
        <v>0</v>
      </c>
      <c r="V46" s="10">
        <f>IF($A46="","",IF($B46="","Missing date",IF(AND($D46=0,$E46=0),"Debit or credit required",IF(AND($D46&gt;0,$E46&gt;0),"Use either debit or credit, not both",IF($G46=0,"Tax rate missing","")))))</f>
        <v>0</v>
      </c>
    </row>
    <row r="47" spans="1:22">
      <c r="A47" s="6">
        <f>IF(Input!$A47="","",Input!$A47)</f>
        <v>0</v>
      </c>
      <c r="B47" s="7">
        <f>IF(Input!$A47="","",IFERROR(Input!$B47*1,DATEVALUE(Input!$B47)))</f>
        <v>0</v>
      </c>
      <c r="C47" s="6">
        <f>IF(Input!$A47="","",Input!$C47)</f>
        <v>0</v>
      </c>
      <c r="D47" s="8">
        <f>IF(Input!$A47="","",Input!$D47)</f>
        <v>0</v>
      </c>
      <c r="E47" s="8">
        <f>IF(Input!$A47="","",Input!$E47)</f>
        <v>0</v>
      </c>
      <c r="F47" s="6">
        <f>IF(Input!$A47="","",Input!$F47)</f>
        <v>0</v>
      </c>
      <c r="G47" s="9">
        <f>IF($A47="","",IF($F47&gt;1,$F47/100,$F47))</f>
        <v>0</v>
      </c>
      <c r="H47" s="8">
        <f>IF($A47="","",IF($A47=$A46,$H46+$E47,$E47))</f>
        <v>0</v>
      </c>
      <c r="I47" s="8">
        <f>IF($A47="","",IF($A47=$A46,$I46+$D47,$D47))</f>
        <v>0</v>
      </c>
      <c r="J47" s="8">
        <f>IF($A47="","",$H47-$E47)</f>
        <v>0</v>
      </c>
      <c r="K47" s="8">
        <f>IF($A47="","",SUMIF($A$2:$A$2001,$A47,$D$2:$D$2001))</f>
        <v>0</v>
      </c>
      <c r="L47" s="8">
        <f>IF($A47="","",IF($E47&gt;0,$E47/(1+$G47),0))</f>
        <v>0</v>
      </c>
      <c r="M47" s="8">
        <f>IF($A47="","",IF($E47&gt;0,$L47*$G47,0))</f>
        <v>0</v>
      </c>
      <c r="N47" s="8">
        <f>IF($A47="","",IF($E47&gt;0,MAX(0,MIN($H47,$K47)-$J47),0))</f>
        <v>0</v>
      </c>
      <c r="O47" s="8">
        <f>IF($A47="","",IF($E47&gt;0,MAX(0,$H47-$K47)-MAX(0,$J47-$K47),0))</f>
        <v>0</v>
      </c>
      <c r="P47" s="8">
        <f>IF($A47="","",SUMIFS('Exact Output'!$O:$O,'Exact Output'!$A:$A,$A47,'Exact Output'!$B:$B,$U47))</f>
        <v>0</v>
      </c>
      <c r="Q47" s="8">
        <f>IF($A47="","",SUMIFS('Exact Output'!$Q:$Q,'Exact Output'!$A:$A,$A47,'Exact Output'!$B:$B,$U47))</f>
        <v>0</v>
      </c>
      <c r="R47" s="8">
        <f>IF($A47="","",IF($E47&gt;0,$P47+$Q47,0))</f>
        <v>0</v>
      </c>
      <c r="S47" s="6">
        <f>IF($A47="","",IF(OR($B47="",AND($D47=0,$E47=0),AND($D47&gt;0,$E47&gt;0)),"Fix input row",IF($E47&gt;0,"Invoice row","Payment row")))</f>
        <v>0</v>
      </c>
      <c r="T47" s="8">
        <f>IF($A47="","",$I47-$D47)</f>
        <v>0</v>
      </c>
      <c r="U47" s="6">
        <f>IF($E47&gt;0,COUNTIFS($A$2:$A47,$A47,$E$2:$E47,"&gt;0"),"")</f>
        <v>0</v>
      </c>
      <c r="V47" s="10">
        <f>IF($A47="","",IF($B47="","Missing date",IF(AND($D47=0,$E47=0),"Debit or credit required",IF(AND($D47&gt;0,$E47&gt;0),"Use either debit or credit, not both",IF($G47=0,"Tax rate missing","")))))</f>
        <v>0</v>
      </c>
    </row>
    <row r="48" spans="1:22">
      <c r="A48" s="6">
        <f>IF(Input!$A48="","",Input!$A48)</f>
        <v>0</v>
      </c>
      <c r="B48" s="7">
        <f>IF(Input!$A48="","",IFERROR(Input!$B48*1,DATEVALUE(Input!$B48)))</f>
        <v>0</v>
      </c>
      <c r="C48" s="6">
        <f>IF(Input!$A48="","",Input!$C48)</f>
        <v>0</v>
      </c>
      <c r="D48" s="8">
        <f>IF(Input!$A48="","",Input!$D48)</f>
        <v>0</v>
      </c>
      <c r="E48" s="8">
        <f>IF(Input!$A48="","",Input!$E48)</f>
        <v>0</v>
      </c>
      <c r="F48" s="6">
        <f>IF(Input!$A48="","",Input!$F48)</f>
        <v>0</v>
      </c>
      <c r="G48" s="9">
        <f>IF($A48="","",IF($F48&gt;1,$F48/100,$F48))</f>
        <v>0</v>
      </c>
      <c r="H48" s="8">
        <f>IF($A48="","",IF($A48=$A47,$H47+$E48,$E48))</f>
        <v>0</v>
      </c>
      <c r="I48" s="8">
        <f>IF($A48="","",IF($A48=$A47,$I47+$D48,$D48))</f>
        <v>0</v>
      </c>
      <c r="J48" s="8">
        <f>IF($A48="","",$H48-$E48)</f>
        <v>0</v>
      </c>
      <c r="K48" s="8">
        <f>IF($A48="","",SUMIF($A$2:$A$2001,$A48,$D$2:$D$2001))</f>
        <v>0</v>
      </c>
      <c r="L48" s="8">
        <f>IF($A48="","",IF($E48&gt;0,$E48/(1+$G48),0))</f>
        <v>0</v>
      </c>
      <c r="M48" s="8">
        <f>IF($A48="","",IF($E48&gt;0,$L48*$G48,0))</f>
        <v>0</v>
      </c>
      <c r="N48" s="8">
        <f>IF($A48="","",IF($E48&gt;0,MAX(0,MIN($H48,$K48)-$J48),0))</f>
        <v>0</v>
      </c>
      <c r="O48" s="8">
        <f>IF($A48="","",IF($E48&gt;0,MAX(0,$H48-$K48)-MAX(0,$J48-$K48),0))</f>
        <v>0</v>
      </c>
      <c r="P48" s="8">
        <f>IF($A48="","",SUMIFS('Exact Output'!$O:$O,'Exact Output'!$A:$A,$A48,'Exact Output'!$B:$B,$U48))</f>
        <v>0</v>
      </c>
      <c r="Q48" s="8">
        <f>IF($A48="","",SUMIFS('Exact Output'!$Q:$Q,'Exact Output'!$A:$A,$A48,'Exact Output'!$B:$B,$U48))</f>
        <v>0</v>
      </c>
      <c r="R48" s="8">
        <f>IF($A48="","",IF($E48&gt;0,$P48+$Q48,0))</f>
        <v>0</v>
      </c>
      <c r="S48" s="6">
        <f>IF($A48="","",IF(OR($B48="",AND($D48=0,$E48=0),AND($D48&gt;0,$E48&gt;0)),"Fix input row",IF($E48&gt;0,"Invoice row","Payment row")))</f>
        <v>0</v>
      </c>
      <c r="T48" s="8">
        <f>IF($A48="","",$I48-$D48)</f>
        <v>0</v>
      </c>
      <c r="U48" s="6">
        <f>IF($E48&gt;0,COUNTIFS($A$2:$A48,$A48,$E$2:$E48,"&gt;0"),"")</f>
        <v>0</v>
      </c>
      <c r="V48" s="10">
        <f>IF($A48="","",IF($B48="","Missing date",IF(AND($D48=0,$E48=0),"Debit or credit required",IF(AND($D48&gt;0,$E48&gt;0),"Use either debit or credit, not both",IF($G48=0,"Tax rate missing","")))))</f>
        <v>0</v>
      </c>
    </row>
    <row r="49" spans="1:22">
      <c r="A49" s="6">
        <f>IF(Input!$A49="","",Input!$A49)</f>
        <v>0</v>
      </c>
      <c r="B49" s="7">
        <f>IF(Input!$A49="","",IFERROR(Input!$B49*1,DATEVALUE(Input!$B49)))</f>
        <v>0</v>
      </c>
      <c r="C49" s="6">
        <f>IF(Input!$A49="","",Input!$C49)</f>
        <v>0</v>
      </c>
      <c r="D49" s="8">
        <f>IF(Input!$A49="","",Input!$D49)</f>
        <v>0</v>
      </c>
      <c r="E49" s="8">
        <f>IF(Input!$A49="","",Input!$E49)</f>
        <v>0</v>
      </c>
      <c r="F49" s="6">
        <f>IF(Input!$A49="","",Input!$F49)</f>
        <v>0</v>
      </c>
      <c r="G49" s="9">
        <f>IF($A49="","",IF($F49&gt;1,$F49/100,$F49))</f>
        <v>0</v>
      </c>
      <c r="H49" s="8">
        <f>IF($A49="","",IF($A49=$A48,$H48+$E49,$E49))</f>
        <v>0</v>
      </c>
      <c r="I49" s="8">
        <f>IF($A49="","",IF($A49=$A48,$I48+$D49,$D49))</f>
        <v>0</v>
      </c>
      <c r="J49" s="8">
        <f>IF($A49="","",$H49-$E49)</f>
        <v>0</v>
      </c>
      <c r="K49" s="8">
        <f>IF($A49="","",SUMIF($A$2:$A$2001,$A49,$D$2:$D$2001))</f>
        <v>0</v>
      </c>
      <c r="L49" s="8">
        <f>IF($A49="","",IF($E49&gt;0,$E49/(1+$G49),0))</f>
        <v>0</v>
      </c>
      <c r="M49" s="8">
        <f>IF($A49="","",IF($E49&gt;0,$L49*$G49,0))</f>
        <v>0</v>
      </c>
      <c r="N49" s="8">
        <f>IF($A49="","",IF($E49&gt;0,MAX(0,MIN($H49,$K49)-$J49),0))</f>
        <v>0</v>
      </c>
      <c r="O49" s="8">
        <f>IF($A49="","",IF($E49&gt;0,MAX(0,$H49-$K49)-MAX(0,$J49-$K49),0))</f>
        <v>0</v>
      </c>
      <c r="P49" s="8">
        <f>IF($A49="","",SUMIFS('Exact Output'!$O:$O,'Exact Output'!$A:$A,$A49,'Exact Output'!$B:$B,$U49))</f>
        <v>0</v>
      </c>
      <c r="Q49" s="8">
        <f>IF($A49="","",SUMIFS('Exact Output'!$Q:$Q,'Exact Output'!$A:$A,$A49,'Exact Output'!$B:$B,$U49))</f>
        <v>0</v>
      </c>
      <c r="R49" s="8">
        <f>IF($A49="","",IF($E49&gt;0,$P49+$Q49,0))</f>
        <v>0</v>
      </c>
      <c r="S49" s="6">
        <f>IF($A49="","",IF(OR($B49="",AND($D49=0,$E49=0),AND($D49&gt;0,$E49&gt;0)),"Fix input row",IF($E49&gt;0,"Invoice row","Payment row")))</f>
        <v>0</v>
      </c>
      <c r="T49" s="8">
        <f>IF($A49="","",$I49-$D49)</f>
        <v>0</v>
      </c>
      <c r="U49" s="6">
        <f>IF($E49&gt;0,COUNTIFS($A$2:$A49,$A49,$E$2:$E49,"&gt;0"),"")</f>
        <v>0</v>
      </c>
      <c r="V49" s="10">
        <f>IF($A49="","",IF($B49="","Missing date",IF(AND($D49=0,$E49=0),"Debit or credit required",IF(AND($D49&gt;0,$E49&gt;0),"Use either debit or credit, not both",IF($G49=0,"Tax rate missing","")))))</f>
        <v>0</v>
      </c>
    </row>
    <row r="50" spans="1:22">
      <c r="A50" s="6">
        <f>IF(Input!$A50="","",Input!$A50)</f>
        <v>0</v>
      </c>
      <c r="B50" s="7">
        <f>IF(Input!$A50="","",IFERROR(Input!$B50*1,DATEVALUE(Input!$B50)))</f>
        <v>0</v>
      </c>
      <c r="C50" s="6">
        <f>IF(Input!$A50="","",Input!$C50)</f>
        <v>0</v>
      </c>
      <c r="D50" s="8">
        <f>IF(Input!$A50="","",Input!$D50)</f>
        <v>0</v>
      </c>
      <c r="E50" s="8">
        <f>IF(Input!$A50="","",Input!$E50)</f>
        <v>0</v>
      </c>
      <c r="F50" s="6">
        <f>IF(Input!$A50="","",Input!$F50)</f>
        <v>0</v>
      </c>
      <c r="G50" s="9">
        <f>IF($A50="","",IF($F50&gt;1,$F50/100,$F50))</f>
        <v>0</v>
      </c>
      <c r="H50" s="8">
        <f>IF($A50="","",IF($A50=$A49,$H49+$E50,$E50))</f>
        <v>0</v>
      </c>
      <c r="I50" s="8">
        <f>IF($A50="","",IF($A50=$A49,$I49+$D50,$D50))</f>
        <v>0</v>
      </c>
      <c r="J50" s="8">
        <f>IF($A50="","",$H50-$E50)</f>
        <v>0</v>
      </c>
      <c r="K50" s="8">
        <f>IF($A50="","",SUMIF($A$2:$A$2001,$A50,$D$2:$D$2001))</f>
        <v>0</v>
      </c>
      <c r="L50" s="8">
        <f>IF($A50="","",IF($E50&gt;0,$E50/(1+$G50),0))</f>
        <v>0</v>
      </c>
      <c r="M50" s="8">
        <f>IF($A50="","",IF($E50&gt;0,$L50*$G50,0))</f>
        <v>0</v>
      </c>
      <c r="N50" s="8">
        <f>IF($A50="","",IF($E50&gt;0,MAX(0,MIN($H50,$K50)-$J50),0))</f>
        <v>0</v>
      </c>
      <c r="O50" s="8">
        <f>IF($A50="","",IF($E50&gt;0,MAX(0,$H50-$K50)-MAX(0,$J50-$K50),0))</f>
        <v>0</v>
      </c>
      <c r="P50" s="8">
        <f>IF($A50="","",SUMIFS('Exact Output'!$O:$O,'Exact Output'!$A:$A,$A50,'Exact Output'!$B:$B,$U50))</f>
        <v>0</v>
      </c>
      <c r="Q50" s="8">
        <f>IF($A50="","",SUMIFS('Exact Output'!$Q:$Q,'Exact Output'!$A:$A,$A50,'Exact Output'!$B:$B,$U50))</f>
        <v>0</v>
      </c>
      <c r="R50" s="8">
        <f>IF($A50="","",IF($E50&gt;0,$P50+$Q50,0))</f>
        <v>0</v>
      </c>
      <c r="S50" s="6">
        <f>IF($A50="","",IF(OR($B50="",AND($D50=0,$E50=0),AND($D50&gt;0,$E50&gt;0)),"Fix input row",IF($E50&gt;0,"Invoice row","Payment row")))</f>
        <v>0</v>
      </c>
      <c r="T50" s="8">
        <f>IF($A50="","",$I50-$D50)</f>
        <v>0</v>
      </c>
      <c r="U50" s="6">
        <f>IF($E50&gt;0,COUNTIFS($A$2:$A50,$A50,$E$2:$E50,"&gt;0"),"")</f>
        <v>0</v>
      </c>
      <c r="V50" s="10">
        <f>IF($A50="","",IF($B50="","Missing date",IF(AND($D50=0,$E50=0),"Debit or credit required",IF(AND($D50&gt;0,$E50&gt;0),"Use either debit or credit, not both",IF($G50=0,"Tax rate missing","")))))</f>
        <v>0</v>
      </c>
    </row>
    <row r="51" spans="1:22">
      <c r="A51" s="6">
        <f>IF(Input!$A51="","",Input!$A51)</f>
        <v>0</v>
      </c>
      <c r="B51" s="7">
        <f>IF(Input!$A51="","",IFERROR(Input!$B51*1,DATEVALUE(Input!$B51)))</f>
        <v>0</v>
      </c>
      <c r="C51" s="6">
        <f>IF(Input!$A51="","",Input!$C51)</f>
        <v>0</v>
      </c>
      <c r="D51" s="8">
        <f>IF(Input!$A51="","",Input!$D51)</f>
        <v>0</v>
      </c>
      <c r="E51" s="8">
        <f>IF(Input!$A51="","",Input!$E51)</f>
        <v>0</v>
      </c>
      <c r="F51" s="6">
        <f>IF(Input!$A51="","",Input!$F51)</f>
        <v>0</v>
      </c>
      <c r="G51" s="9">
        <f>IF($A51="","",IF($F51&gt;1,$F51/100,$F51))</f>
        <v>0</v>
      </c>
      <c r="H51" s="8">
        <f>IF($A51="","",IF($A51=$A50,$H50+$E51,$E51))</f>
        <v>0</v>
      </c>
      <c r="I51" s="8">
        <f>IF($A51="","",IF($A51=$A50,$I50+$D51,$D51))</f>
        <v>0</v>
      </c>
      <c r="J51" s="8">
        <f>IF($A51="","",$H51-$E51)</f>
        <v>0</v>
      </c>
      <c r="K51" s="8">
        <f>IF($A51="","",SUMIF($A$2:$A$2001,$A51,$D$2:$D$2001))</f>
        <v>0</v>
      </c>
      <c r="L51" s="8">
        <f>IF($A51="","",IF($E51&gt;0,$E51/(1+$G51),0))</f>
        <v>0</v>
      </c>
      <c r="M51" s="8">
        <f>IF($A51="","",IF($E51&gt;0,$L51*$G51,0))</f>
        <v>0</v>
      </c>
      <c r="N51" s="8">
        <f>IF($A51="","",IF($E51&gt;0,MAX(0,MIN($H51,$K51)-$J51),0))</f>
        <v>0</v>
      </c>
      <c r="O51" s="8">
        <f>IF($A51="","",IF($E51&gt;0,MAX(0,$H51-$K51)-MAX(0,$J51-$K51),0))</f>
        <v>0</v>
      </c>
      <c r="P51" s="8">
        <f>IF($A51="","",SUMIFS('Exact Output'!$O:$O,'Exact Output'!$A:$A,$A51,'Exact Output'!$B:$B,$U51))</f>
        <v>0</v>
      </c>
      <c r="Q51" s="8">
        <f>IF($A51="","",SUMIFS('Exact Output'!$Q:$Q,'Exact Output'!$A:$A,$A51,'Exact Output'!$B:$B,$U51))</f>
        <v>0</v>
      </c>
      <c r="R51" s="8">
        <f>IF($A51="","",IF($E51&gt;0,$P51+$Q51,0))</f>
        <v>0</v>
      </c>
      <c r="S51" s="6">
        <f>IF($A51="","",IF(OR($B51="",AND($D51=0,$E51=0),AND($D51&gt;0,$E51&gt;0)),"Fix input row",IF($E51&gt;0,"Invoice row","Payment row")))</f>
        <v>0</v>
      </c>
      <c r="T51" s="8">
        <f>IF($A51="","",$I51-$D51)</f>
        <v>0</v>
      </c>
      <c r="U51" s="6">
        <f>IF($E51&gt;0,COUNTIFS($A$2:$A51,$A51,$E$2:$E51,"&gt;0"),"")</f>
        <v>0</v>
      </c>
      <c r="V51" s="10">
        <f>IF($A51="","",IF($B51="","Missing date",IF(AND($D51=0,$E51=0),"Debit or credit required",IF(AND($D51&gt;0,$E51&gt;0),"Use either debit or credit, not both",IF($G51=0,"Tax rate missing","")))))</f>
        <v>0</v>
      </c>
    </row>
    <row r="52" spans="1:22">
      <c r="A52" s="6">
        <f>IF(Input!$A52="","",Input!$A52)</f>
        <v>0</v>
      </c>
      <c r="B52" s="7">
        <f>IF(Input!$A52="","",IFERROR(Input!$B52*1,DATEVALUE(Input!$B52)))</f>
        <v>0</v>
      </c>
      <c r="C52" s="6">
        <f>IF(Input!$A52="","",Input!$C52)</f>
        <v>0</v>
      </c>
      <c r="D52" s="8">
        <f>IF(Input!$A52="","",Input!$D52)</f>
        <v>0</v>
      </c>
      <c r="E52" s="8">
        <f>IF(Input!$A52="","",Input!$E52)</f>
        <v>0</v>
      </c>
      <c r="F52" s="6">
        <f>IF(Input!$A52="","",Input!$F52)</f>
        <v>0</v>
      </c>
      <c r="G52" s="9">
        <f>IF($A52="","",IF($F52&gt;1,$F52/100,$F52))</f>
        <v>0</v>
      </c>
      <c r="H52" s="8">
        <f>IF($A52="","",IF($A52=$A51,$H51+$E52,$E52))</f>
        <v>0</v>
      </c>
      <c r="I52" s="8">
        <f>IF($A52="","",IF($A52=$A51,$I51+$D52,$D52))</f>
        <v>0</v>
      </c>
      <c r="J52" s="8">
        <f>IF($A52="","",$H52-$E52)</f>
        <v>0</v>
      </c>
      <c r="K52" s="8">
        <f>IF($A52="","",SUMIF($A$2:$A$2001,$A52,$D$2:$D$2001))</f>
        <v>0</v>
      </c>
      <c r="L52" s="8">
        <f>IF($A52="","",IF($E52&gt;0,$E52/(1+$G52),0))</f>
        <v>0</v>
      </c>
      <c r="M52" s="8">
        <f>IF($A52="","",IF($E52&gt;0,$L52*$G52,0))</f>
        <v>0</v>
      </c>
      <c r="N52" s="8">
        <f>IF($A52="","",IF($E52&gt;0,MAX(0,MIN($H52,$K52)-$J52),0))</f>
        <v>0</v>
      </c>
      <c r="O52" s="8">
        <f>IF($A52="","",IF($E52&gt;0,MAX(0,$H52-$K52)-MAX(0,$J52-$K52),0))</f>
        <v>0</v>
      </c>
      <c r="P52" s="8">
        <f>IF($A52="","",SUMIFS('Exact Output'!$O:$O,'Exact Output'!$A:$A,$A52,'Exact Output'!$B:$B,$U52))</f>
        <v>0</v>
      </c>
      <c r="Q52" s="8">
        <f>IF($A52="","",SUMIFS('Exact Output'!$Q:$Q,'Exact Output'!$A:$A,$A52,'Exact Output'!$B:$B,$U52))</f>
        <v>0</v>
      </c>
      <c r="R52" s="8">
        <f>IF($A52="","",IF($E52&gt;0,$P52+$Q52,0))</f>
        <v>0</v>
      </c>
      <c r="S52" s="6">
        <f>IF($A52="","",IF(OR($B52="",AND($D52=0,$E52=0),AND($D52&gt;0,$E52&gt;0)),"Fix input row",IF($E52&gt;0,"Invoice row","Payment row")))</f>
        <v>0</v>
      </c>
      <c r="T52" s="8">
        <f>IF($A52="","",$I52-$D52)</f>
        <v>0</v>
      </c>
      <c r="U52" s="6">
        <f>IF($E52&gt;0,COUNTIFS($A$2:$A52,$A52,$E$2:$E52,"&gt;0"),"")</f>
        <v>0</v>
      </c>
      <c r="V52" s="10">
        <f>IF($A52="","",IF($B52="","Missing date",IF(AND($D52=0,$E52=0),"Debit or credit required",IF(AND($D52&gt;0,$E52&gt;0),"Use either debit or credit, not both",IF($G52=0,"Tax rate missing","")))))</f>
        <v>0</v>
      </c>
    </row>
    <row r="53" spans="1:22">
      <c r="A53" s="6">
        <f>IF(Input!$A53="","",Input!$A53)</f>
        <v>0</v>
      </c>
      <c r="B53" s="7">
        <f>IF(Input!$A53="","",IFERROR(Input!$B53*1,DATEVALUE(Input!$B53)))</f>
        <v>0</v>
      </c>
      <c r="C53" s="6">
        <f>IF(Input!$A53="","",Input!$C53)</f>
        <v>0</v>
      </c>
      <c r="D53" s="8">
        <f>IF(Input!$A53="","",Input!$D53)</f>
        <v>0</v>
      </c>
      <c r="E53" s="8">
        <f>IF(Input!$A53="","",Input!$E53)</f>
        <v>0</v>
      </c>
      <c r="F53" s="6">
        <f>IF(Input!$A53="","",Input!$F53)</f>
        <v>0</v>
      </c>
      <c r="G53" s="9">
        <f>IF($A53="","",IF($F53&gt;1,$F53/100,$F53))</f>
        <v>0</v>
      </c>
      <c r="H53" s="8">
        <f>IF($A53="","",IF($A53=$A52,$H52+$E53,$E53))</f>
        <v>0</v>
      </c>
      <c r="I53" s="8">
        <f>IF($A53="","",IF($A53=$A52,$I52+$D53,$D53))</f>
        <v>0</v>
      </c>
      <c r="J53" s="8">
        <f>IF($A53="","",$H53-$E53)</f>
        <v>0</v>
      </c>
      <c r="K53" s="8">
        <f>IF($A53="","",SUMIF($A$2:$A$2001,$A53,$D$2:$D$2001))</f>
        <v>0</v>
      </c>
      <c r="L53" s="8">
        <f>IF($A53="","",IF($E53&gt;0,$E53/(1+$G53),0))</f>
        <v>0</v>
      </c>
      <c r="M53" s="8">
        <f>IF($A53="","",IF($E53&gt;0,$L53*$G53,0))</f>
        <v>0</v>
      </c>
      <c r="N53" s="8">
        <f>IF($A53="","",IF($E53&gt;0,MAX(0,MIN($H53,$K53)-$J53),0))</f>
        <v>0</v>
      </c>
      <c r="O53" s="8">
        <f>IF($A53="","",IF($E53&gt;0,MAX(0,$H53-$K53)-MAX(0,$J53-$K53),0))</f>
        <v>0</v>
      </c>
      <c r="P53" s="8">
        <f>IF($A53="","",SUMIFS('Exact Output'!$O:$O,'Exact Output'!$A:$A,$A53,'Exact Output'!$B:$B,$U53))</f>
        <v>0</v>
      </c>
      <c r="Q53" s="8">
        <f>IF($A53="","",SUMIFS('Exact Output'!$Q:$Q,'Exact Output'!$A:$A,$A53,'Exact Output'!$B:$B,$U53))</f>
        <v>0</v>
      </c>
      <c r="R53" s="8">
        <f>IF($A53="","",IF($E53&gt;0,$P53+$Q53,0))</f>
        <v>0</v>
      </c>
      <c r="S53" s="6">
        <f>IF($A53="","",IF(OR($B53="",AND($D53=0,$E53=0),AND($D53&gt;0,$E53&gt;0)),"Fix input row",IF($E53&gt;0,"Invoice row","Payment row")))</f>
        <v>0</v>
      </c>
      <c r="T53" s="8">
        <f>IF($A53="","",$I53-$D53)</f>
        <v>0</v>
      </c>
      <c r="U53" s="6">
        <f>IF($E53&gt;0,COUNTIFS($A$2:$A53,$A53,$E$2:$E53,"&gt;0"),"")</f>
        <v>0</v>
      </c>
      <c r="V53" s="10">
        <f>IF($A53="","",IF($B53="","Missing date",IF(AND($D53=0,$E53=0),"Debit or credit required",IF(AND($D53&gt;0,$E53&gt;0),"Use either debit or credit, not both",IF($G53=0,"Tax rate missing","")))))</f>
        <v>0</v>
      </c>
    </row>
    <row r="54" spans="1:22">
      <c r="A54" s="6">
        <f>IF(Input!$A54="","",Input!$A54)</f>
        <v>0</v>
      </c>
      <c r="B54" s="7">
        <f>IF(Input!$A54="","",IFERROR(Input!$B54*1,DATEVALUE(Input!$B54)))</f>
        <v>0</v>
      </c>
      <c r="C54" s="6">
        <f>IF(Input!$A54="","",Input!$C54)</f>
        <v>0</v>
      </c>
      <c r="D54" s="8">
        <f>IF(Input!$A54="","",Input!$D54)</f>
        <v>0</v>
      </c>
      <c r="E54" s="8">
        <f>IF(Input!$A54="","",Input!$E54)</f>
        <v>0</v>
      </c>
      <c r="F54" s="6">
        <f>IF(Input!$A54="","",Input!$F54)</f>
        <v>0</v>
      </c>
      <c r="G54" s="9">
        <f>IF($A54="","",IF($F54&gt;1,$F54/100,$F54))</f>
        <v>0</v>
      </c>
      <c r="H54" s="8">
        <f>IF($A54="","",IF($A54=$A53,$H53+$E54,$E54))</f>
        <v>0</v>
      </c>
      <c r="I54" s="8">
        <f>IF($A54="","",IF($A54=$A53,$I53+$D54,$D54))</f>
        <v>0</v>
      </c>
      <c r="J54" s="8">
        <f>IF($A54="","",$H54-$E54)</f>
        <v>0</v>
      </c>
      <c r="K54" s="8">
        <f>IF($A54="","",SUMIF($A$2:$A$2001,$A54,$D$2:$D$2001))</f>
        <v>0</v>
      </c>
      <c r="L54" s="8">
        <f>IF($A54="","",IF($E54&gt;0,$E54/(1+$G54),0))</f>
        <v>0</v>
      </c>
      <c r="M54" s="8">
        <f>IF($A54="","",IF($E54&gt;0,$L54*$G54,0))</f>
        <v>0</v>
      </c>
      <c r="N54" s="8">
        <f>IF($A54="","",IF($E54&gt;0,MAX(0,MIN($H54,$K54)-$J54),0))</f>
        <v>0</v>
      </c>
      <c r="O54" s="8">
        <f>IF($A54="","",IF($E54&gt;0,MAX(0,$H54-$K54)-MAX(0,$J54-$K54),0))</f>
        <v>0</v>
      </c>
      <c r="P54" s="8">
        <f>IF($A54="","",SUMIFS('Exact Output'!$O:$O,'Exact Output'!$A:$A,$A54,'Exact Output'!$B:$B,$U54))</f>
        <v>0</v>
      </c>
      <c r="Q54" s="8">
        <f>IF($A54="","",SUMIFS('Exact Output'!$Q:$Q,'Exact Output'!$A:$A,$A54,'Exact Output'!$B:$B,$U54))</f>
        <v>0</v>
      </c>
      <c r="R54" s="8">
        <f>IF($A54="","",IF($E54&gt;0,$P54+$Q54,0))</f>
        <v>0</v>
      </c>
      <c r="S54" s="6">
        <f>IF($A54="","",IF(OR($B54="",AND($D54=0,$E54=0),AND($D54&gt;0,$E54&gt;0)),"Fix input row",IF($E54&gt;0,"Invoice row","Payment row")))</f>
        <v>0</v>
      </c>
      <c r="T54" s="8">
        <f>IF($A54="","",$I54-$D54)</f>
        <v>0</v>
      </c>
      <c r="U54" s="6">
        <f>IF($E54&gt;0,COUNTIFS($A$2:$A54,$A54,$E$2:$E54,"&gt;0"),"")</f>
        <v>0</v>
      </c>
      <c r="V54" s="10">
        <f>IF($A54="","",IF($B54="","Missing date",IF(AND($D54=0,$E54=0),"Debit or credit required",IF(AND($D54&gt;0,$E54&gt;0),"Use either debit or credit, not both",IF($G54=0,"Tax rate missing","")))))</f>
        <v>0</v>
      </c>
    </row>
    <row r="55" spans="1:22">
      <c r="A55" s="6">
        <f>IF(Input!$A55="","",Input!$A55)</f>
        <v>0</v>
      </c>
      <c r="B55" s="7">
        <f>IF(Input!$A55="","",IFERROR(Input!$B55*1,DATEVALUE(Input!$B55)))</f>
        <v>0</v>
      </c>
      <c r="C55" s="6">
        <f>IF(Input!$A55="","",Input!$C55)</f>
        <v>0</v>
      </c>
      <c r="D55" s="8">
        <f>IF(Input!$A55="","",Input!$D55)</f>
        <v>0</v>
      </c>
      <c r="E55" s="8">
        <f>IF(Input!$A55="","",Input!$E55)</f>
        <v>0</v>
      </c>
      <c r="F55" s="6">
        <f>IF(Input!$A55="","",Input!$F55)</f>
        <v>0</v>
      </c>
      <c r="G55" s="9">
        <f>IF($A55="","",IF($F55&gt;1,$F55/100,$F55))</f>
        <v>0</v>
      </c>
      <c r="H55" s="8">
        <f>IF($A55="","",IF($A55=$A54,$H54+$E55,$E55))</f>
        <v>0</v>
      </c>
      <c r="I55" s="8">
        <f>IF($A55="","",IF($A55=$A54,$I54+$D55,$D55))</f>
        <v>0</v>
      </c>
      <c r="J55" s="8">
        <f>IF($A55="","",$H55-$E55)</f>
        <v>0</v>
      </c>
      <c r="K55" s="8">
        <f>IF($A55="","",SUMIF($A$2:$A$2001,$A55,$D$2:$D$2001))</f>
        <v>0</v>
      </c>
      <c r="L55" s="8">
        <f>IF($A55="","",IF($E55&gt;0,$E55/(1+$G55),0))</f>
        <v>0</v>
      </c>
      <c r="M55" s="8">
        <f>IF($A55="","",IF($E55&gt;0,$L55*$G55,0))</f>
        <v>0</v>
      </c>
      <c r="N55" s="8">
        <f>IF($A55="","",IF($E55&gt;0,MAX(0,MIN($H55,$K55)-$J55),0))</f>
        <v>0</v>
      </c>
      <c r="O55" s="8">
        <f>IF($A55="","",IF($E55&gt;0,MAX(0,$H55-$K55)-MAX(0,$J55-$K55),0))</f>
        <v>0</v>
      </c>
      <c r="P55" s="8">
        <f>IF($A55="","",SUMIFS('Exact Output'!$O:$O,'Exact Output'!$A:$A,$A55,'Exact Output'!$B:$B,$U55))</f>
        <v>0</v>
      </c>
      <c r="Q55" s="8">
        <f>IF($A55="","",SUMIFS('Exact Output'!$Q:$Q,'Exact Output'!$A:$A,$A55,'Exact Output'!$B:$B,$U55))</f>
        <v>0</v>
      </c>
      <c r="R55" s="8">
        <f>IF($A55="","",IF($E55&gt;0,$P55+$Q55,0))</f>
        <v>0</v>
      </c>
      <c r="S55" s="6">
        <f>IF($A55="","",IF(OR($B55="",AND($D55=0,$E55=0),AND($D55&gt;0,$E55&gt;0)),"Fix input row",IF($E55&gt;0,"Invoice row","Payment row")))</f>
        <v>0</v>
      </c>
      <c r="T55" s="8">
        <f>IF($A55="","",$I55-$D55)</f>
        <v>0</v>
      </c>
      <c r="U55" s="6">
        <f>IF($E55&gt;0,COUNTIFS($A$2:$A55,$A55,$E$2:$E55,"&gt;0"),"")</f>
        <v>0</v>
      </c>
      <c r="V55" s="10">
        <f>IF($A55="","",IF($B55="","Missing date",IF(AND($D55=0,$E55=0),"Debit or credit required",IF(AND($D55&gt;0,$E55&gt;0),"Use either debit or credit, not both",IF($G55=0,"Tax rate missing","")))))</f>
        <v>0</v>
      </c>
    </row>
    <row r="56" spans="1:22">
      <c r="A56" s="6">
        <f>IF(Input!$A56="","",Input!$A56)</f>
        <v>0</v>
      </c>
      <c r="B56" s="7">
        <f>IF(Input!$A56="","",IFERROR(Input!$B56*1,DATEVALUE(Input!$B56)))</f>
        <v>0</v>
      </c>
      <c r="C56" s="6">
        <f>IF(Input!$A56="","",Input!$C56)</f>
        <v>0</v>
      </c>
      <c r="D56" s="8">
        <f>IF(Input!$A56="","",Input!$D56)</f>
        <v>0</v>
      </c>
      <c r="E56" s="8">
        <f>IF(Input!$A56="","",Input!$E56)</f>
        <v>0</v>
      </c>
      <c r="F56" s="6">
        <f>IF(Input!$A56="","",Input!$F56)</f>
        <v>0</v>
      </c>
      <c r="G56" s="9">
        <f>IF($A56="","",IF($F56&gt;1,$F56/100,$F56))</f>
        <v>0</v>
      </c>
      <c r="H56" s="8">
        <f>IF($A56="","",IF($A56=$A55,$H55+$E56,$E56))</f>
        <v>0</v>
      </c>
      <c r="I56" s="8">
        <f>IF($A56="","",IF($A56=$A55,$I55+$D56,$D56))</f>
        <v>0</v>
      </c>
      <c r="J56" s="8">
        <f>IF($A56="","",$H56-$E56)</f>
        <v>0</v>
      </c>
      <c r="K56" s="8">
        <f>IF($A56="","",SUMIF($A$2:$A$2001,$A56,$D$2:$D$2001))</f>
        <v>0</v>
      </c>
      <c r="L56" s="8">
        <f>IF($A56="","",IF($E56&gt;0,$E56/(1+$G56),0))</f>
        <v>0</v>
      </c>
      <c r="M56" s="8">
        <f>IF($A56="","",IF($E56&gt;0,$L56*$G56,0))</f>
        <v>0</v>
      </c>
      <c r="N56" s="8">
        <f>IF($A56="","",IF($E56&gt;0,MAX(0,MIN($H56,$K56)-$J56),0))</f>
        <v>0</v>
      </c>
      <c r="O56" s="8">
        <f>IF($A56="","",IF($E56&gt;0,MAX(0,$H56-$K56)-MAX(0,$J56-$K56),0))</f>
        <v>0</v>
      </c>
      <c r="P56" s="8">
        <f>IF($A56="","",SUMIFS('Exact Output'!$O:$O,'Exact Output'!$A:$A,$A56,'Exact Output'!$B:$B,$U56))</f>
        <v>0</v>
      </c>
      <c r="Q56" s="8">
        <f>IF($A56="","",SUMIFS('Exact Output'!$Q:$Q,'Exact Output'!$A:$A,$A56,'Exact Output'!$B:$B,$U56))</f>
        <v>0</v>
      </c>
      <c r="R56" s="8">
        <f>IF($A56="","",IF($E56&gt;0,$P56+$Q56,0))</f>
        <v>0</v>
      </c>
      <c r="S56" s="6">
        <f>IF($A56="","",IF(OR($B56="",AND($D56=0,$E56=0),AND($D56&gt;0,$E56&gt;0)),"Fix input row",IF($E56&gt;0,"Invoice row","Payment row")))</f>
        <v>0</v>
      </c>
      <c r="T56" s="8">
        <f>IF($A56="","",$I56-$D56)</f>
        <v>0</v>
      </c>
      <c r="U56" s="6">
        <f>IF($E56&gt;0,COUNTIFS($A$2:$A56,$A56,$E$2:$E56,"&gt;0"),"")</f>
        <v>0</v>
      </c>
      <c r="V56" s="10">
        <f>IF($A56="","",IF($B56="","Missing date",IF(AND($D56=0,$E56=0),"Debit or credit required",IF(AND($D56&gt;0,$E56&gt;0),"Use either debit or credit, not both",IF($G56=0,"Tax rate missing","")))))</f>
        <v>0</v>
      </c>
    </row>
    <row r="57" spans="1:22">
      <c r="A57" s="6">
        <f>IF(Input!$A57="","",Input!$A57)</f>
        <v>0</v>
      </c>
      <c r="B57" s="7">
        <f>IF(Input!$A57="","",IFERROR(Input!$B57*1,DATEVALUE(Input!$B57)))</f>
        <v>0</v>
      </c>
      <c r="C57" s="6">
        <f>IF(Input!$A57="","",Input!$C57)</f>
        <v>0</v>
      </c>
      <c r="D57" s="8">
        <f>IF(Input!$A57="","",Input!$D57)</f>
        <v>0</v>
      </c>
      <c r="E57" s="8">
        <f>IF(Input!$A57="","",Input!$E57)</f>
        <v>0</v>
      </c>
      <c r="F57" s="6">
        <f>IF(Input!$A57="","",Input!$F57)</f>
        <v>0</v>
      </c>
      <c r="G57" s="9">
        <f>IF($A57="","",IF($F57&gt;1,$F57/100,$F57))</f>
        <v>0</v>
      </c>
      <c r="H57" s="8">
        <f>IF($A57="","",IF($A57=$A56,$H56+$E57,$E57))</f>
        <v>0</v>
      </c>
      <c r="I57" s="8">
        <f>IF($A57="","",IF($A57=$A56,$I56+$D57,$D57))</f>
        <v>0</v>
      </c>
      <c r="J57" s="8">
        <f>IF($A57="","",$H57-$E57)</f>
        <v>0</v>
      </c>
      <c r="K57" s="8">
        <f>IF($A57="","",SUMIF($A$2:$A$2001,$A57,$D$2:$D$2001))</f>
        <v>0</v>
      </c>
      <c r="L57" s="8">
        <f>IF($A57="","",IF($E57&gt;0,$E57/(1+$G57),0))</f>
        <v>0</v>
      </c>
      <c r="M57" s="8">
        <f>IF($A57="","",IF($E57&gt;0,$L57*$G57,0))</f>
        <v>0</v>
      </c>
      <c r="N57" s="8">
        <f>IF($A57="","",IF($E57&gt;0,MAX(0,MIN($H57,$K57)-$J57),0))</f>
        <v>0</v>
      </c>
      <c r="O57" s="8">
        <f>IF($A57="","",IF($E57&gt;0,MAX(0,$H57-$K57)-MAX(0,$J57-$K57),0))</f>
        <v>0</v>
      </c>
      <c r="P57" s="8">
        <f>IF($A57="","",SUMIFS('Exact Output'!$O:$O,'Exact Output'!$A:$A,$A57,'Exact Output'!$B:$B,$U57))</f>
        <v>0</v>
      </c>
      <c r="Q57" s="8">
        <f>IF($A57="","",SUMIFS('Exact Output'!$Q:$Q,'Exact Output'!$A:$A,$A57,'Exact Output'!$B:$B,$U57))</f>
        <v>0</v>
      </c>
      <c r="R57" s="8">
        <f>IF($A57="","",IF($E57&gt;0,$P57+$Q57,0))</f>
        <v>0</v>
      </c>
      <c r="S57" s="6">
        <f>IF($A57="","",IF(OR($B57="",AND($D57=0,$E57=0),AND($D57&gt;0,$E57&gt;0)),"Fix input row",IF($E57&gt;0,"Invoice row","Payment row")))</f>
        <v>0</v>
      </c>
      <c r="T57" s="8">
        <f>IF($A57="","",$I57-$D57)</f>
        <v>0</v>
      </c>
      <c r="U57" s="6">
        <f>IF($E57&gt;0,COUNTIFS($A$2:$A57,$A57,$E$2:$E57,"&gt;0"),"")</f>
        <v>0</v>
      </c>
      <c r="V57" s="10">
        <f>IF($A57="","",IF($B57="","Missing date",IF(AND($D57=0,$E57=0),"Debit or credit required",IF(AND($D57&gt;0,$E57&gt;0),"Use either debit or credit, not both",IF($G57=0,"Tax rate missing","")))))</f>
        <v>0</v>
      </c>
    </row>
    <row r="58" spans="1:22">
      <c r="A58" s="6">
        <f>IF(Input!$A58="","",Input!$A58)</f>
        <v>0</v>
      </c>
      <c r="B58" s="7">
        <f>IF(Input!$A58="","",IFERROR(Input!$B58*1,DATEVALUE(Input!$B58)))</f>
        <v>0</v>
      </c>
      <c r="C58" s="6">
        <f>IF(Input!$A58="","",Input!$C58)</f>
        <v>0</v>
      </c>
      <c r="D58" s="8">
        <f>IF(Input!$A58="","",Input!$D58)</f>
        <v>0</v>
      </c>
      <c r="E58" s="8">
        <f>IF(Input!$A58="","",Input!$E58)</f>
        <v>0</v>
      </c>
      <c r="F58" s="6">
        <f>IF(Input!$A58="","",Input!$F58)</f>
        <v>0</v>
      </c>
      <c r="G58" s="9">
        <f>IF($A58="","",IF($F58&gt;1,$F58/100,$F58))</f>
        <v>0</v>
      </c>
      <c r="H58" s="8">
        <f>IF($A58="","",IF($A58=$A57,$H57+$E58,$E58))</f>
        <v>0</v>
      </c>
      <c r="I58" s="8">
        <f>IF($A58="","",IF($A58=$A57,$I57+$D58,$D58))</f>
        <v>0</v>
      </c>
      <c r="J58" s="8">
        <f>IF($A58="","",$H58-$E58)</f>
        <v>0</v>
      </c>
      <c r="K58" s="8">
        <f>IF($A58="","",SUMIF($A$2:$A$2001,$A58,$D$2:$D$2001))</f>
        <v>0</v>
      </c>
      <c r="L58" s="8">
        <f>IF($A58="","",IF($E58&gt;0,$E58/(1+$G58),0))</f>
        <v>0</v>
      </c>
      <c r="M58" s="8">
        <f>IF($A58="","",IF($E58&gt;0,$L58*$G58,0))</f>
        <v>0</v>
      </c>
      <c r="N58" s="8">
        <f>IF($A58="","",IF($E58&gt;0,MAX(0,MIN($H58,$K58)-$J58),0))</f>
        <v>0</v>
      </c>
      <c r="O58" s="8">
        <f>IF($A58="","",IF($E58&gt;0,MAX(0,$H58-$K58)-MAX(0,$J58-$K58),0))</f>
        <v>0</v>
      </c>
      <c r="P58" s="8">
        <f>IF($A58="","",SUMIFS('Exact Output'!$O:$O,'Exact Output'!$A:$A,$A58,'Exact Output'!$B:$B,$U58))</f>
        <v>0</v>
      </c>
      <c r="Q58" s="8">
        <f>IF($A58="","",SUMIFS('Exact Output'!$Q:$Q,'Exact Output'!$A:$A,$A58,'Exact Output'!$B:$B,$U58))</f>
        <v>0</v>
      </c>
      <c r="R58" s="8">
        <f>IF($A58="","",IF($E58&gt;0,$P58+$Q58,0))</f>
        <v>0</v>
      </c>
      <c r="S58" s="6">
        <f>IF($A58="","",IF(OR($B58="",AND($D58=0,$E58=0),AND($D58&gt;0,$E58&gt;0)),"Fix input row",IF($E58&gt;0,"Invoice row","Payment row")))</f>
        <v>0</v>
      </c>
      <c r="T58" s="8">
        <f>IF($A58="","",$I58-$D58)</f>
        <v>0</v>
      </c>
      <c r="U58" s="6">
        <f>IF($E58&gt;0,COUNTIFS($A$2:$A58,$A58,$E$2:$E58,"&gt;0"),"")</f>
        <v>0</v>
      </c>
      <c r="V58" s="10">
        <f>IF($A58="","",IF($B58="","Missing date",IF(AND($D58=0,$E58=0),"Debit or credit required",IF(AND($D58&gt;0,$E58&gt;0),"Use either debit or credit, not both",IF($G58=0,"Tax rate missing","")))))</f>
        <v>0</v>
      </c>
    </row>
    <row r="59" spans="1:22">
      <c r="A59" s="6">
        <f>IF(Input!$A59="","",Input!$A59)</f>
        <v>0</v>
      </c>
      <c r="B59" s="7">
        <f>IF(Input!$A59="","",IFERROR(Input!$B59*1,DATEVALUE(Input!$B59)))</f>
        <v>0</v>
      </c>
      <c r="C59" s="6">
        <f>IF(Input!$A59="","",Input!$C59)</f>
        <v>0</v>
      </c>
      <c r="D59" s="8">
        <f>IF(Input!$A59="","",Input!$D59)</f>
        <v>0</v>
      </c>
      <c r="E59" s="8">
        <f>IF(Input!$A59="","",Input!$E59)</f>
        <v>0</v>
      </c>
      <c r="F59" s="6">
        <f>IF(Input!$A59="","",Input!$F59)</f>
        <v>0</v>
      </c>
      <c r="G59" s="9">
        <f>IF($A59="","",IF($F59&gt;1,$F59/100,$F59))</f>
        <v>0</v>
      </c>
      <c r="H59" s="8">
        <f>IF($A59="","",IF($A59=$A58,$H58+$E59,$E59))</f>
        <v>0</v>
      </c>
      <c r="I59" s="8">
        <f>IF($A59="","",IF($A59=$A58,$I58+$D59,$D59))</f>
        <v>0</v>
      </c>
      <c r="J59" s="8">
        <f>IF($A59="","",$H59-$E59)</f>
        <v>0</v>
      </c>
      <c r="K59" s="8">
        <f>IF($A59="","",SUMIF($A$2:$A$2001,$A59,$D$2:$D$2001))</f>
        <v>0</v>
      </c>
      <c r="L59" s="8">
        <f>IF($A59="","",IF($E59&gt;0,$E59/(1+$G59),0))</f>
        <v>0</v>
      </c>
      <c r="M59" s="8">
        <f>IF($A59="","",IF($E59&gt;0,$L59*$G59,0))</f>
        <v>0</v>
      </c>
      <c r="N59" s="8">
        <f>IF($A59="","",IF($E59&gt;0,MAX(0,MIN($H59,$K59)-$J59),0))</f>
        <v>0</v>
      </c>
      <c r="O59" s="8">
        <f>IF($A59="","",IF($E59&gt;0,MAX(0,$H59-$K59)-MAX(0,$J59-$K59),0))</f>
        <v>0</v>
      </c>
      <c r="P59" s="8">
        <f>IF($A59="","",SUMIFS('Exact Output'!$O:$O,'Exact Output'!$A:$A,$A59,'Exact Output'!$B:$B,$U59))</f>
        <v>0</v>
      </c>
      <c r="Q59" s="8">
        <f>IF($A59="","",SUMIFS('Exact Output'!$Q:$Q,'Exact Output'!$A:$A,$A59,'Exact Output'!$B:$B,$U59))</f>
        <v>0</v>
      </c>
      <c r="R59" s="8">
        <f>IF($A59="","",IF($E59&gt;0,$P59+$Q59,0))</f>
        <v>0</v>
      </c>
      <c r="S59" s="6">
        <f>IF($A59="","",IF(OR($B59="",AND($D59=0,$E59=0),AND($D59&gt;0,$E59&gt;0)),"Fix input row",IF($E59&gt;0,"Invoice row","Payment row")))</f>
        <v>0</v>
      </c>
      <c r="T59" s="8">
        <f>IF($A59="","",$I59-$D59)</f>
        <v>0</v>
      </c>
      <c r="U59" s="6">
        <f>IF($E59&gt;0,COUNTIFS($A$2:$A59,$A59,$E$2:$E59,"&gt;0"),"")</f>
        <v>0</v>
      </c>
      <c r="V59" s="10">
        <f>IF($A59="","",IF($B59="","Missing date",IF(AND($D59=0,$E59=0),"Debit or credit required",IF(AND($D59&gt;0,$E59&gt;0),"Use either debit or credit, not both",IF($G59=0,"Tax rate missing","")))))</f>
        <v>0</v>
      </c>
    </row>
    <row r="60" spans="1:22">
      <c r="A60" s="6">
        <f>IF(Input!$A60="","",Input!$A60)</f>
        <v>0</v>
      </c>
      <c r="B60" s="7">
        <f>IF(Input!$A60="","",IFERROR(Input!$B60*1,DATEVALUE(Input!$B60)))</f>
        <v>0</v>
      </c>
      <c r="C60" s="6">
        <f>IF(Input!$A60="","",Input!$C60)</f>
        <v>0</v>
      </c>
      <c r="D60" s="8">
        <f>IF(Input!$A60="","",Input!$D60)</f>
        <v>0</v>
      </c>
      <c r="E60" s="8">
        <f>IF(Input!$A60="","",Input!$E60)</f>
        <v>0</v>
      </c>
      <c r="F60" s="6">
        <f>IF(Input!$A60="","",Input!$F60)</f>
        <v>0</v>
      </c>
      <c r="G60" s="9">
        <f>IF($A60="","",IF($F60&gt;1,$F60/100,$F60))</f>
        <v>0</v>
      </c>
      <c r="H60" s="8">
        <f>IF($A60="","",IF($A60=$A59,$H59+$E60,$E60))</f>
        <v>0</v>
      </c>
      <c r="I60" s="8">
        <f>IF($A60="","",IF($A60=$A59,$I59+$D60,$D60))</f>
        <v>0</v>
      </c>
      <c r="J60" s="8">
        <f>IF($A60="","",$H60-$E60)</f>
        <v>0</v>
      </c>
      <c r="K60" s="8">
        <f>IF($A60="","",SUMIF($A$2:$A$2001,$A60,$D$2:$D$2001))</f>
        <v>0</v>
      </c>
      <c r="L60" s="8">
        <f>IF($A60="","",IF($E60&gt;0,$E60/(1+$G60),0))</f>
        <v>0</v>
      </c>
      <c r="M60" s="8">
        <f>IF($A60="","",IF($E60&gt;0,$L60*$G60,0))</f>
        <v>0</v>
      </c>
      <c r="N60" s="8">
        <f>IF($A60="","",IF($E60&gt;0,MAX(0,MIN($H60,$K60)-$J60),0))</f>
        <v>0</v>
      </c>
      <c r="O60" s="8">
        <f>IF($A60="","",IF($E60&gt;0,MAX(0,$H60-$K60)-MAX(0,$J60-$K60),0))</f>
        <v>0</v>
      </c>
      <c r="P60" s="8">
        <f>IF($A60="","",SUMIFS('Exact Output'!$O:$O,'Exact Output'!$A:$A,$A60,'Exact Output'!$B:$B,$U60))</f>
        <v>0</v>
      </c>
      <c r="Q60" s="8">
        <f>IF($A60="","",SUMIFS('Exact Output'!$Q:$Q,'Exact Output'!$A:$A,$A60,'Exact Output'!$B:$B,$U60))</f>
        <v>0</v>
      </c>
      <c r="R60" s="8">
        <f>IF($A60="","",IF($E60&gt;0,$P60+$Q60,0))</f>
        <v>0</v>
      </c>
      <c r="S60" s="6">
        <f>IF($A60="","",IF(OR($B60="",AND($D60=0,$E60=0),AND($D60&gt;0,$E60&gt;0)),"Fix input row",IF($E60&gt;0,"Invoice row","Payment row")))</f>
        <v>0</v>
      </c>
      <c r="T60" s="8">
        <f>IF($A60="","",$I60-$D60)</f>
        <v>0</v>
      </c>
      <c r="U60" s="6">
        <f>IF($E60&gt;0,COUNTIFS($A$2:$A60,$A60,$E$2:$E60,"&gt;0"),"")</f>
        <v>0</v>
      </c>
      <c r="V60" s="10">
        <f>IF($A60="","",IF($B60="","Missing date",IF(AND($D60=0,$E60=0),"Debit or credit required",IF(AND($D60&gt;0,$E60&gt;0),"Use either debit or credit, not both",IF($G60=0,"Tax rate missing","")))))</f>
        <v>0</v>
      </c>
    </row>
    <row r="61" spans="1:22">
      <c r="A61" s="6">
        <f>IF(Input!$A61="","",Input!$A61)</f>
        <v>0</v>
      </c>
      <c r="B61" s="7">
        <f>IF(Input!$A61="","",IFERROR(Input!$B61*1,DATEVALUE(Input!$B61)))</f>
        <v>0</v>
      </c>
      <c r="C61" s="6">
        <f>IF(Input!$A61="","",Input!$C61)</f>
        <v>0</v>
      </c>
      <c r="D61" s="8">
        <f>IF(Input!$A61="","",Input!$D61)</f>
        <v>0</v>
      </c>
      <c r="E61" s="8">
        <f>IF(Input!$A61="","",Input!$E61)</f>
        <v>0</v>
      </c>
      <c r="F61" s="6">
        <f>IF(Input!$A61="","",Input!$F61)</f>
        <v>0</v>
      </c>
      <c r="G61" s="9">
        <f>IF($A61="","",IF($F61&gt;1,$F61/100,$F61))</f>
        <v>0</v>
      </c>
      <c r="H61" s="8">
        <f>IF($A61="","",IF($A61=$A60,$H60+$E61,$E61))</f>
        <v>0</v>
      </c>
      <c r="I61" s="8">
        <f>IF($A61="","",IF($A61=$A60,$I60+$D61,$D61))</f>
        <v>0</v>
      </c>
      <c r="J61" s="8">
        <f>IF($A61="","",$H61-$E61)</f>
        <v>0</v>
      </c>
      <c r="K61" s="8">
        <f>IF($A61="","",SUMIF($A$2:$A$2001,$A61,$D$2:$D$2001))</f>
        <v>0</v>
      </c>
      <c r="L61" s="8">
        <f>IF($A61="","",IF($E61&gt;0,$E61/(1+$G61),0))</f>
        <v>0</v>
      </c>
      <c r="M61" s="8">
        <f>IF($A61="","",IF($E61&gt;0,$L61*$G61,0))</f>
        <v>0</v>
      </c>
      <c r="N61" s="8">
        <f>IF($A61="","",IF($E61&gt;0,MAX(0,MIN($H61,$K61)-$J61),0))</f>
        <v>0</v>
      </c>
      <c r="O61" s="8">
        <f>IF($A61="","",IF($E61&gt;0,MAX(0,$H61-$K61)-MAX(0,$J61-$K61),0))</f>
        <v>0</v>
      </c>
      <c r="P61" s="8">
        <f>IF($A61="","",SUMIFS('Exact Output'!$O:$O,'Exact Output'!$A:$A,$A61,'Exact Output'!$B:$B,$U61))</f>
        <v>0</v>
      </c>
      <c r="Q61" s="8">
        <f>IF($A61="","",SUMIFS('Exact Output'!$Q:$Q,'Exact Output'!$A:$A,$A61,'Exact Output'!$B:$B,$U61))</f>
        <v>0</v>
      </c>
      <c r="R61" s="8">
        <f>IF($A61="","",IF($E61&gt;0,$P61+$Q61,0))</f>
        <v>0</v>
      </c>
      <c r="S61" s="6">
        <f>IF($A61="","",IF(OR($B61="",AND($D61=0,$E61=0),AND($D61&gt;0,$E61&gt;0)),"Fix input row",IF($E61&gt;0,"Invoice row","Payment row")))</f>
        <v>0</v>
      </c>
      <c r="T61" s="8">
        <f>IF($A61="","",$I61-$D61)</f>
        <v>0</v>
      </c>
      <c r="U61" s="6">
        <f>IF($E61&gt;0,COUNTIFS($A$2:$A61,$A61,$E$2:$E61,"&gt;0"),"")</f>
        <v>0</v>
      </c>
      <c r="V61" s="10">
        <f>IF($A61="","",IF($B61="","Missing date",IF(AND($D61=0,$E61=0),"Debit or credit required",IF(AND($D61&gt;0,$E61&gt;0),"Use either debit or credit, not both",IF($G61=0,"Tax rate missing","")))))</f>
        <v>0</v>
      </c>
    </row>
    <row r="62" spans="1:22">
      <c r="A62" s="6">
        <f>IF(Input!$A62="","",Input!$A62)</f>
        <v>0</v>
      </c>
      <c r="B62" s="7">
        <f>IF(Input!$A62="","",IFERROR(Input!$B62*1,DATEVALUE(Input!$B62)))</f>
        <v>0</v>
      </c>
      <c r="C62" s="6">
        <f>IF(Input!$A62="","",Input!$C62)</f>
        <v>0</v>
      </c>
      <c r="D62" s="8">
        <f>IF(Input!$A62="","",Input!$D62)</f>
        <v>0</v>
      </c>
      <c r="E62" s="8">
        <f>IF(Input!$A62="","",Input!$E62)</f>
        <v>0</v>
      </c>
      <c r="F62" s="6">
        <f>IF(Input!$A62="","",Input!$F62)</f>
        <v>0</v>
      </c>
      <c r="G62" s="9">
        <f>IF($A62="","",IF($F62&gt;1,$F62/100,$F62))</f>
        <v>0</v>
      </c>
      <c r="H62" s="8">
        <f>IF($A62="","",IF($A62=$A61,$H61+$E62,$E62))</f>
        <v>0</v>
      </c>
      <c r="I62" s="8">
        <f>IF($A62="","",IF($A62=$A61,$I61+$D62,$D62))</f>
        <v>0</v>
      </c>
      <c r="J62" s="8">
        <f>IF($A62="","",$H62-$E62)</f>
        <v>0</v>
      </c>
      <c r="K62" s="8">
        <f>IF($A62="","",SUMIF($A$2:$A$2001,$A62,$D$2:$D$2001))</f>
        <v>0</v>
      </c>
      <c r="L62" s="8">
        <f>IF($A62="","",IF($E62&gt;0,$E62/(1+$G62),0))</f>
        <v>0</v>
      </c>
      <c r="M62" s="8">
        <f>IF($A62="","",IF($E62&gt;0,$L62*$G62,0))</f>
        <v>0</v>
      </c>
      <c r="N62" s="8">
        <f>IF($A62="","",IF($E62&gt;0,MAX(0,MIN($H62,$K62)-$J62),0))</f>
        <v>0</v>
      </c>
      <c r="O62" s="8">
        <f>IF($A62="","",IF($E62&gt;0,MAX(0,$H62-$K62)-MAX(0,$J62-$K62),0))</f>
        <v>0</v>
      </c>
      <c r="P62" s="8">
        <f>IF($A62="","",SUMIFS('Exact Output'!$O:$O,'Exact Output'!$A:$A,$A62,'Exact Output'!$B:$B,$U62))</f>
        <v>0</v>
      </c>
      <c r="Q62" s="8">
        <f>IF($A62="","",SUMIFS('Exact Output'!$Q:$Q,'Exact Output'!$A:$A,$A62,'Exact Output'!$B:$B,$U62))</f>
        <v>0</v>
      </c>
      <c r="R62" s="8">
        <f>IF($A62="","",IF($E62&gt;0,$P62+$Q62,0))</f>
        <v>0</v>
      </c>
      <c r="S62" s="6">
        <f>IF($A62="","",IF(OR($B62="",AND($D62=0,$E62=0),AND($D62&gt;0,$E62&gt;0)),"Fix input row",IF($E62&gt;0,"Invoice row","Payment row")))</f>
        <v>0</v>
      </c>
      <c r="T62" s="8">
        <f>IF($A62="","",$I62-$D62)</f>
        <v>0</v>
      </c>
      <c r="U62" s="6">
        <f>IF($E62&gt;0,COUNTIFS($A$2:$A62,$A62,$E$2:$E62,"&gt;0"),"")</f>
        <v>0</v>
      </c>
      <c r="V62" s="10">
        <f>IF($A62="","",IF($B62="","Missing date",IF(AND($D62=0,$E62=0),"Debit or credit required",IF(AND($D62&gt;0,$E62&gt;0),"Use either debit or credit, not both",IF($G62=0,"Tax rate missing","")))))</f>
        <v>0</v>
      </c>
    </row>
    <row r="63" spans="1:22">
      <c r="A63" s="6">
        <f>IF(Input!$A63="","",Input!$A63)</f>
        <v>0</v>
      </c>
      <c r="B63" s="7">
        <f>IF(Input!$A63="","",IFERROR(Input!$B63*1,DATEVALUE(Input!$B63)))</f>
        <v>0</v>
      </c>
      <c r="C63" s="6">
        <f>IF(Input!$A63="","",Input!$C63)</f>
        <v>0</v>
      </c>
      <c r="D63" s="8">
        <f>IF(Input!$A63="","",Input!$D63)</f>
        <v>0</v>
      </c>
      <c r="E63" s="8">
        <f>IF(Input!$A63="","",Input!$E63)</f>
        <v>0</v>
      </c>
      <c r="F63" s="6">
        <f>IF(Input!$A63="","",Input!$F63)</f>
        <v>0</v>
      </c>
      <c r="G63" s="9">
        <f>IF($A63="","",IF($F63&gt;1,$F63/100,$F63))</f>
        <v>0</v>
      </c>
      <c r="H63" s="8">
        <f>IF($A63="","",IF($A63=$A62,$H62+$E63,$E63))</f>
        <v>0</v>
      </c>
      <c r="I63" s="8">
        <f>IF($A63="","",IF($A63=$A62,$I62+$D63,$D63))</f>
        <v>0</v>
      </c>
      <c r="J63" s="8">
        <f>IF($A63="","",$H63-$E63)</f>
        <v>0</v>
      </c>
      <c r="K63" s="8">
        <f>IF($A63="","",SUMIF($A$2:$A$2001,$A63,$D$2:$D$2001))</f>
        <v>0</v>
      </c>
      <c r="L63" s="8">
        <f>IF($A63="","",IF($E63&gt;0,$E63/(1+$G63),0))</f>
        <v>0</v>
      </c>
      <c r="M63" s="8">
        <f>IF($A63="","",IF($E63&gt;0,$L63*$G63,0))</f>
        <v>0</v>
      </c>
      <c r="N63" s="8">
        <f>IF($A63="","",IF($E63&gt;0,MAX(0,MIN($H63,$K63)-$J63),0))</f>
        <v>0</v>
      </c>
      <c r="O63" s="8">
        <f>IF($A63="","",IF($E63&gt;0,MAX(0,$H63-$K63)-MAX(0,$J63-$K63),0))</f>
        <v>0</v>
      </c>
      <c r="P63" s="8">
        <f>IF($A63="","",SUMIFS('Exact Output'!$O:$O,'Exact Output'!$A:$A,$A63,'Exact Output'!$B:$B,$U63))</f>
        <v>0</v>
      </c>
      <c r="Q63" s="8">
        <f>IF($A63="","",SUMIFS('Exact Output'!$Q:$Q,'Exact Output'!$A:$A,$A63,'Exact Output'!$B:$B,$U63))</f>
        <v>0</v>
      </c>
      <c r="R63" s="8">
        <f>IF($A63="","",IF($E63&gt;0,$P63+$Q63,0))</f>
        <v>0</v>
      </c>
      <c r="S63" s="6">
        <f>IF($A63="","",IF(OR($B63="",AND($D63=0,$E63=0),AND($D63&gt;0,$E63&gt;0)),"Fix input row",IF($E63&gt;0,"Invoice row","Payment row")))</f>
        <v>0</v>
      </c>
      <c r="T63" s="8">
        <f>IF($A63="","",$I63-$D63)</f>
        <v>0</v>
      </c>
      <c r="U63" s="6">
        <f>IF($E63&gt;0,COUNTIFS($A$2:$A63,$A63,$E$2:$E63,"&gt;0"),"")</f>
        <v>0</v>
      </c>
      <c r="V63" s="10">
        <f>IF($A63="","",IF($B63="","Missing date",IF(AND($D63=0,$E63=0),"Debit or credit required",IF(AND($D63&gt;0,$E63&gt;0),"Use either debit or credit, not both",IF($G63=0,"Tax rate missing","")))))</f>
        <v>0</v>
      </c>
    </row>
    <row r="64" spans="1:22">
      <c r="A64" s="6">
        <f>IF(Input!$A64="","",Input!$A64)</f>
        <v>0</v>
      </c>
      <c r="B64" s="7">
        <f>IF(Input!$A64="","",IFERROR(Input!$B64*1,DATEVALUE(Input!$B64)))</f>
        <v>0</v>
      </c>
      <c r="C64" s="6">
        <f>IF(Input!$A64="","",Input!$C64)</f>
        <v>0</v>
      </c>
      <c r="D64" s="8">
        <f>IF(Input!$A64="","",Input!$D64)</f>
        <v>0</v>
      </c>
      <c r="E64" s="8">
        <f>IF(Input!$A64="","",Input!$E64)</f>
        <v>0</v>
      </c>
      <c r="F64" s="6">
        <f>IF(Input!$A64="","",Input!$F64)</f>
        <v>0</v>
      </c>
      <c r="G64" s="9">
        <f>IF($A64="","",IF($F64&gt;1,$F64/100,$F64))</f>
        <v>0</v>
      </c>
      <c r="H64" s="8">
        <f>IF($A64="","",IF($A64=$A63,$H63+$E64,$E64))</f>
        <v>0</v>
      </c>
      <c r="I64" s="8">
        <f>IF($A64="","",IF($A64=$A63,$I63+$D64,$D64))</f>
        <v>0</v>
      </c>
      <c r="J64" s="8">
        <f>IF($A64="","",$H64-$E64)</f>
        <v>0</v>
      </c>
      <c r="K64" s="8">
        <f>IF($A64="","",SUMIF($A$2:$A$2001,$A64,$D$2:$D$2001))</f>
        <v>0</v>
      </c>
      <c r="L64" s="8">
        <f>IF($A64="","",IF($E64&gt;0,$E64/(1+$G64),0))</f>
        <v>0</v>
      </c>
      <c r="M64" s="8">
        <f>IF($A64="","",IF($E64&gt;0,$L64*$G64,0))</f>
        <v>0</v>
      </c>
      <c r="N64" s="8">
        <f>IF($A64="","",IF($E64&gt;0,MAX(0,MIN($H64,$K64)-$J64),0))</f>
        <v>0</v>
      </c>
      <c r="O64" s="8">
        <f>IF($A64="","",IF($E64&gt;0,MAX(0,$H64-$K64)-MAX(0,$J64-$K64),0))</f>
        <v>0</v>
      </c>
      <c r="P64" s="8">
        <f>IF($A64="","",SUMIFS('Exact Output'!$O:$O,'Exact Output'!$A:$A,$A64,'Exact Output'!$B:$B,$U64))</f>
        <v>0</v>
      </c>
      <c r="Q64" s="8">
        <f>IF($A64="","",SUMIFS('Exact Output'!$Q:$Q,'Exact Output'!$A:$A,$A64,'Exact Output'!$B:$B,$U64))</f>
        <v>0</v>
      </c>
      <c r="R64" s="8">
        <f>IF($A64="","",IF($E64&gt;0,$P64+$Q64,0))</f>
        <v>0</v>
      </c>
      <c r="S64" s="6">
        <f>IF($A64="","",IF(OR($B64="",AND($D64=0,$E64=0),AND($D64&gt;0,$E64&gt;0)),"Fix input row",IF($E64&gt;0,"Invoice row","Payment row")))</f>
        <v>0</v>
      </c>
      <c r="T64" s="8">
        <f>IF($A64="","",$I64-$D64)</f>
        <v>0</v>
      </c>
      <c r="U64" s="6">
        <f>IF($E64&gt;0,COUNTIFS($A$2:$A64,$A64,$E$2:$E64,"&gt;0"),"")</f>
        <v>0</v>
      </c>
      <c r="V64" s="10">
        <f>IF($A64="","",IF($B64="","Missing date",IF(AND($D64=0,$E64=0),"Debit or credit required",IF(AND($D64&gt;0,$E64&gt;0),"Use either debit or credit, not both",IF($G64=0,"Tax rate missing","")))))</f>
        <v>0</v>
      </c>
    </row>
    <row r="65" spans="1:22">
      <c r="A65" s="6">
        <f>IF(Input!$A65="","",Input!$A65)</f>
        <v>0</v>
      </c>
      <c r="B65" s="7">
        <f>IF(Input!$A65="","",IFERROR(Input!$B65*1,DATEVALUE(Input!$B65)))</f>
        <v>0</v>
      </c>
      <c r="C65" s="6">
        <f>IF(Input!$A65="","",Input!$C65)</f>
        <v>0</v>
      </c>
      <c r="D65" s="8">
        <f>IF(Input!$A65="","",Input!$D65)</f>
        <v>0</v>
      </c>
      <c r="E65" s="8">
        <f>IF(Input!$A65="","",Input!$E65)</f>
        <v>0</v>
      </c>
      <c r="F65" s="6">
        <f>IF(Input!$A65="","",Input!$F65)</f>
        <v>0</v>
      </c>
      <c r="G65" s="9">
        <f>IF($A65="","",IF($F65&gt;1,$F65/100,$F65))</f>
        <v>0</v>
      </c>
      <c r="H65" s="8">
        <f>IF($A65="","",IF($A65=$A64,$H64+$E65,$E65))</f>
        <v>0</v>
      </c>
      <c r="I65" s="8">
        <f>IF($A65="","",IF($A65=$A64,$I64+$D65,$D65))</f>
        <v>0</v>
      </c>
      <c r="J65" s="8">
        <f>IF($A65="","",$H65-$E65)</f>
        <v>0</v>
      </c>
      <c r="K65" s="8">
        <f>IF($A65="","",SUMIF($A$2:$A$2001,$A65,$D$2:$D$2001))</f>
        <v>0</v>
      </c>
      <c r="L65" s="8">
        <f>IF($A65="","",IF($E65&gt;0,$E65/(1+$G65),0))</f>
        <v>0</v>
      </c>
      <c r="M65" s="8">
        <f>IF($A65="","",IF($E65&gt;0,$L65*$G65,0))</f>
        <v>0</v>
      </c>
      <c r="N65" s="8">
        <f>IF($A65="","",IF($E65&gt;0,MAX(0,MIN($H65,$K65)-$J65),0))</f>
        <v>0</v>
      </c>
      <c r="O65" s="8">
        <f>IF($A65="","",IF($E65&gt;0,MAX(0,$H65-$K65)-MAX(0,$J65-$K65),0))</f>
        <v>0</v>
      </c>
      <c r="P65" s="8">
        <f>IF($A65="","",SUMIFS('Exact Output'!$O:$O,'Exact Output'!$A:$A,$A65,'Exact Output'!$B:$B,$U65))</f>
        <v>0</v>
      </c>
      <c r="Q65" s="8">
        <f>IF($A65="","",SUMIFS('Exact Output'!$Q:$Q,'Exact Output'!$A:$A,$A65,'Exact Output'!$B:$B,$U65))</f>
        <v>0</v>
      </c>
      <c r="R65" s="8">
        <f>IF($A65="","",IF($E65&gt;0,$P65+$Q65,0))</f>
        <v>0</v>
      </c>
      <c r="S65" s="6">
        <f>IF($A65="","",IF(OR($B65="",AND($D65=0,$E65=0),AND($D65&gt;0,$E65&gt;0)),"Fix input row",IF($E65&gt;0,"Invoice row","Payment row")))</f>
        <v>0</v>
      </c>
      <c r="T65" s="8">
        <f>IF($A65="","",$I65-$D65)</f>
        <v>0</v>
      </c>
      <c r="U65" s="6">
        <f>IF($E65&gt;0,COUNTIFS($A$2:$A65,$A65,$E$2:$E65,"&gt;0"),"")</f>
        <v>0</v>
      </c>
      <c r="V65" s="10">
        <f>IF($A65="","",IF($B65="","Missing date",IF(AND($D65=0,$E65=0),"Debit or credit required",IF(AND($D65&gt;0,$E65&gt;0),"Use either debit or credit, not both",IF($G65=0,"Tax rate missing","")))))</f>
        <v>0</v>
      </c>
    </row>
    <row r="66" spans="1:22">
      <c r="A66" s="6">
        <f>IF(Input!$A66="","",Input!$A66)</f>
        <v>0</v>
      </c>
      <c r="B66" s="7">
        <f>IF(Input!$A66="","",IFERROR(Input!$B66*1,DATEVALUE(Input!$B66)))</f>
        <v>0</v>
      </c>
      <c r="C66" s="6">
        <f>IF(Input!$A66="","",Input!$C66)</f>
        <v>0</v>
      </c>
      <c r="D66" s="8">
        <f>IF(Input!$A66="","",Input!$D66)</f>
        <v>0</v>
      </c>
      <c r="E66" s="8">
        <f>IF(Input!$A66="","",Input!$E66)</f>
        <v>0</v>
      </c>
      <c r="F66" s="6">
        <f>IF(Input!$A66="","",Input!$F66)</f>
        <v>0</v>
      </c>
      <c r="G66" s="9">
        <f>IF($A66="","",IF($F66&gt;1,$F66/100,$F66))</f>
        <v>0</v>
      </c>
      <c r="H66" s="8">
        <f>IF($A66="","",IF($A66=$A65,$H65+$E66,$E66))</f>
        <v>0</v>
      </c>
      <c r="I66" s="8">
        <f>IF($A66="","",IF($A66=$A65,$I65+$D66,$D66))</f>
        <v>0</v>
      </c>
      <c r="J66" s="8">
        <f>IF($A66="","",$H66-$E66)</f>
        <v>0</v>
      </c>
      <c r="K66" s="8">
        <f>IF($A66="","",SUMIF($A$2:$A$2001,$A66,$D$2:$D$2001))</f>
        <v>0</v>
      </c>
      <c r="L66" s="8">
        <f>IF($A66="","",IF($E66&gt;0,$E66/(1+$G66),0))</f>
        <v>0</v>
      </c>
      <c r="M66" s="8">
        <f>IF($A66="","",IF($E66&gt;0,$L66*$G66,0))</f>
        <v>0</v>
      </c>
      <c r="N66" s="8">
        <f>IF($A66="","",IF($E66&gt;0,MAX(0,MIN($H66,$K66)-$J66),0))</f>
        <v>0</v>
      </c>
      <c r="O66" s="8">
        <f>IF($A66="","",IF($E66&gt;0,MAX(0,$H66-$K66)-MAX(0,$J66-$K66),0))</f>
        <v>0</v>
      </c>
      <c r="P66" s="8">
        <f>IF($A66="","",SUMIFS('Exact Output'!$O:$O,'Exact Output'!$A:$A,$A66,'Exact Output'!$B:$B,$U66))</f>
        <v>0</v>
      </c>
      <c r="Q66" s="8">
        <f>IF($A66="","",SUMIFS('Exact Output'!$Q:$Q,'Exact Output'!$A:$A,$A66,'Exact Output'!$B:$B,$U66))</f>
        <v>0</v>
      </c>
      <c r="R66" s="8">
        <f>IF($A66="","",IF($E66&gt;0,$P66+$Q66,0))</f>
        <v>0</v>
      </c>
      <c r="S66" s="6">
        <f>IF($A66="","",IF(OR($B66="",AND($D66=0,$E66=0),AND($D66&gt;0,$E66&gt;0)),"Fix input row",IF($E66&gt;0,"Invoice row","Payment row")))</f>
        <v>0</v>
      </c>
      <c r="T66" s="8">
        <f>IF($A66="","",$I66-$D66)</f>
        <v>0</v>
      </c>
      <c r="U66" s="6">
        <f>IF($E66&gt;0,COUNTIFS($A$2:$A66,$A66,$E$2:$E66,"&gt;0"),"")</f>
        <v>0</v>
      </c>
      <c r="V66" s="10">
        <f>IF($A66="","",IF($B66="","Missing date",IF(AND($D66=0,$E66=0),"Debit or credit required",IF(AND($D66&gt;0,$E66&gt;0),"Use either debit or credit, not both",IF($G66=0,"Tax rate missing","")))))</f>
        <v>0</v>
      </c>
    </row>
    <row r="67" spans="1:22">
      <c r="A67" s="6">
        <f>IF(Input!$A67="","",Input!$A67)</f>
        <v>0</v>
      </c>
      <c r="B67" s="7">
        <f>IF(Input!$A67="","",IFERROR(Input!$B67*1,DATEVALUE(Input!$B67)))</f>
        <v>0</v>
      </c>
      <c r="C67" s="6">
        <f>IF(Input!$A67="","",Input!$C67)</f>
        <v>0</v>
      </c>
      <c r="D67" s="8">
        <f>IF(Input!$A67="","",Input!$D67)</f>
        <v>0</v>
      </c>
      <c r="E67" s="8">
        <f>IF(Input!$A67="","",Input!$E67)</f>
        <v>0</v>
      </c>
      <c r="F67" s="6">
        <f>IF(Input!$A67="","",Input!$F67)</f>
        <v>0</v>
      </c>
      <c r="G67" s="9">
        <f>IF($A67="","",IF($F67&gt;1,$F67/100,$F67))</f>
        <v>0</v>
      </c>
      <c r="H67" s="8">
        <f>IF($A67="","",IF($A67=$A66,$H66+$E67,$E67))</f>
        <v>0</v>
      </c>
      <c r="I67" s="8">
        <f>IF($A67="","",IF($A67=$A66,$I66+$D67,$D67))</f>
        <v>0</v>
      </c>
      <c r="J67" s="8">
        <f>IF($A67="","",$H67-$E67)</f>
        <v>0</v>
      </c>
      <c r="K67" s="8">
        <f>IF($A67="","",SUMIF($A$2:$A$2001,$A67,$D$2:$D$2001))</f>
        <v>0</v>
      </c>
      <c r="L67" s="8">
        <f>IF($A67="","",IF($E67&gt;0,$E67/(1+$G67),0))</f>
        <v>0</v>
      </c>
      <c r="M67" s="8">
        <f>IF($A67="","",IF($E67&gt;0,$L67*$G67,0))</f>
        <v>0</v>
      </c>
      <c r="N67" s="8">
        <f>IF($A67="","",IF($E67&gt;0,MAX(0,MIN($H67,$K67)-$J67),0))</f>
        <v>0</v>
      </c>
      <c r="O67" s="8">
        <f>IF($A67="","",IF($E67&gt;0,MAX(0,$H67-$K67)-MAX(0,$J67-$K67),0))</f>
        <v>0</v>
      </c>
      <c r="P67" s="8">
        <f>IF($A67="","",SUMIFS('Exact Output'!$O:$O,'Exact Output'!$A:$A,$A67,'Exact Output'!$B:$B,$U67))</f>
        <v>0</v>
      </c>
      <c r="Q67" s="8">
        <f>IF($A67="","",SUMIFS('Exact Output'!$Q:$Q,'Exact Output'!$A:$A,$A67,'Exact Output'!$B:$B,$U67))</f>
        <v>0</v>
      </c>
      <c r="R67" s="8">
        <f>IF($A67="","",IF($E67&gt;0,$P67+$Q67,0))</f>
        <v>0</v>
      </c>
      <c r="S67" s="6">
        <f>IF($A67="","",IF(OR($B67="",AND($D67=0,$E67=0),AND($D67&gt;0,$E67&gt;0)),"Fix input row",IF($E67&gt;0,"Invoice row","Payment row")))</f>
        <v>0</v>
      </c>
      <c r="T67" s="8">
        <f>IF($A67="","",$I67-$D67)</f>
        <v>0</v>
      </c>
      <c r="U67" s="6">
        <f>IF($E67&gt;0,COUNTIFS($A$2:$A67,$A67,$E$2:$E67,"&gt;0"),"")</f>
        <v>0</v>
      </c>
      <c r="V67" s="10">
        <f>IF($A67="","",IF($B67="","Missing date",IF(AND($D67=0,$E67=0),"Debit or credit required",IF(AND($D67&gt;0,$E67&gt;0),"Use either debit or credit, not both",IF($G67=0,"Tax rate missing","")))))</f>
        <v>0</v>
      </c>
    </row>
    <row r="68" spans="1:22">
      <c r="A68" s="6">
        <f>IF(Input!$A68="","",Input!$A68)</f>
        <v>0</v>
      </c>
      <c r="B68" s="7">
        <f>IF(Input!$A68="","",IFERROR(Input!$B68*1,DATEVALUE(Input!$B68)))</f>
        <v>0</v>
      </c>
      <c r="C68" s="6">
        <f>IF(Input!$A68="","",Input!$C68)</f>
        <v>0</v>
      </c>
      <c r="D68" s="8">
        <f>IF(Input!$A68="","",Input!$D68)</f>
        <v>0</v>
      </c>
      <c r="E68" s="8">
        <f>IF(Input!$A68="","",Input!$E68)</f>
        <v>0</v>
      </c>
      <c r="F68" s="6">
        <f>IF(Input!$A68="","",Input!$F68)</f>
        <v>0</v>
      </c>
      <c r="G68" s="9">
        <f>IF($A68="","",IF($F68&gt;1,$F68/100,$F68))</f>
        <v>0</v>
      </c>
      <c r="H68" s="8">
        <f>IF($A68="","",IF($A68=$A67,$H67+$E68,$E68))</f>
        <v>0</v>
      </c>
      <c r="I68" s="8">
        <f>IF($A68="","",IF($A68=$A67,$I67+$D68,$D68))</f>
        <v>0</v>
      </c>
      <c r="J68" s="8">
        <f>IF($A68="","",$H68-$E68)</f>
        <v>0</v>
      </c>
      <c r="K68" s="8">
        <f>IF($A68="","",SUMIF($A$2:$A$2001,$A68,$D$2:$D$2001))</f>
        <v>0</v>
      </c>
      <c r="L68" s="8">
        <f>IF($A68="","",IF($E68&gt;0,$E68/(1+$G68),0))</f>
        <v>0</v>
      </c>
      <c r="M68" s="8">
        <f>IF($A68="","",IF($E68&gt;0,$L68*$G68,0))</f>
        <v>0</v>
      </c>
      <c r="N68" s="8">
        <f>IF($A68="","",IF($E68&gt;0,MAX(0,MIN($H68,$K68)-$J68),0))</f>
        <v>0</v>
      </c>
      <c r="O68" s="8">
        <f>IF($A68="","",IF($E68&gt;0,MAX(0,$H68-$K68)-MAX(0,$J68-$K68),0))</f>
        <v>0</v>
      </c>
      <c r="P68" s="8">
        <f>IF($A68="","",SUMIFS('Exact Output'!$O:$O,'Exact Output'!$A:$A,$A68,'Exact Output'!$B:$B,$U68))</f>
        <v>0</v>
      </c>
      <c r="Q68" s="8">
        <f>IF($A68="","",SUMIFS('Exact Output'!$Q:$Q,'Exact Output'!$A:$A,$A68,'Exact Output'!$B:$B,$U68))</f>
        <v>0</v>
      </c>
      <c r="R68" s="8">
        <f>IF($A68="","",IF($E68&gt;0,$P68+$Q68,0))</f>
        <v>0</v>
      </c>
      <c r="S68" s="6">
        <f>IF($A68="","",IF(OR($B68="",AND($D68=0,$E68=0),AND($D68&gt;0,$E68&gt;0)),"Fix input row",IF($E68&gt;0,"Invoice row","Payment row")))</f>
        <v>0</v>
      </c>
      <c r="T68" s="8">
        <f>IF($A68="","",$I68-$D68)</f>
        <v>0</v>
      </c>
      <c r="U68" s="6">
        <f>IF($E68&gt;0,COUNTIFS($A$2:$A68,$A68,$E$2:$E68,"&gt;0"),"")</f>
        <v>0</v>
      </c>
      <c r="V68" s="10">
        <f>IF($A68="","",IF($B68="","Missing date",IF(AND($D68=0,$E68=0),"Debit or credit required",IF(AND($D68&gt;0,$E68&gt;0),"Use either debit or credit, not both",IF($G68=0,"Tax rate missing","")))))</f>
        <v>0</v>
      </c>
    </row>
    <row r="69" spans="1:22">
      <c r="A69" s="6">
        <f>IF(Input!$A69="","",Input!$A69)</f>
        <v>0</v>
      </c>
      <c r="B69" s="7">
        <f>IF(Input!$A69="","",IFERROR(Input!$B69*1,DATEVALUE(Input!$B69)))</f>
        <v>0</v>
      </c>
      <c r="C69" s="6">
        <f>IF(Input!$A69="","",Input!$C69)</f>
        <v>0</v>
      </c>
      <c r="D69" s="8">
        <f>IF(Input!$A69="","",Input!$D69)</f>
        <v>0</v>
      </c>
      <c r="E69" s="8">
        <f>IF(Input!$A69="","",Input!$E69)</f>
        <v>0</v>
      </c>
      <c r="F69" s="6">
        <f>IF(Input!$A69="","",Input!$F69)</f>
        <v>0</v>
      </c>
      <c r="G69" s="9">
        <f>IF($A69="","",IF($F69&gt;1,$F69/100,$F69))</f>
        <v>0</v>
      </c>
      <c r="H69" s="8">
        <f>IF($A69="","",IF($A69=$A68,$H68+$E69,$E69))</f>
        <v>0</v>
      </c>
      <c r="I69" s="8">
        <f>IF($A69="","",IF($A69=$A68,$I68+$D69,$D69))</f>
        <v>0</v>
      </c>
      <c r="J69" s="8">
        <f>IF($A69="","",$H69-$E69)</f>
        <v>0</v>
      </c>
      <c r="K69" s="8">
        <f>IF($A69="","",SUMIF($A$2:$A$2001,$A69,$D$2:$D$2001))</f>
        <v>0</v>
      </c>
      <c r="L69" s="8">
        <f>IF($A69="","",IF($E69&gt;0,$E69/(1+$G69),0))</f>
        <v>0</v>
      </c>
      <c r="M69" s="8">
        <f>IF($A69="","",IF($E69&gt;0,$L69*$G69,0))</f>
        <v>0</v>
      </c>
      <c r="N69" s="8">
        <f>IF($A69="","",IF($E69&gt;0,MAX(0,MIN($H69,$K69)-$J69),0))</f>
        <v>0</v>
      </c>
      <c r="O69" s="8">
        <f>IF($A69="","",IF($E69&gt;0,MAX(0,$H69-$K69)-MAX(0,$J69-$K69),0))</f>
        <v>0</v>
      </c>
      <c r="P69" s="8">
        <f>IF($A69="","",SUMIFS('Exact Output'!$O:$O,'Exact Output'!$A:$A,$A69,'Exact Output'!$B:$B,$U69))</f>
        <v>0</v>
      </c>
      <c r="Q69" s="8">
        <f>IF($A69="","",SUMIFS('Exact Output'!$Q:$Q,'Exact Output'!$A:$A,$A69,'Exact Output'!$B:$B,$U69))</f>
        <v>0</v>
      </c>
      <c r="R69" s="8">
        <f>IF($A69="","",IF($E69&gt;0,$P69+$Q69,0))</f>
        <v>0</v>
      </c>
      <c r="S69" s="6">
        <f>IF($A69="","",IF(OR($B69="",AND($D69=0,$E69=0),AND($D69&gt;0,$E69&gt;0)),"Fix input row",IF($E69&gt;0,"Invoice row","Payment row")))</f>
        <v>0</v>
      </c>
      <c r="T69" s="8">
        <f>IF($A69="","",$I69-$D69)</f>
        <v>0</v>
      </c>
      <c r="U69" s="6">
        <f>IF($E69&gt;0,COUNTIFS($A$2:$A69,$A69,$E$2:$E69,"&gt;0"),"")</f>
        <v>0</v>
      </c>
      <c r="V69" s="10">
        <f>IF($A69="","",IF($B69="","Missing date",IF(AND($D69=0,$E69=0),"Debit or credit required",IF(AND($D69&gt;0,$E69&gt;0),"Use either debit or credit, not both",IF($G69=0,"Tax rate missing","")))))</f>
        <v>0</v>
      </c>
    </row>
    <row r="70" spans="1:22">
      <c r="A70" s="6">
        <f>IF(Input!$A70="","",Input!$A70)</f>
        <v>0</v>
      </c>
      <c r="B70" s="7">
        <f>IF(Input!$A70="","",IFERROR(Input!$B70*1,DATEVALUE(Input!$B70)))</f>
        <v>0</v>
      </c>
      <c r="C70" s="6">
        <f>IF(Input!$A70="","",Input!$C70)</f>
        <v>0</v>
      </c>
      <c r="D70" s="8">
        <f>IF(Input!$A70="","",Input!$D70)</f>
        <v>0</v>
      </c>
      <c r="E70" s="8">
        <f>IF(Input!$A70="","",Input!$E70)</f>
        <v>0</v>
      </c>
      <c r="F70" s="6">
        <f>IF(Input!$A70="","",Input!$F70)</f>
        <v>0</v>
      </c>
      <c r="G70" s="9">
        <f>IF($A70="","",IF($F70&gt;1,$F70/100,$F70))</f>
        <v>0</v>
      </c>
      <c r="H70" s="8">
        <f>IF($A70="","",IF($A70=$A69,$H69+$E70,$E70))</f>
        <v>0</v>
      </c>
      <c r="I70" s="8">
        <f>IF($A70="","",IF($A70=$A69,$I69+$D70,$D70))</f>
        <v>0</v>
      </c>
      <c r="J70" s="8">
        <f>IF($A70="","",$H70-$E70)</f>
        <v>0</v>
      </c>
      <c r="K70" s="8">
        <f>IF($A70="","",SUMIF($A$2:$A$2001,$A70,$D$2:$D$2001))</f>
        <v>0</v>
      </c>
      <c r="L70" s="8">
        <f>IF($A70="","",IF($E70&gt;0,$E70/(1+$G70),0))</f>
        <v>0</v>
      </c>
      <c r="M70" s="8">
        <f>IF($A70="","",IF($E70&gt;0,$L70*$G70,0))</f>
        <v>0</v>
      </c>
      <c r="N70" s="8">
        <f>IF($A70="","",IF($E70&gt;0,MAX(0,MIN($H70,$K70)-$J70),0))</f>
        <v>0</v>
      </c>
      <c r="O70" s="8">
        <f>IF($A70="","",IF($E70&gt;0,MAX(0,$H70-$K70)-MAX(0,$J70-$K70),0))</f>
        <v>0</v>
      </c>
      <c r="P70" s="8">
        <f>IF($A70="","",SUMIFS('Exact Output'!$O:$O,'Exact Output'!$A:$A,$A70,'Exact Output'!$B:$B,$U70))</f>
        <v>0</v>
      </c>
      <c r="Q70" s="8">
        <f>IF($A70="","",SUMIFS('Exact Output'!$Q:$Q,'Exact Output'!$A:$A,$A70,'Exact Output'!$B:$B,$U70))</f>
        <v>0</v>
      </c>
      <c r="R70" s="8">
        <f>IF($A70="","",IF($E70&gt;0,$P70+$Q70,0))</f>
        <v>0</v>
      </c>
      <c r="S70" s="6">
        <f>IF($A70="","",IF(OR($B70="",AND($D70=0,$E70=0),AND($D70&gt;0,$E70&gt;0)),"Fix input row",IF($E70&gt;0,"Invoice row","Payment row")))</f>
        <v>0</v>
      </c>
      <c r="T70" s="8">
        <f>IF($A70="","",$I70-$D70)</f>
        <v>0</v>
      </c>
      <c r="U70" s="6">
        <f>IF($E70&gt;0,COUNTIFS($A$2:$A70,$A70,$E$2:$E70,"&gt;0"),"")</f>
        <v>0</v>
      </c>
      <c r="V70" s="10">
        <f>IF($A70="","",IF($B70="","Missing date",IF(AND($D70=0,$E70=0),"Debit or credit required",IF(AND($D70&gt;0,$E70&gt;0),"Use either debit or credit, not both",IF($G70=0,"Tax rate missing","")))))</f>
        <v>0</v>
      </c>
    </row>
    <row r="71" spans="1:22">
      <c r="A71" s="6">
        <f>IF(Input!$A71="","",Input!$A71)</f>
        <v>0</v>
      </c>
      <c r="B71" s="7">
        <f>IF(Input!$A71="","",IFERROR(Input!$B71*1,DATEVALUE(Input!$B71)))</f>
        <v>0</v>
      </c>
      <c r="C71" s="6">
        <f>IF(Input!$A71="","",Input!$C71)</f>
        <v>0</v>
      </c>
      <c r="D71" s="8">
        <f>IF(Input!$A71="","",Input!$D71)</f>
        <v>0</v>
      </c>
      <c r="E71" s="8">
        <f>IF(Input!$A71="","",Input!$E71)</f>
        <v>0</v>
      </c>
      <c r="F71" s="6">
        <f>IF(Input!$A71="","",Input!$F71)</f>
        <v>0</v>
      </c>
      <c r="G71" s="9">
        <f>IF($A71="","",IF($F71&gt;1,$F71/100,$F71))</f>
        <v>0</v>
      </c>
      <c r="H71" s="8">
        <f>IF($A71="","",IF($A71=$A70,$H70+$E71,$E71))</f>
        <v>0</v>
      </c>
      <c r="I71" s="8">
        <f>IF($A71="","",IF($A71=$A70,$I70+$D71,$D71))</f>
        <v>0</v>
      </c>
      <c r="J71" s="8">
        <f>IF($A71="","",$H71-$E71)</f>
        <v>0</v>
      </c>
      <c r="K71" s="8">
        <f>IF($A71="","",SUMIF($A$2:$A$2001,$A71,$D$2:$D$2001))</f>
        <v>0</v>
      </c>
      <c r="L71" s="8">
        <f>IF($A71="","",IF($E71&gt;0,$E71/(1+$G71),0))</f>
        <v>0</v>
      </c>
      <c r="M71" s="8">
        <f>IF($A71="","",IF($E71&gt;0,$L71*$G71,0))</f>
        <v>0</v>
      </c>
      <c r="N71" s="8">
        <f>IF($A71="","",IF($E71&gt;0,MAX(0,MIN($H71,$K71)-$J71),0))</f>
        <v>0</v>
      </c>
      <c r="O71" s="8">
        <f>IF($A71="","",IF($E71&gt;0,MAX(0,$H71-$K71)-MAX(0,$J71-$K71),0))</f>
        <v>0</v>
      </c>
      <c r="P71" s="8">
        <f>IF($A71="","",SUMIFS('Exact Output'!$O:$O,'Exact Output'!$A:$A,$A71,'Exact Output'!$B:$B,$U71))</f>
        <v>0</v>
      </c>
      <c r="Q71" s="8">
        <f>IF($A71="","",SUMIFS('Exact Output'!$Q:$Q,'Exact Output'!$A:$A,$A71,'Exact Output'!$B:$B,$U71))</f>
        <v>0</v>
      </c>
      <c r="R71" s="8">
        <f>IF($A71="","",IF($E71&gt;0,$P71+$Q71,0))</f>
        <v>0</v>
      </c>
      <c r="S71" s="6">
        <f>IF($A71="","",IF(OR($B71="",AND($D71=0,$E71=0),AND($D71&gt;0,$E71&gt;0)),"Fix input row",IF($E71&gt;0,"Invoice row","Payment row")))</f>
        <v>0</v>
      </c>
      <c r="T71" s="8">
        <f>IF($A71="","",$I71-$D71)</f>
        <v>0</v>
      </c>
      <c r="U71" s="6">
        <f>IF($E71&gt;0,COUNTIFS($A$2:$A71,$A71,$E$2:$E71,"&gt;0"),"")</f>
        <v>0</v>
      </c>
      <c r="V71" s="10">
        <f>IF($A71="","",IF($B71="","Missing date",IF(AND($D71=0,$E71=0),"Debit or credit required",IF(AND($D71&gt;0,$E71&gt;0),"Use either debit or credit, not both",IF($G71=0,"Tax rate missing","")))))</f>
        <v>0</v>
      </c>
    </row>
    <row r="72" spans="1:22">
      <c r="A72" s="6">
        <f>IF(Input!$A72="","",Input!$A72)</f>
        <v>0</v>
      </c>
      <c r="B72" s="7">
        <f>IF(Input!$A72="","",IFERROR(Input!$B72*1,DATEVALUE(Input!$B72)))</f>
        <v>0</v>
      </c>
      <c r="C72" s="6">
        <f>IF(Input!$A72="","",Input!$C72)</f>
        <v>0</v>
      </c>
      <c r="D72" s="8">
        <f>IF(Input!$A72="","",Input!$D72)</f>
        <v>0</v>
      </c>
      <c r="E72" s="8">
        <f>IF(Input!$A72="","",Input!$E72)</f>
        <v>0</v>
      </c>
      <c r="F72" s="6">
        <f>IF(Input!$A72="","",Input!$F72)</f>
        <v>0</v>
      </c>
      <c r="G72" s="9">
        <f>IF($A72="","",IF($F72&gt;1,$F72/100,$F72))</f>
        <v>0</v>
      </c>
      <c r="H72" s="8">
        <f>IF($A72="","",IF($A72=$A71,$H71+$E72,$E72))</f>
        <v>0</v>
      </c>
      <c r="I72" s="8">
        <f>IF($A72="","",IF($A72=$A71,$I71+$D72,$D72))</f>
        <v>0</v>
      </c>
      <c r="J72" s="8">
        <f>IF($A72="","",$H72-$E72)</f>
        <v>0</v>
      </c>
      <c r="K72" s="8">
        <f>IF($A72="","",SUMIF($A$2:$A$2001,$A72,$D$2:$D$2001))</f>
        <v>0</v>
      </c>
      <c r="L72" s="8">
        <f>IF($A72="","",IF($E72&gt;0,$E72/(1+$G72),0))</f>
        <v>0</v>
      </c>
      <c r="M72" s="8">
        <f>IF($A72="","",IF($E72&gt;0,$L72*$G72,0))</f>
        <v>0</v>
      </c>
      <c r="N72" s="8">
        <f>IF($A72="","",IF($E72&gt;0,MAX(0,MIN($H72,$K72)-$J72),0))</f>
        <v>0</v>
      </c>
      <c r="O72" s="8">
        <f>IF($A72="","",IF($E72&gt;0,MAX(0,$H72-$K72)-MAX(0,$J72-$K72),0))</f>
        <v>0</v>
      </c>
      <c r="P72" s="8">
        <f>IF($A72="","",SUMIFS('Exact Output'!$O:$O,'Exact Output'!$A:$A,$A72,'Exact Output'!$B:$B,$U72))</f>
        <v>0</v>
      </c>
      <c r="Q72" s="8">
        <f>IF($A72="","",SUMIFS('Exact Output'!$Q:$Q,'Exact Output'!$A:$A,$A72,'Exact Output'!$B:$B,$U72))</f>
        <v>0</v>
      </c>
      <c r="R72" s="8">
        <f>IF($A72="","",IF($E72&gt;0,$P72+$Q72,0))</f>
        <v>0</v>
      </c>
      <c r="S72" s="6">
        <f>IF($A72="","",IF(OR($B72="",AND($D72=0,$E72=0),AND($D72&gt;0,$E72&gt;0)),"Fix input row",IF($E72&gt;0,"Invoice row","Payment row")))</f>
        <v>0</v>
      </c>
      <c r="T72" s="8">
        <f>IF($A72="","",$I72-$D72)</f>
        <v>0</v>
      </c>
      <c r="U72" s="6">
        <f>IF($E72&gt;0,COUNTIFS($A$2:$A72,$A72,$E$2:$E72,"&gt;0"),"")</f>
        <v>0</v>
      </c>
      <c r="V72" s="10">
        <f>IF($A72="","",IF($B72="","Missing date",IF(AND($D72=0,$E72=0),"Debit or credit required",IF(AND($D72&gt;0,$E72&gt;0),"Use either debit or credit, not both",IF($G72=0,"Tax rate missing","")))))</f>
        <v>0</v>
      </c>
    </row>
    <row r="73" spans="1:22">
      <c r="A73" s="6">
        <f>IF(Input!$A73="","",Input!$A73)</f>
        <v>0</v>
      </c>
      <c r="B73" s="7">
        <f>IF(Input!$A73="","",IFERROR(Input!$B73*1,DATEVALUE(Input!$B73)))</f>
        <v>0</v>
      </c>
      <c r="C73" s="6">
        <f>IF(Input!$A73="","",Input!$C73)</f>
        <v>0</v>
      </c>
      <c r="D73" s="8">
        <f>IF(Input!$A73="","",Input!$D73)</f>
        <v>0</v>
      </c>
      <c r="E73" s="8">
        <f>IF(Input!$A73="","",Input!$E73)</f>
        <v>0</v>
      </c>
      <c r="F73" s="6">
        <f>IF(Input!$A73="","",Input!$F73)</f>
        <v>0</v>
      </c>
      <c r="G73" s="9">
        <f>IF($A73="","",IF($F73&gt;1,$F73/100,$F73))</f>
        <v>0</v>
      </c>
      <c r="H73" s="8">
        <f>IF($A73="","",IF($A73=$A72,$H72+$E73,$E73))</f>
        <v>0</v>
      </c>
      <c r="I73" s="8">
        <f>IF($A73="","",IF($A73=$A72,$I72+$D73,$D73))</f>
        <v>0</v>
      </c>
      <c r="J73" s="8">
        <f>IF($A73="","",$H73-$E73)</f>
        <v>0</v>
      </c>
      <c r="K73" s="8">
        <f>IF($A73="","",SUMIF($A$2:$A$2001,$A73,$D$2:$D$2001))</f>
        <v>0</v>
      </c>
      <c r="L73" s="8">
        <f>IF($A73="","",IF($E73&gt;0,$E73/(1+$G73),0))</f>
        <v>0</v>
      </c>
      <c r="M73" s="8">
        <f>IF($A73="","",IF($E73&gt;0,$L73*$G73,0))</f>
        <v>0</v>
      </c>
      <c r="N73" s="8">
        <f>IF($A73="","",IF($E73&gt;0,MAX(0,MIN($H73,$K73)-$J73),0))</f>
        <v>0</v>
      </c>
      <c r="O73" s="8">
        <f>IF($A73="","",IF($E73&gt;0,MAX(0,$H73-$K73)-MAX(0,$J73-$K73),0))</f>
        <v>0</v>
      </c>
      <c r="P73" s="8">
        <f>IF($A73="","",SUMIFS('Exact Output'!$O:$O,'Exact Output'!$A:$A,$A73,'Exact Output'!$B:$B,$U73))</f>
        <v>0</v>
      </c>
      <c r="Q73" s="8">
        <f>IF($A73="","",SUMIFS('Exact Output'!$Q:$Q,'Exact Output'!$A:$A,$A73,'Exact Output'!$B:$B,$U73))</f>
        <v>0</v>
      </c>
      <c r="R73" s="8">
        <f>IF($A73="","",IF($E73&gt;0,$P73+$Q73,0))</f>
        <v>0</v>
      </c>
      <c r="S73" s="6">
        <f>IF($A73="","",IF(OR($B73="",AND($D73=0,$E73=0),AND($D73&gt;0,$E73&gt;0)),"Fix input row",IF($E73&gt;0,"Invoice row","Payment row")))</f>
        <v>0</v>
      </c>
      <c r="T73" s="8">
        <f>IF($A73="","",$I73-$D73)</f>
        <v>0</v>
      </c>
      <c r="U73" s="6">
        <f>IF($E73&gt;0,COUNTIFS($A$2:$A73,$A73,$E$2:$E73,"&gt;0"),"")</f>
        <v>0</v>
      </c>
      <c r="V73" s="10">
        <f>IF($A73="","",IF($B73="","Missing date",IF(AND($D73=0,$E73=0),"Debit or credit required",IF(AND($D73&gt;0,$E73&gt;0),"Use either debit or credit, not both",IF($G73=0,"Tax rate missing","")))))</f>
        <v>0</v>
      </c>
    </row>
    <row r="74" spans="1:22">
      <c r="A74" s="6">
        <f>IF(Input!$A74="","",Input!$A74)</f>
        <v>0</v>
      </c>
      <c r="B74" s="7">
        <f>IF(Input!$A74="","",IFERROR(Input!$B74*1,DATEVALUE(Input!$B74)))</f>
        <v>0</v>
      </c>
      <c r="C74" s="6">
        <f>IF(Input!$A74="","",Input!$C74)</f>
        <v>0</v>
      </c>
      <c r="D74" s="8">
        <f>IF(Input!$A74="","",Input!$D74)</f>
        <v>0</v>
      </c>
      <c r="E74" s="8">
        <f>IF(Input!$A74="","",Input!$E74)</f>
        <v>0</v>
      </c>
      <c r="F74" s="6">
        <f>IF(Input!$A74="","",Input!$F74)</f>
        <v>0</v>
      </c>
      <c r="G74" s="9">
        <f>IF($A74="","",IF($F74&gt;1,$F74/100,$F74))</f>
        <v>0</v>
      </c>
      <c r="H74" s="8">
        <f>IF($A74="","",IF($A74=$A73,$H73+$E74,$E74))</f>
        <v>0</v>
      </c>
      <c r="I74" s="8">
        <f>IF($A74="","",IF($A74=$A73,$I73+$D74,$D74))</f>
        <v>0</v>
      </c>
      <c r="J74" s="8">
        <f>IF($A74="","",$H74-$E74)</f>
        <v>0</v>
      </c>
      <c r="K74" s="8">
        <f>IF($A74="","",SUMIF($A$2:$A$2001,$A74,$D$2:$D$2001))</f>
        <v>0</v>
      </c>
      <c r="L74" s="8">
        <f>IF($A74="","",IF($E74&gt;0,$E74/(1+$G74),0))</f>
        <v>0</v>
      </c>
      <c r="M74" s="8">
        <f>IF($A74="","",IF($E74&gt;0,$L74*$G74,0))</f>
        <v>0</v>
      </c>
      <c r="N74" s="8">
        <f>IF($A74="","",IF($E74&gt;0,MAX(0,MIN($H74,$K74)-$J74),0))</f>
        <v>0</v>
      </c>
      <c r="O74" s="8">
        <f>IF($A74="","",IF($E74&gt;0,MAX(0,$H74-$K74)-MAX(0,$J74-$K74),0))</f>
        <v>0</v>
      </c>
      <c r="P74" s="8">
        <f>IF($A74="","",SUMIFS('Exact Output'!$O:$O,'Exact Output'!$A:$A,$A74,'Exact Output'!$B:$B,$U74))</f>
        <v>0</v>
      </c>
      <c r="Q74" s="8">
        <f>IF($A74="","",SUMIFS('Exact Output'!$Q:$Q,'Exact Output'!$A:$A,$A74,'Exact Output'!$B:$B,$U74))</f>
        <v>0</v>
      </c>
      <c r="R74" s="8">
        <f>IF($A74="","",IF($E74&gt;0,$P74+$Q74,0))</f>
        <v>0</v>
      </c>
      <c r="S74" s="6">
        <f>IF($A74="","",IF(OR($B74="",AND($D74=0,$E74=0),AND($D74&gt;0,$E74&gt;0)),"Fix input row",IF($E74&gt;0,"Invoice row","Payment row")))</f>
        <v>0</v>
      </c>
      <c r="T74" s="8">
        <f>IF($A74="","",$I74-$D74)</f>
        <v>0</v>
      </c>
      <c r="U74" s="6">
        <f>IF($E74&gt;0,COUNTIFS($A$2:$A74,$A74,$E$2:$E74,"&gt;0"),"")</f>
        <v>0</v>
      </c>
      <c r="V74" s="10">
        <f>IF($A74="","",IF($B74="","Missing date",IF(AND($D74=0,$E74=0),"Debit or credit required",IF(AND($D74&gt;0,$E74&gt;0),"Use either debit or credit, not both",IF($G74=0,"Tax rate missing","")))))</f>
        <v>0</v>
      </c>
    </row>
    <row r="75" spans="1:22">
      <c r="A75" s="6">
        <f>IF(Input!$A75="","",Input!$A75)</f>
        <v>0</v>
      </c>
      <c r="B75" s="7">
        <f>IF(Input!$A75="","",IFERROR(Input!$B75*1,DATEVALUE(Input!$B75)))</f>
        <v>0</v>
      </c>
      <c r="C75" s="6">
        <f>IF(Input!$A75="","",Input!$C75)</f>
        <v>0</v>
      </c>
      <c r="D75" s="8">
        <f>IF(Input!$A75="","",Input!$D75)</f>
        <v>0</v>
      </c>
      <c r="E75" s="8">
        <f>IF(Input!$A75="","",Input!$E75)</f>
        <v>0</v>
      </c>
      <c r="F75" s="6">
        <f>IF(Input!$A75="","",Input!$F75)</f>
        <v>0</v>
      </c>
      <c r="G75" s="9">
        <f>IF($A75="","",IF($F75&gt;1,$F75/100,$F75))</f>
        <v>0</v>
      </c>
      <c r="H75" s="8">
        <f>IF($A75="","",IF($A75=$A74,$H74+$E75,$E75))</f>
        <v>0</v>
      </c>
      <c r="I75" s="8">
        <f>IF($A75="","",IF($A75=$A74,$I74+$D75,$D75))</f>
        <v>0</v>
      </c>
      <c r="J75" s="8">
        <f>IF($A75="","",$H75-$E75)</f>
        <v>0</v>
      </c>
      <c r="K75" s="8">
        <f>IF($A75="","",SUMIF($A$2:$A$2001,$A75,$D$2:$D$2001))</f>
        <v>0</v>
      </c>
      <c r="L75" s="8">
        <f>IF($A75="","",IF($E75&gt;0,$E75/(1+$G75),0))</f>
        <v>0</v>
      </c>
      <c r="M75" s="8">
        <f>IF($A75="","",IF($E75&gt;0,$L75*$G75,0))</f>
        <v>0</v>
      </c>
      <c r="N75" s="8">
        <f>IF($A75="","",IF($E75&gt;0,MAX(0,MIN($H75,$K75)-$J75),0))</f>
        <v>0</v>
      </c>
      <c r="O75" s="8">
        <f>IF($A75="","",IF($E75&gt;0,MAX(0,$H75-$K75)-MAX(0,$J75-$K75),0))</f>
        <v>0</v>
      </c>
      <c r="P75" s="8">
        <f>IF($A75="","",SUMIFS('Exact Output'!$O:$O,'Exact Output'!$A:$A,$A75,'Exact Output'!$B:$B,$U75))</f>
        <v>0</v>
      </c>
      <c r="Q75" s="8">
        <f>IF($A75="","",SUMIFS('Exact Output'!$Q:$Q,'Exact Output'!$A:$A,$A75,'Exact Output'!$B:$B,$U75))</f>
        <v>0</v>
      </c>
      <c r="R75" s="8">
        <f>IF($A75="","",IF($E75&gt;0,$P75+$Q75,0))</f>
        <v>0</v>
      </c>
      <c r="S75" s="6">
        <f>IF($A75="","",IF(OR($B75="",AND($D75=0,$E75=0),AND($D75&gt;0,$E75&gt;0)),"Fix input row",IF($E75&gt;0,"Invoice row","Payment row")))</f>
        <v>0</v>
      </c>
      <c r="T75" s="8">
        <f>IF($A75="","",$I75-$D75)</f>
        <v>0</v>
      </c>
      <c r="U75" s="6">
        <f>IF($E75&gt;0,COUNTIFS($A$2:$A75,$A75,$E$2:$E75,"&gt;0"),"")</f>
        <v>0</v>
      </c>
      <c r="V75" s="10">
        <f>IF($A75="","",IF($B75="","Missing date",IF(AND($D75=0,$E75=0),"Debit or credit required",IF(AND($D75&gt;0,$E75&gt;0),"Use either debit or credit, not both",IF($G75=0,"Tax rate missing","")))))</f>
        <v>0</v>
      </c>
    </row>
    <row r="76" spans="1:22">
      <c r="A76" s="6">
        <f>IF(Input!$A76="","",Input!$A76)</f>
        <v>0</v>
      </c>
      <c r="B76" s="7">
        <f>IF(Input!$A76="","",IFERROR(Input!$B76*1,DATEVALUE(Input!$B76)))</f>
        <v>0</v>
      </c>
      <c r="C76" s="6">
        <f>IF(Input!$A76="","",Input!$C76)</f>
        <v>0</v>
      </c>
      <c r="D76" s="8">
        <f>IF(Input!$A76="","",Input!$D76)</f>
        <v>0</v>
      </c>
      <c r="E76" s="8">
        <f>IF(Input!$A76="","",Input!$E76)</f>
        <v>0</v>
      </c>
      <c r="F76" s="6">
        <f>IF(Input!$A76="","",Input!$F76)</f>
        <v>0</v>
      </c>
      <c r="G76" s="9">
        <f>IF($A76="","",IF($F76&gt;1,$F76/100,$F76))</f>
        <v>0</v>
      </c>
      <c r="H76" s="8">
        <f>IF($A76="","",IF($A76=$A75,$H75+$E76,$E76))</f>
        <v>0</v>
      </c>
      <c r="I76" s="8">
        <f>IF($A76="","",IF($A76=$A75,$I75+$D76,$D76))</f>
        <v>0</v>
      </c>
      <c r="J76" s="8">
        <f>IF($A76="","",$H76-$E76)</f>
        <v>0</v>
      </c>
      <c r="K76" s="8">
        <f>IF($A76="","",SUMIF($A$2:$A$2001,$A76,$D$2:$D$2001))</f>
        <v>0</v>
      </c>
      <c r="L76" s="8">
        <f>IF($A76="","",IF($E76&gt;0,$E76/(1+$G76),0))</f>
        <v>0</v>
      </c>
      <c r="M76" s="8">
        <f>IF($A76="","",IF($E76&gt;0,$L76*$G76,0))</f>
        <v>0</v>
      </c>
      <c r="N76" s="8">
        <f>IF($A76="","",IF($E76&gt;0,MAX(0,MIN($H76,$K76)-$J76),0))</f>
        <v>0</v>
      </c>
      <c r="O76" s="8">
        <f>IF($A76="","",IF($E76&gt;0,MAX(0,$H76-$K76)-MAX(0,$J76-$K76),0))</f>
        <v>0</v>
      </c>
      <c r="P76" s="8">
        <f>IF($A76="","",SUMIFS('Exact Output'!$O:$O,'Exact Output'!$A:$A,$A76,'Exact Output'!$B:$B,$U76))</f>
        <v>0</v>
      </c>
      <c r="Q76" s="8">
        <f>IF($A76="","",SUMIFS('Exact Output'!$Q:$Q,'Exact Output'!$A:$A,$A76,'Exact Output'!$B:$B,$U76))</f>
        <v>0</v>
      </c>
      <c r="R76" s="8">
        <f>IF($A76="","",IF($E76&gt;0,$P76+$Q76,0))</f>
        <v>0</v>
      </c>
      <c r="S76" s="6">
        <f>IF($A76="","",IF(OR($B76="",AND($D76=0,$E76=0),AND($D76&gt;0,$E76&gt;0)),"Fix input row",IF($E76&gt;0,"Invoice row","Payment row")))</f>
        <v>0</v>
      </c>
      <c r="T76" s="8">
        <f>IF($A76="","",$I76-$D76)</f>
        <v>0</v>
      </c>
      <c r="U76" s="6">
        <f>IF($E76&gt;0,COUNTIFS($A$2:$A76,$A76,$E$2:$E76,"&gt;0"),"")</f>
        <v>0</v>
      </c>
      <c r="V76" s="10">
        <f>IF($A76="","",IF($B76="","Missing date",IF(AND($D76=0,$E76=0),"Debit or credit required",IF(AND($D76&gt;0,$E76&gt;0),"Use either debit or credit, not both",IF($G76=0,"Tax rate missing","")))))</f>
        <v>0</v>
      </c>
    </row>
    <row r="77" spans="1:22">
      <c r="A77" s="6">
        <f>IF(Input!$A77="","",Input!$A77)</f>
        <v>0</v>
      </c>
      <c r="B77" s="7">
        <f>IF(Input!$A77="","",IFERROR(Input!$B77*1,DATEVALUE(Input!$B77)))</f>
        <v>0</v>
      </c>
      <c r="C77" s="6">
        <f>IF(Input!$A77="","",Input!$C77)</f>
        <v>0</v>
      </c>
      <c r="D77" s="8">
        <f>IF(Input!$A77="","",Input!$D77)</f>
        <v>0</v>
      </c>
      <c r="E77" s="8">
        <f>IF(Input!$A77="","",Input!$E77)</f>
        <v>0</v>
      </c>
      <c r="F77" s="6">
        <f>IF(Input!$A77="","",Input!$F77)</f>
        <v>0</v>
      </c>
      <c r="G77" s="9">
        <f>IF($A77="","",IF($F77&gt;1,$F77/100,$F77))</f>
        <v>0</v>
      </c>
      <c r="H77" s="8">
        <f>IF($A77="","",IF($A77=$A76,$H76+$E77,$E77))</f>
        <v>0</v>
      </c>
      <c r="I77" s="8">
        <f>IF($A77="","",IF($A77=$A76,$I76+$D77,$D77))</f>
        <v>0</v>
      </c>
      <c r="J77" s="8">
        <f>IF($A77="","",$H77-$E77)</f>
        <v>0</v>
      </c>
      <c r="K77" s="8">
        <f>IF($A77="","",SUMIF($A$2:$A$2001,$A77,$D$2:$D$2001))</f>
        <v>0</v>
      </c>
      <c r="L77" s="8">
        <f>IF($A77="","",IF($E77&gt;0,$E77/(1+$G77),0))</f>
        <v>0</v>
      </c>
      <c r="M77" s="8">
        <f>IF($A77="","",IF($E77&gt;0,$L77*$G77,0))</f>
        <v>0</v>
      </c>
      <c r="N77" s="8">
        <f>IF($A77="","",IF($E77&gt;0,MAX(0,MIN($H77,$K77)-$J77),0))</f>
        <v>0</v>
      </c>
      <c r="O77" s="8">
        <f>IF($A77="","",IF($E77&gt;0,MAX(0,$H77-$K77)-MAX(0,$J77-$K77),0))</f>
        <v>0</v>
      </c>
      <c r="P77" s="8">
        <f>IF($A77="","",SUMIFS('Exact Output'!$O:$O,'Exact Output'!$A:$A,$A77,'Exact Output'!$B:$B,$U77))</f>
        <v>0</v>
      </c>
      <c r="Q77" s="8">
        <f>IF($A77="","",SUMIFS('Exact Output'!$Q:$Q,'Exact Output'!$A:$A,$A77,'Exact Output'!$B:$B,$U77))</f>
        <v>0</v>
      </c>
      <c r="R77" s="8">
        <f>IF($A77="","",IF($E77&gt;0,$P77+$Q77,0))</f>
        <v>0</v>
      </c>
      <c r="S77" s="6">
        <f>IF($A77="","",IF(OR($B77="",AND($D77=0,$E77=0),AND($D77&gt;0,$E77&gt;0)),"Fix input row",IF($E77&gt;0,"Invoice row","Payment row")))</f>
        <v>0</v>
      </c>
      <c r="T77" s="8">
        <f>IF($A77="","",$I77-$D77)</f>
        <v>0</v>
      </c>
      <c r="U77" s="6">
        <f>IF($E77&gt;0,COUNTIFS($A$2:$A77,$A77,$E$2:$E77,"&gt;0"),"")</f>
        <v>0</v>
      </c>
      <c r="V77" s="10">
        <f>IF($A77="","",IF($B77="","Missing date",IF(AND($D77=0,$E77=0),"Debit or credit required",IF(AND($D77&gt;0,$E77&gt;0),"Use either debit or credit, not both",IF($G77=0,"Tax rate missing","")))))</f>
        <v>0</v>
      </c>
    </row>
    <row r="78" spans="1:22">
      <c r="A78" s="6">
        <f>IF(Input!$A78="","",Input!$A78)</f>
        <v>0</v>
      </c>
      <c r="B78" s="7">
        <f>IF(Input!$A78="","",IFERROR(Input!$B78*1,DATEVALUE(Input!$B78)))</f>
        <v>0</v>
      </c>
      <c r="C78" s="6">
        <f>IF(Input!$A78="","",Input!$C78)</f>
        <v>0</v>
      </c>
      <c r="D78" s="8">
        <f>IF(Input!$A78="","",Input!$D78)</f>
        <v>0</v>
      </c>
      <c r="E78" s="8">
        <f>IF(Input!$A78="","",Input!$E78)</f>
        <v>0</v>
      </c>
      <c r="F78" s="6">
        <f>IF(Input!$A78="","",Input!$F78)</f>
        <v>0</v>
      </c>
      <c r="G78" s="9">
        <f>IF($A78="","",IF($F78&gt;1,$F78/100,$F78))</f>
        <v>0</v>
      </c>
      <c r="H78" s="8">
        <f>IF($A78="","",IF($A78=$A77,$H77+$E78,$E78))</f>
        <v>0</v>
      </c>
      <c r="I78" s="8">
        <f>IF($A78="","",IF($A78=$A77,$I77+$D78,$D78))</f>
        <v>0</v>
      </c>
      <c r="J78" s="8">
        <f>IF($A78="","",$H78-$E78)</f>
        <v>0</v>
      </c>
      <c r="K78" s="8">
        <f>IF($A78="","",SUMIF($A$2:$A$2001,$A78,$D$2:$D$2001))</f>
        <v>0</v>
      </c>
      <c r="L78" s="8">
        <f>IF($A78="","",IF($E78&gt;0,$E78/(1+$G78),0))</f>
        <v>0</v>
      </c>
      <c r="M78" s="8">
        <f>IF($A78="","",IF($E78&gt;0,$L78*$G78,0))</f>
        <v>0</v>
      </c>
      <c r="N78" s="8">
        <f>IF($A78="","",IF($E78&gt;0,MAX(0,MIN($H78,$K78)-$J78),0))</f>
        <v>0</v>
      </c>
      <c r="O78" s="8">
        <f>IF($A78="","",IF($E78&gt;0,MAX(0,$H78-$K78)-MAX(0,$J78-$K78),0))</f>
        <v>0</v>
      </c>
      <c r="P78" s="8">
        <f>IF($A78="","",SUMIFS('Exact Output'!$O:$O,'Exact Output'!$A:$A,$A78,'Exact Output'!$B:$B,$U78))</f>
        <v>0</v>
      </c>
      <c r="Q78" s="8">
        <f>IF($A78="","",SUMIFS('Exact Output'!$Q:$Q,'Exact Output'!$A:$A,$A78,'Exact Output'!$B:$B,$U78))</f>
        <v>0</v>
      </c>
      <c r="R78" s="8">
        <f>IF($A78="","",IF($E78&gt;0,$P78+$Q78,0))</f>
        <v>0</v>
      </c>
      <c r="S78" s="6">
        <f>IF($A78="","",IF(OR($B78="",AND($D78=0,$E78=0),AND($D78&gt;0,$E78&gt;0)),"Fix input row",IF($E78&gt;0,"Invoice row","Payment row")))</f>
        <v>0</v>
      </c>
      <c r="T78" s="8">
        <f>IF($A78="","",$I78-$D78)</f>
        <v>0</v>
      </c>
      <c r="U78" s="6">
        <f>IF($E78&gt;0,COUNTIFS($A$2:$A78,$A78,$E$2:$E78,"&gt;0"),"")</f>
        <v>0</v>
      </c>
      <c r="V78" s="10">
        <f>IF($A78="","",IF($B78="","Missing date",IF(AND($D78=0,$E78=0),"Debit or credit required",IF(AND($D78&gt;0,$E78&gt;0),"Use either debit or credit, not both",IF($G78=0,"Tax rate missing","")))))</f>
        <v>0</v>
      </c>
    </row>
    <row r="79" spans="1:22">
      <c r="A79" s="6">
        <f>IF(Input!$A79="","",Input!$A79)</f>
        <v>0</v>
      </c>
      <c r="B79" s="7">
        <f>IF(Input!$A79="","",IFERROR(Input!$B79*1,DATEVALUE(Input!$B79)))</f>
        <v>0</v>
      </c>
      <c r="C79" s="6">
        <f>IF(Input!$A79="","",Input!$C79)</f>
        <v>0</v>
      </c>
      <c r="D79" s="8">
        <f>IF(Input!$A79="","",Input!$D79)</f>
        <v>0</v>
      </c>
      <c r="E79" s="8">
        <f>IF(Input!$A79="","",Input!$E79)</f>
        <v>0</v>
      </c>
      <c r="F79" s="6">
        <f>IF(Input!$A79="","",Input!$F79)</f>
        <v>0</v>
      </c>
      <c r="G79" s="9">
        <f>IF($A79="","",IF($F79&gt;1,$F79/100,$F79))</f>
        <v>0</v>
      </c>
      <c r="H79" s="8">
        <f>IF($A79="","",IF($A79=$A78,$H78+$E79,$E79))</f>
        <v>0</v>
      </c>
      <c r="I79" s="8">
        <f>IF($A79="","",IF($A79=$A78,$I78+$D79,$D79))</f>
        <v>0</v>
      </c>
      <c r="J79" s="8">
        <f>IF($A79="","",$H79-$E79)</f>
        <v>0</v>
      </c>
      <c r="K79" s="8">
        <f>IF($A79="","",SUMIF($A$2:$A$2001,$A79,$D$2:$D$2001))</f>
        <v>0</v>
      </c>
      <c r="L79" s="8">
        <f>IF($A79="","",IF($E79&gt;0,$E79/(1+$G79),0))</f>
        <v>0</v>
      </c>
      <c r="M79" s="8">
        <f>IF($A79="","",IF($E79&gt;0,$L79*$G79,0))</f>
        <v>0</v>
      </c>
      <c r="N79" s="8">
        <f>IF($A79="","",IF($E79&gt;0,MAX(0,MIN($H79,$K79)-$J79),0))</f>
        <v>0</v>
      </c>
      <c r="O79" s="8">
        <f>IF($A79="","",IF($E79&gt;0,MAX(0,$H79-$K79)-MAX(0,$J79-$K79),0))</f>
        <v>0</v>
      </c>
      <c r="P79" s="8">
        <f>IF($A79="","",SUMIFS('Exact Output'!$O:$O,'Exact Output'!$A:$A,$A79,'Exact Output'!$B:$B,$U79))</f>
        <v>0</v>
      </c>
      <c r="Q79" s="8">
        <f>IF($A79="","",SUMIFS('Exact Output'!$Q:$Q,'Exact Output'!$A:$A,$A79,'Exact Output'!$B:$B,$U79))</f>
        <v>0</v>
      </c>
      <c r="R79" s="8">
        <f>IF($A79="","",IF($E79&gt;0,$P79+$Q79,0))</f>
        <v>0</v>
      </c>
      <c r="S79" s="6">
        <f>IF($A79="","",IF(OR($B79="",AND($D79=0,$E79=0),AND($D79&gt;0,$E79&gt;0)),"Fix input row",IF($E79&gt;0,"Invoice row","Payment row")))</f>
        <v>0</v>
      </c>
      <c r="T79" s="8">
        <f>IF($A79="","",$I79-$D79)</f>
        <v>0</v>
      </c>
      <c r="U79" s="6">
        <f>IF($E79&gt;0,COUNTIFS($A$2:$A79,$A79,$E$2:$E79,"&gt;0"),"")</f>
        <v>0</v>
      </c>
      <c r="V79" s="10">
        <f>IF($A79="","",IF($B79="","Missing date",IF(AND($D79=0,$E79=0),"Debit or credit required",IF(AND($D79&gt;0,$E79&gt;0),"Use either debit or credit, not both",IF($G79=0,"Tax rate missing","")))))</f>
        <v>0</v>
      </c>
    </row>
    <row r="80" spans="1:22">
      <c r="A80" s="6">
        <f>IF(Input!$A80="","",Input!$A80)</f>
        <v>0</v>
      </c>
      <c r="B80" s="7">
        <f>IF(Input!$A80="","",IFERROR(Input!$B80*1,DATEVALUE(Input!$B80)))</f>
        <v>0</v>
      </c>
      <c r="C80" s="6">
        <f>IF(Input!$A80="","",Input!$C80)</f>
        <v>0</v>
      </c>
      <c r="D80" s="8">
        <f>IF(Input!$A80="","",Input!$D80)</f>
        <v>0</v>
      </c>
      <c r="E80" s="8">
        <f>IF(Input!$A80="","",Input!$E80)</f>
        <v>0</v>
      </c>
      <c r="F80" s="6">
        <f>IF(Input!$A80="","",Input!$F80)</f>
        <v>0</v>
      </c>
      <c r="G80" s="9">
        <f>IF($A80="","",IF($F80&gt;1,$F80/100,$F80))</f>
        <v>0</v>
      </c>
      <c r="H80" s="8">
        <f>IF($A80="","",IF($A80=$A79,$H79+$E80,$E80))</f>
        <v>0</v>
      </c>
      <c r="I80" s="8">
        <f>IF($A80="","",IF($A80=$A79,$I79+$D80,$D80))</f>
        <v>0</v>
      </c>
      <c r="J80" s="8">
        <f>IF($A80="","",$H80-$E80)</f>
        <v>0</v>
      </c>
      <c r="K80" s="8">
        <f>IF($A80="","",SUMIF($A$2:$A$2001,$A80,$D$2:$D$2001))</f>
        <v>0</v>
      </c>
      <c r="L80" s="8">
        <f>IF($A80="","",IF($E80&gt;0,$E80/(1+$G80),0))</f>
        <v>0</v>
      </c>
      <c r="M80" s="8">
        <f>IF($A80="","",IF($E80&gt;0,$L80*$G80,0))</f>
        <v>0</v>
      </c>
      <c r="N80" s="8">
        <f>IF($A80="","",IF($E80&gt;0,MAX(0,MIN($H80,$K80)-$J80),0))</f>
        <v>0</v>
      </c>
      <c r="O80" s="8">
        <f>IF($A80="","",IF($E80&gt;0,MAX(0,$H80-$K80)-MAX(0,$J80-$K80),0))</f>
        <v>0</v>
      </c>
      <c r="P80" s="8">
        <f>IF($A80="","",SUMIFS('Exact Output'!$O:$O,'Exact Output'!$A:$A,$A80,'Exact Output'!$B:$B,$U80))</f>
        <v>0</v>
      </c>
      <c r="Q80" s="8">
        <f>IF($A80="","",SUMIFS('Exact Output'!$Q:$Q,'Exact Output'!$A:$A,$A80,'Exact Output'!$B:$B,$U80))</f>
        <v>0</v>
      </c>
      <c r="R80" s="8">
        <f>IF($A80="","",IF($E80&gt;0,$P80+$Q80,0))</f>
        <v>0</v>
      </c>
      <c r="S80" s="6">
        <f>IF($A80="","",IF(OR($B80="",AND($D80=0,$E80=0),AND($D80&gt;0,$E80&gt;0)),"Fix input row",IF($E80&gt;0,"Invoice row","Payment row")))</f>
        <v>0</v>
      </c>
      <c r="T80" s="8">
        <f>IF($A80="","",$I80-$D80)</f>
        <v>0</v>
      </c>
      <c r="U80" s="6">
        <f>IF($E80&gt;0,COUNTIFS($A$2:$A80,$A80,$E$2:$E80,"&gt;0"),"")</f>
        <v>0</v>
      </c>
      <c r="V80" s="10">
        <f>IF($A80="","",IF($B80="","Missing date",IF(AND($D80=0,$E80=0),"Debit or credit required",IF(AND($D80&gt;0,$E80&gt;0),"Use either debit or credit, not both",IF($G80=0,"Tax rate missing","")))))</f>
        <v>0</v>
      </c>
    </row>
    <row r="81" spans="1:22">
      <c r="A81" s="6">
        <f>IF(Input!$A81="","",Input!$A81)</f>
        <v>0</v>
      </c>
      <c r="B81" s="7">
        <f>IF(Input!$A81="","",IFERROR(Input!$B81*1,DATEVALUE(Input!$B81)))</f>
        <v>0</v>
      </c>
      <c r="C81" s="6">
        <f>IF(Input!$A81="","",Input!$C81)</f>
        <v>0</v>
      </c>
      <c r="D81" s="8">
        <f>IF(Input!$A81="","",Input!$D81)</f>
        <v>0</v>
      </c>
      <c r="E81" s="8">
        <f>IF(Input!$A81="","",Input!$E81)</f>
        <v>0</v>
      </c>
      <c r="F81" s="6">
        <f>IF(Input!$A81="","",Input!$F81)</f>
        <v>0</v>
      </c>
      <c r="G81" s="9">
        <f>IF($A81="","",IF($F81&gt;1,$F81/100,$F81))</f>
        <v>0</v>
      </c>
      <c r="H81" s="8">
        <f>IF($A81="","",IF($A81=$A80,$H80+$E81,$E81))</f>
        <v>0</v>
      </c>
      <c r="I81" s="8">
        <f>IF($A81="","",IF($A81=$A80,$I80+$D81,$D81))</f>
        <v>0</v>
      </c>
      <c r="J81" s="8">
        <f>IF($A81="","",$H81-$E81)</f>
        <v>0</v>
      </c>
      <c r="K81" s="8">
        <f>IF($A81="","",SUMIF($A$2:$A$2001,$A81,$D$2:$D$2001))</f>
        <v>0</v>
      </c>
      <c r="L81" s="8">
        <f>IF($A81="","",IF($E81&gt;0,$E81/(1+$G81),0))</f>
        <v>0</v>
      </c>
      <c r="M81" s="8">
        <f>IF($A81="","",IF($E81&gt;0,$L81*$G81,0))</f>
        <v>0</v>
      </c>
      <c r="N81" s="8">
        <f>IF($A81="","",IF($E81&gt;0,MAX(0,MIN($H81,$K81)-$J81),0))</f>
        <v>0</v>
      </c>
      <c r="O81" s="8">
        <f>IF($A81="","",IF($E81&gt;0,MAX(0,$H81-$K81)-MAX(0,$J81-$K81),0))</f>
        <v>0</v>
      </c>
      <c r="P81" s="8">
        <f>IF($A81="","",SUMIFS('Exact Output'!$O:$O,'Exact Output'!$A:$A,$A81,'Exact Output'!$B:$B,$U81))</f>
        <v>0</v>
      </c>
      <c r="Q81" s="8">
        <f>IF($A81="","",SUMIFS('Exact Output'!$Q:$Q,'Exact Output'!$A:$A,$A81,'Exact Output'!$B:$B,$U81))</f>
        <v>0</v>
      </c>
      <c r="R81" s="8">
        <f>IF($A81="","",IF($E81&gt;0,$P81+$Q81,0))</f>
        <v>0</v>
      </c>
      <c r="S81" s="6">
        <f>IF($A81="","",IF(OR($B81="",AND($D81=0,$E81=0),AND($D81&gt;0,$E81&gt;0)),"Fix input row",IF($E81&gt;0,"Invoice row","Payment row")))</f>
        <v>0</v>
      </c>
      <c r="T81" s="8">
        <f>IF($A81="","",$I81-$D81)</f>
        <v>0</v>
      </c>
      <c r="U81" s="6">
        <f>IF($E81&gt;0,COUNTIFS($A$2:$A81,$A81,$E$2:$E81,"&gt;0"),"")</f>
        <v>0</v>
      </c>
      <c r="V81" s="10">
        <f>IF($A81="","",IF($B81="","Missing date",IF(AND($D81=0,$E81=0),"Debit or credit required",IF(AND($D81&gt;0,$E81&gt;0),"Use either debit or credit, not both",IF($G81=0,"Tax rate missing","")))))</f>
        <v>0</v>
      </c>
    </row>
    <row r="82" spans="1:22">
      <c r="A82" s="6">
        <f>IF(Input!$A82="","",Input!$A82)</f>
        <v>0</v>
      </c>
      <c r="B82" s="7">
        <f>IF(Input!$A82="","",IFERROR(Input!$B82*1,DATEVALUE(Input!$B82)))</f>
        <v>0</v>
      </c>
      <c r="C82" s="6">
        <f>IF(Input!$A82="","",Input!$C82)</f>
        <v>0</v>
      </c>
      <c r="D82" s="8">
        <f>IF(Input!$A82="","",Input!$D82)</f>
        <v>0</v>
      </c>
      <c r="E82" s="8">
        <f>IF(Input!$A82="","",Input!$E82)</f>
        <v>0</v>
      </c>
      <c r="F82" s="6">
        <f>IF(Input!$A82="","",Input!$F82)</f>
        <v>0</v>
      </c>
      <c r="G82" s="9">
        <f>IF($A82="","",IF($F82&gt;1,$F82/100,$F82))</f>
        <v>0</v>
      </c>
      <c r="H82" s="8">
        <f>IF($A82="","",IF($A82=$A81,$H81+$E82,$E82))</f>
        <v>0</v>
      </c>
      <c r="I82" s="8">
        <f>IF($A82="","",IF($A82=$A81,$I81+$D82,$D82))</f>
        <v>0</v>
      </c>
      <c r="J82" s="8">
        <f>IF($A82="","",$H82-$E82)</f>
        <v>0</v>
      </c>
      <c r="K82" s="8">
        <f>IF($A82="","",SUMIF($A$2:$A$2001,$A82,$D$2:$D$2001))</f>
        <v>0</v>
      </c>
      <c r="L82" s="8">
        <f>IF($A82="","",IF($E82&gt;0,$E82/(1+$G82),0))</f>
        <v>0</v>
      </c>
      <c r="M82" s="8">
        <f>IF($A82="","",IF($E82&gt;0,$L82*$G82,0))</f>
        <v>0</v>
      </c>
      <c r="N82" s="8">
        <f>IF($A82="","",IF($E82&gt;0,MAX(0,MIN($H82,$K82)-$J82),0))</f>
        <v>0</v>
      </c>
      <c r="O82" s="8">
        <f>IF($A82="","",IF($E82&gt;0,MAX(0,$H82-$K82)-MAX(0,$J82-$K82),0))</f>
        <v>0</v>
      </c>
      <c r="P82" s="8">
        <f>IF($A82="","",SUMIFS('Exact Output'!$O:$O,'Exact Output'!$A:$A,$A82,'Exact Output'!$B:$B,$U82))</f>
        <v>0</v>
      </c>
      <c r="Q82" s="8">
        <f>IF($A82="","",SUMIFS('Exact Output'!$Q:$Q,'Exact Output'!$A:$A,$A82,'Exact Output'!$B:$B,$U82))</f>
        <v>0</v>
      </c>
      <c r="R82" s="8">
        <f>IF($A82="","",IF($E82&gt;0,$P82+$Q82,0))</f>
        <v>0</v>
      </c>
      <c r="S82" s="6">
        <f>IF($A82="","",IF(OR($B82="",AND($D82=0,$E82=0),AND($D82&gt;0,$E82&gt;0)),"Fix input row",IF($E82&gt;0,"Invoice row","Payment row")))</f>
        <v>0</v>
      </c>
      <c r="T82" s="8">
        <f>IF($A82="","",$I82-$D82)</f>
        <v>0</v>
      </c>
      <c r="U82" s="6">
        <f>IF($E82&gt;0,COUNTIFS($A$2:$A82,$A82,$E$2:$E82,"&gt;0"),"")</f>
        <v>0</v>
      </c>
      <c r="V82" s="10">
        <f>IF($A82="","",IF($B82="","Missing date",IF(AND($D82=0,$E82=0),"Debit or credit required",IF(AND($D82&gt;0,$E82&gt;0),"Use either debit or credit, not both",IF($G82=0,"Tax rate missing","")))))</f>
        <v>0</v>
      </c>
    </row>
    <row r="83" spans="1:22">
      <c r="A83" s="6">
        <f>IF(Input!$A83="","",Input!$A83)</f>
        <v>0</v>
      </c>
      <c r="B83" s="7">
        <f>IF(Input!$A83="","",IFERROR(Input!$B83*1,DATEVALUE(Input!$B83)))</f>
        <v>0</v>
      </c>
      <c r="C83" s="6">
        <f>IF(Input!$A83="","",Input!$C83)</f>
        <v>0</v>
      </c>
      <c r="D83" s="8">
        <f>IF(Input!$A83="","",Input!$D83)</f>
        <v>0</v>
      </c>
      <c r="E83" s="8">
        <f>IF(Input!$A83="","",Input!$E83)</f>
        <v>0</v>
      </c>
      <c r="F83" s="6">
        <f>IF(Input!$A83="","",Input!$F83)</f>
        <v>0</v>
      </c>
      <c r="G83" s="9">
        <f>IF($A83="","",IF($F83&gt;1,$F83/100,$F83))</f>
        <v>0</v>
      </c>
      <c r="H83" s="8">
        <f>IF($A83="","",IF($A83=$A82,$H82+$E83,$E83))</f>
        <v>0</v>
      </c>
      <c r="I83" s="8">
        <f>IF($A83="","",IF($A83=$A82,$I82+$D83,$D83))</f>
        <v>0</v>
      </c>
      <c r="J83" s="8">
        <f>IF($A83="","",$H83-$E83)</f>
        <v>0</v>
      </c>
      <c r="K83" s="8">
        <f>IF($A83="","",SUMIF($A$2:$A$2001,$A83,$D$2:$D$2001))</f>
        <v>0</v>
      </c>
      <c r="L83" s="8">
        <f>IF($A83="","",IF($E83&gt;0,$E83/(1+$G83),0))</f>
        <v>0</v>
      </c>
      <c r="M83" s="8">
        <f>IF($A83="","",IF($E83&gt;0,$L83*$G83,0))</f>
        <v>0</v>
      </c>
      <c r="N83" s="8">
        <f>IF($A83="","",IF($E83&gt;0,MAX(0,MIN($H83,$K83)-$J83),0))</f>
        <v>0</v>
      </c>
      <c r="O83" s="8">
        <f>IF($A83="","",IF($E83&gt;0,MAX(0,$H83-$K83)-MAX(0,$J83-$K83),0))</f>
        <v>0</v>
      </c>
      <c r="P83" s="8">
        <f>IF($A83="","",SUMIFS('Exact Output'!$O:$O,'Exact Output'!$A:$A,$A83,'Exact Output'!$B:$B,$U83))</f>
        <v>0</v>
      </c>
      <c r="Q83" s="8">
        <f>IF($A83="","",SUMIFS('Exact Output'!$Q:$Q,'Exact Output'!$A:$A,$A83,'Exact Output'!$B:$B,$U83))</f>
        <v>0</v>
      </c>
      <c r="R83" s="8">
        <f>IF($A83="","",IF($E83&gt;0,$P83+$Q83,0))</f>
        <v>0</v>
      </c>
      <c r="S83" s="6">
        <f>IF($A83="","",IF(OR($B83="",AND($D83=0,$E83=0),AND($D83&gt;0,$E83&gt;0)),"Fix input row",IF($E83&gt;0,"Invoice row","Payment row")))</f>
        <v>0</v>
      </c>
      <c r="T83" s="8">
        <f>IF($A83="","",$I83-$D83)</f>
        <v>0</v>
      </c>
      <c r="U83" s="6">
        <f>IF($E83&gt;0,COUNTIFS($A$2:$A83,$A83,$E$2:$E83,"&gt;0"),"")</f>
        <v>0</v>
      </c>
      <c r="V83" s="10">
        <f>IF($A83="","",IF($B83="","Missing date",IF(AND($D83=0,$E83=0),"Debit or credit required",IF(AND($D83&gt;0,$E83&gt;0),"Use either debit or credit, not both",IF($G83=0,"Tax rate missing","")))))</f>
        <v>0</v>
      </c>
    </row>
    <row r="84" spans="1:22">
      <c r="A84" s="6">
        <f>IF(Input!$A84="","",Input!$A84)</f>
        <v>0</v>
      </c>
      <c r="B84" s="7">
        <f>IF(Input!$A84="","",IFERROR(Input!$B84*1,DATEVALUE(Input!$B84)))</f>
        <v>0</v>
      </c>
      <c r="C84" s="6">
        <f>IF(Input!$A84="","",Input!$C84)</f>
        <v>0</v>
      </c>
      <c r="D84" s="8">
        <f>IF(Input!$A84="","",Input!$D84)</f>
        <v>0</v>
      </c>
      <c r="E84" s="8">
        <f>IF(Input!$A84="","",Input!$E84)</f>
        <v>0</v>
      </c>
      <c r="F84" s="6">
        <f>IF(Input!$A84="","",Input!$F84)</f>
        <v>0</v>
      </c>
      <c r="G84" s="9">
        <f>IF($A84="","",IF($F84&gt;1,$F84/100,$F84))</f>
        <v>0</v>
      </c>
      <c r="H84" s="8">
        <f>IF($A84="","",IF($A84=$A83,$H83+$E84,$E84))</f>
        <v>0</v>
      </c>
      <c r="I84" s="8">
        <f>IF($A84="","",IF($A84=$A83,$I83+$D84,$D84))</f>
        <v>0</v>
      </c>
      <c r="J84" s="8">
        <f>IF($A84="","",$H84-$E84)</f>
        <v>0</v>
      </c>
      <c r="K84" s="8">
        <f>IF($A84="","",SUMIF($A$2:$A$2001,$A84,$D$2:$D$2001))</f>
        <v>0</v>
      </c>
      <c r="L84" s="8">
        <f>IF($A84="","",IF($E84&gt;0,$E84/(1+$G84),0))</f>
        <v>0</v>
      </c>
      <c r="M84" s="8">
        <f>IF($A84="","",IF($E84&gt;0,$L84*$G84,0))</f>
        <v>0</v>
      </c>
      <c r="N84" s="8">
        <f>IF($A84="","",IF($E84&gt;0,MAX(0,MIN($H84,$K84)-$J84),0))</f>
        <v>0</v>
      </c>
      <c r="O84" s="8">
        <f>IF($A84="","",IF($E84&gt;0,MAX(0,$H84-$K84)-MAX(0,$J84-$K84),0))</f>
        <v>0</v>
      </c>
      <c r="P84" s="8">
        <f>IF($A84="","",SUMIFS('Exact Output'!$O:$O,'Exact Output'!$A:$A,$A84,'Exact Output'!$B:$B,$U84))</f>
        <v>0</v>
      </c>
      <c r="Q84" s="8">
        <f>IF($A84="","",SUMIFS('Exact Output'!$Q:$Q,'Exact Output'!$A:$A,$A84,'Exact Output'!$B:$B,$U84))</f>
        <v>0</v>
      </c>
      <c r="R84" s="8">
        <f>IF($A84="","",IF($E84&gt;0,$P84+$Q84,0))</f>
        <v>0</v>
      </c>
      <c r="S84" s="6">
        <f>IF($A84="","",IF(OR($B84="",AND($D84=0,$E84=0),AND($D84&gt;0,$E84&gt;0)),"Fix input row",IF($E84&gt;0,"Invoice row","Payment row")))</f>
        <v>0</v>
      </c>
      <c r="T84" s="8">
        <f>IF($A84="","",$I84-$D84)</f>
        <v>0</v>
      </c>
      <c r="U84" s="6">
        <f>IF($E84&gt;0,COUNTIFS($A$2:$A84,$A84,$E$2:$E84,"&gt;0"),"")</f>
        <v>0</v>
      </c>
      <c r="V84" s="10">
        <f>IF($A84="","",IF($B84="","Missing date",IF(AND($D84=0,$E84=0),"Debit or credit required",IF(AND($D84&gt;0,$E84&gt;0),"Use either debit or credit, not both",IF($G84=0,"Tax rate missing","")))))</f>
        <v>0</v>
      </c>
    </row>
    <row r="85" spans="1:22">
      <c r="A85" s="6">
        <f>IF(Input!$A85="","",Input!$A85)</f>
        <v>0</v>
      </c>
      <c r="B85" s="7">
        <f>IF(Input!$A85="","",IFERROR(Input!$B85*1,DATEVALUE(Input!$B85)))</f>
        <v>0</v>
      </c>
      <c r="C85" s="6">
        <f>IF(Input!$A85="","",Input!$C85)</f>
        <v>0</v>
      </c>
      <c r="D85" s="8">
        <f>IF(Input!$A85="","",Input!$D85)</f>
        <v>0</v>
      </c>
      <c r="E85" s="8">
        <f>IF(Input!$A85="","",Input!$E85)</f>
        <v>0</v>
      </c>
      <c r="F85" s="6">
        <f>IF(Input!$A85="","",Input!$F85)</f>
        <v>0</v>
      </c>
      <c r="G85" s="9">
        <f>IF($A85="","",IF($F85&gt;1,$F85/100,$F85))</f>
        <v>0</v>
      </c>
      <c r="H85" s="8">
        <f>IF($A85="","",IF($A85=$A84,$H84+$E85,$E85))</f>
        <v>0</v>
      </c>
      <c r="I85" s="8">
        <f>IF($A85="","",IF($A85=$A84,$I84+$D85,$D85))</f>
        <v>0</v>
      </c>
      <c r="J85" s="8">
        <f>IF($A85="","",$H85-$E85)</f>
        <v>0</v>
      </c>
      <c r="K85" s="8">
        <f>IF($A85="","",SUMIF($A$2:$A$2001,$A85,$D$2:$D$2001))</f>
        <v>0</v>
      </c>
      <c r="L85" s="8">
        <f>IF($A85="","",IF($E85&gt;0,$E85/(1+$G85),0))</f>
        <v>0</v>
      </c>
      <c r="M85" s="8">
        <f>IF($A85="","",IF($E85&gt;0,$L85*$G85,0))</f>
        <v>0</v>
      </c>
      <c r="N85" s="8">
        <f>IF($A85="","",IF($E85&gt;0,MAX(0,MIN($H85,$K85)-$J85),0))</f>
        <v>0</v>
      </c>
      <c r="O85" s="8">
        <f>IF($A85="","",IF($E85&gt;0,MAX(0,$H85-$K85)-MAX(0,$J85-$K85),0))</f>
        <v>0</v>
      </c>
      <c r="P85" s="8">
        <f>IF($A85="","",SUMIFS('Exact Output'!$O:$O,'Exact Output'!$A:$A,$A85,'Exact Output'!$B:$B,$U85))</f>
        <v>0</v>
      </c>
      <c r="Q85" s="8">
        <f>IF($A85="","",SUMIFS('Exact Output'!$Q:$Q,'Exact Output'!$A:$A,$A85,'Exact Output'!$B:$B,$U85))</f>
        <v>0</v>
      </c>
      <c r="R85" s="8">
        <f>IF($A85="","",IF($E85&gt;0,$P85+$Q85,0))</f>
        <v>0</v>
      </c>
      <c r="S85" s="6">
        <f>IF($A85="","",IF(OR($B85="",AND($D85=0,$E85=0),AND($D85&gt;0,$E85&gt;0)),"Fix input row",IF($E85&gt;0,"Invoice row","Payment row")))</f>
        <v>0</v>
      </c>
      <c r="T85" s="8">
        <f>IF($A85="","",$I85-$D85)</f>
        <v>0</v>
      </c>
      <c r="U85" s="6">
        <f>IF($E85&gt;0,COUNTIFS($A$2:$A85,$A85,$E$2:$E85,"&gt;0"),"")</f>
        <v>0</v>
      </c>
      <c r="V85" s="10">
        <f>IF($A85="","",IF($B85="","Missing date",IF(AND($D85=0,$E85=0),"Debit or credit required",IF(AND($D85&gt;0,$E85&gt;0),"Use either debit or credit, not both",IF($G85=0,"Tax rate missing","")))))</f>
        <v>0</v>
      </c>
    </row>
    <row r="86" spans="1:22">
      <c r="A86" s="6">
        <f>IF(Input!$A86="","",Input!$A86)</f>
        <v>0</v>
      </c>
      <c r="B86" s="7">
        <f>IF(Input!$A86="","",IFERROR(Input!$B86*1,DATEVALUE(Input!$B86)))</f>
        <v>0</v>
      </c>
      <c r="C86" s="6">
        <f>IF(Input!$A86="","",Input!$C86)</f>
        <v>0</v>
      </c>
      <c r="D86" s="8">
        <f>IF(Input!$A86="","",Input!$D86)</f>
        <v>0</v>
      </c>
      <c r="E86" s="8">
        <f>IF(Input!$A86="","",Input!$E86)</f>
        <v>0</v>
      </c>
      <c r="F86" s="6">
        <f>IF(Input!$A86="","",Input!$F86)</f>
        <v>0</v>
      </c>
      <c r="G86" s="9">
        <f>IF($A86="","",IF($F86&gt;1,$F86/100,$F86))</f>
        <v>0</v>
      </c>
      <c r="H86" s="8">
        <f>IF($A86="","",IF($A86=$A85,$H85+$E86,$E86))</f>
        <v>0</v>
      </c>
      <c r="I86" s="8">
        <f>IF($A86="","",IF($A86=$A85,$I85+$D86,$D86))</f>
        <v>0</v>
      </c>
      <c r="J86" s="8">
        <f>IF($A86="","",$H86-$E86)</f>
        <v>0</v>
      </c>
      <c r="K86" s="8">
        <f>IF($A86="","",SUMIF($A$2:$A$2001,$A86,$D$2:$D$2001))</f>
        <v>0</v>
      </c>
      <c r="L86" s="8">
        <f>IF($A86="","",IF($E86&gt;0,$E86/(1+$G86),0))</f>
        <v>0</v>
      </c>
      <c r="M86" s="8">
        <f>IF($A86="","",IF($E86&gt;0,$L86*$G86,0))</f>
        <v>0</v>
      </c>
      <c r="N86" s="8">
        <f>IF($A86="","",IF($E86&gt;0,MAX(0,MIN($H86,$K86)-$J86),0))</f>
        <v>0</v>
      </c>
      <c r="O86" s="8">
        <f>IF($A86="","",IF($E86&gt;0,MAX(0,$H86-$K86)-MAX(0,$J86-$K86),0))</f>
        <v>0</v>
      </c>
      <c r="P86" s="8">
        <f>IF($A86="","",SUMIFS('Exact Output'!$O:$O,'Exact Output'!$A:$A,$A86,'Exact Output'!$B:$B,$U86))</f>
        <v>0</v>
      </c>
      <c r="Q86" s="8">
        <f>IF($A86="","",SUMIFS('Exact Output'!$Q:$Q,'Exact Output'!$A:$A,$A86,'Exact Output'!$B:$B,$U86))</f>
        <v>0</v>
      </c>
      <c r="R86" s="8">
        <f>IF($A86="","",IF($E86&gt;0,$P86+$Q86,0))</f>
        <v>0</v>
      </c>
      <c r="S86" s="6">
        <f>IF($A86="","",IF(OR($B86="",AND($D86=0,$E86=0),AND($D86&gt;0,$E86&gt;0)),"Fix input row",IF($E86&gt;0,"Invoice row","Payment row")))</f>
        <v>0</v>
      </c>
      <c r="T86" s="8">
        <f>IF($A86="","",$I86-$D86)</f>
        <v>0</v>
      </c>
      <c r="U86" s="6">
        <f>IF($E86&gt;0,COUNTIFS($A$2:$A86,$A86,$E$2:$E86,"&gt;0"),"")</f>
        <v>0</v>
      </c>
      <c r="V86" s="10">
        <f>IF($A86="","",IF($B86="","Missing date",IF(AND($D86=0,$E86=0),"Debit or credit required",IF(AND($D86&gt;0,$E86&gt;0),"Use either debit or credit, not both",IF($G86=0,"Tax rate missing","")))))</f>
        <v>0</v>
      </c>
    </row>
    <row r="87" spans="1:22">
      <c r="A87" s="6">
        <f>IF(Input!$A87="","",Input!$A87)</f>
        <v>0</v>
      </c>
      <c r="B87" s="7">
        <f>IF(Input!$A87="","",IFERROR(Input!$B87*1,DATEVALUE(Input!$B87)))</f>
        <v>0</v>
      </c>
      <c r="C87" s="6">
        <f>IF(Input!$A87="","",Input!$C87)</f>
        <v>0</v>
      </c>
      <c r="D87" s="8">
        <f>IF(Input!$A87="","",Input!$D87)</f>
        <v>0</v>
      </c>
      <c r="E87" s="8">
        <f>IF(Input!$A87="","",Input!$E87)</f>
        <v>0</v>
      </c>
      <c r="F87" s="6">
        <f>IF(Input!$A87="","",Input!$F87)</f>
        <v>0</v>
      </c>
      <c r="G87" s="9">
        <f>IF($A87="","",IF($F87&gt;1,$F87/100,$F87))</f>
        <v>0</v>
      </c>
      <c r="H87" s="8">
        <f>IF($A87="","",IF($A87=$A86,$H86+$E87,$E87))</f>
        <v>0</v>
      </c>
      <c r="I87" s="8">
        <f>IF($A87="","",IF($A87=$A86,$I86+$D87,$D87))</f>
        <v>0</v>
      </c>
      <c r="J87" s="8">
        <f>IF($A87="","",$H87-$E87)</f>
        <v>0</v>
      </c>
      <c r="K87" s="8">
        <f>IF($A87="","",SUMIF($A$2:$A$2001,$A87,$D$2:$D$2001))</f>
        <v>0</v>
      </c>
      <c r="L87" s="8">
        <f>IF($A87="","",IF($E87&gt;0,$E87/(1+$G87),0))</f>
        <v>0</v>
      </c>
      <c r="M87" s="8">
        <f>IF($A87="","",IF($E87&gt;0,$L87*$G87,0))</f>
        <v>0</v>
      </c>
      <c r="N87" s="8">
        <f>IF($A87="","",IF($E87&gt;0,MAX(0,MIN($H87,$K87)-$J87),0))</f>
        <v>0</v>
      </c>
      <c r="O87" s="8">
        <f>IF($A87="","",IF($E87&gt;0,MAX(0,$H87-$K87)-MAX(0,$J87-$K87),0))</f>
        <v>0</v>
      </c>
      <c r="P87" s="8">
        <f>IF($A87="","",SUMIFS('Exact Output'!$O:$O,'Exact Output'!$A:$A,$A87,'Exact Output'!$B:$B,$U87))</f>
        <v>0</v>
      </c>
      <c r="Q87" s="8">
        <f>IF($A87="","",SUMIFS('Exact Output'!$Q:$Q,'Exact Output'!$A:$A,$A87,'Exact Output'!$B:$B,$U87))</f>
        <v>0</v>
      </c>
      <c r="R87" s="8">
        <f>IF($A87="","",IF($E87&gt;0,$P87+$Q87,0))</f>
        <v>0</v>
      </c>
      <c r="S87" s="6">
        <f>IF($A87="","",IF(OR($B87="",AND($D87=0,$E87=0),AND($D87&gt;0,$E87&gt;0)),"Fix input row",IF($E87&gt;0,"Invoice row","Payment row")))</f>
        <v>0</v>
      </c>
      <c r="T87" s="8">
        <f>IF($A87="","",$I87-$D87)</f>
        <v>0</v>
      </c>
      <c r="U87" s="6">
        <f>IF($E87&gt;0,COUNTIFS($A$2:$A87,$A87,$E$2:$E87,"&gt;0"),"")</f>
        <v>0</v>
      </c>
      <c r="V87" s="10">
        <f>IF($A87="","",IF($B87="","Missing date",IF(AND($D87=0,$E87=0),"Debit or credit required",IF(AND($D87&gt;0,$E87&gt;0),"Use either debit or credit, not both",IF($G87=0,"Tax rate missing","")))))</f>
        <v>0</v>
      </c>
    </row>
    <row r="88" spans="1:22">
      <c r="A88" s="6">
        <f>IF(Input!$A88="","",Input!$A88)</f>
        <v>0</v>
      </c>
      <c r="B88" s="7">
        <f>IF(Input!$A88="","",IFERROR(Input!$B88*1,DATEVALUE(Input!$B88)))</f>
        <v>0</v>
      </c>
      <c r="C88" s="6">
        <f>IF(Input!$A88="","",Input!$C88)</f>
        <v>0</v>
      </c>
      <c r="D88" s="8">
        <f>IF(Input!$A88="","",Input!$D88)</f>
        <v>0</v>
      </c>
      <c r="E88" s="8">
        <f>IF(Input!$A88="","",Input!$E88)</f>
        <v>0</v>
      </c>
      <c r="F88" s="6">
        <f>IF(Input!$A88="","",Input!$F88)</f>
        <v>0</v>
      </c>
      <c r="G88" s="9">
        <f>IF($A88="","",IF($F88&gt;1,$F88/100,$F88))</f>
        <v>0</v>
      </c>
      <c r="H88" s="8">
        <f>IF($A88="","",IF($A88=$A87,$H87+$E88,$E88))</f>
        <v>0</v>
      </c>
      <c r="I88" s="8">
        <f>IF($A88="","",IF($A88=$A87,$I87+$D88,$D88))</f>
        <v>0</v>
      </c>
      <c r="J88" s="8">
        <f>IF($A88="","",$H88-$E88)</f>
        <v>0</v>
      </c>
      <c r="K88" s="8">
        <f>IF($A88="","",SUMIF($A$2:$A$2001,$A88,$D$2:$D$2001))</f>
        <v>0</v>
      </c>
      <c r="L88" s="8">
        <f>IF($A88="","",IF($E88&gt;0,$E88/(1+$G88),0))</f>
        <v>0</v>
      </c>
      <c r="M88" s="8">
        <f>IF($A88="","",IF($E88&gt;0,$L88*$G88,0))</f>
        <v>0</v>
      </c>
      <c r="N88" s="8">
        <f>IF($A88="","",IF($E88&gt;0,MAX(0,MIN($H88,$K88)-$J88),0))</f>
        <v>0</v>
      </c>
      <c r="O88" s="8">
        <f>IF($A88="","",IF($E88&gt;0,MAX(0,$H88-$K88)-MAX(0,$J88-$K88),0))</f>
        <v>0</v>
      </c>
      <c r="P88" s="8">
        <f>IF($A88="","",SUMIFS('Exact Output'!$O:$O,'Exact Output'!$A:$A,$A88,'Exact Output'!$B:$B,$U88))</f>
        <v>0</v>
      </c>
      <c r="Q88" s="8">
        <f>IF($A88="","",SUMIFS('Exact Output'!$Q:$Q,'Exact Output'!$A:$A,$A88,'Exact Output'!$B:$B,$U88))</f>
        <v>0</v>
      </c>
      <c r="R88" s="8">
        <f>IF($A88="","",IF($E88&gt;0,$P88+$Q88,0))</f>
        <v>0</v>
      </c>
      <c r="S88" s="6">
        <f>IF($A88="","",IF(OR($B88="",AND($D88=0,$E88=0),AND($D88&gt;0,$E88&gt;0)),"Fix input row",IF($E88&gt;0,"Invoice row","Payment row")))</f>
        <v>0</v>
      </c>
      <c r="T88" s="8">
        <f>IF($A88="","",$I88-$D88)</f>
        <v>0</v>
      </c>
      <c r="U88" s="6">
        <f>IF($E88&gt;0,COUNTIFS($A$2:$A88,$A88,$E$2:$E88,"&gt;0"),"")</f>
        <v>0</v>
      </c>
      <c r="V88" s="10">
        <f>IF($A88="","",IF($B88="","Missing date",IF(AND($D88=0,$E88=0),"Debit or credit required",IF(AND($D88&gt;0,$E88&gt;0),"Use either debit or credit, not both",IF($G88=0,"Tax rate missing","")))))</f>
        <v>0</v>
      </c>
    </row>
    <row r="89" spans="1:22">
      <c r="A89" s="6">
        <f>IF(Input!$A89="","",Input!$A89)</f>
        <v>0</v>
      </c>
      <c r="B89" s="7">
        <f>IF(Input!$A89="","",IFERROR(Input!$B89*1,DATEVALUE(Input!$B89)))</f>
        <v>0</v>
      </c>
      <c r="C89" s="6">
        <f>IF(Input!$A89="","",Input!$C89)</f>
        <v>0</v>
      </c>
      <c r="D89" s="8">
        <f>IF(Input!$A89="","",Input!$D89)</f>
        <v>0</v>
      </c>
      <c r="E89" s="8">
        <f>IF(Input!$A89="","",Input!$E89)</f>
        <v>0</v>
      </c>
      <c r="F89" s="6">
        <f>IF(Input!$A89="","",Input!$F89)</f>
        <v>0</v>
      </c>
      <c r="G89" s="9">
        <f>IF($A89="","",IF($F89&gt;1,$F89/100,$F89))</f>
        <v>0</v>
      </c>
      <c r="H89" s="8">
        <f>IF($A89="","",IF($A89=$A88,$H88+$E89,$E89))</f>
        <v>0</v>
      </c>
      <c r="I89" s="8">
        <f>IF($A89="","",IF($A89=$A88,$I88+$D89,$D89))</f>
        <v>0</v>
      </c>
      <c r="J89" s="8">
        <f>IF($A89="","",$H89-$E89)</f>
        <v>0</v>
      </c>
      <c r="K89" s="8">
        <f>IF($A89="","",SUMIF($A$2:$A$2001,$A89,$D$2:$D$2001))</f>
        <v>0</v>
      </c>
      <c r="L89" s="8">
        <f>IF($A89="","",IF($E89&gt;0,$E89/(1+$G89),0))</f>
        <v>0</v>
      </c>
      <c r="M89" s="8">
        <f>IF($A89="","",IF($E89&gt;0,$L89*$G89,0))</f>
        <v>0</v>
      </c>
      <c r="N89" s="8">
        <f>IF($A89="","",IF($E89&gt;0,MAX(0,MIN($H89,$K89)-$J89),0))</f>
        <v>0</v>
      </c>
      <c r="O89" s="8">
        <f>IF($A89="","",IF($E89&gt;0,MAX(0,$H89-$K89)-MAX(0,$J89-$K89),0))</f>
        <v>0</v>
      </c>
      <c r="P89" s="8">
        <f>IF($A89="","",SUMIFS('Exact Output'!$O:$O,'Exact Output'!$A:$A,$A89,'Exact Output'!$B:$B,$U89))</f>
        <v>0</v>
      </c>
      <c r="Q89" s="8">
        <f>IF($A89="","",SUMIFS('Exact Output'!$Q:$Q,'Exact Output'!$A:$A,$A89,'Exact Output'!$B:$B,$U89))</f>
        <v>0</v>
      </c>
      <c r="R89" s="8">
        <f>IF($A89="","",IF($E89&gt;0,$P89+$Q89,0))</f>
        <v>0</v>
      </c>
      <c r="S89" s="6">
        <f>IF($A89="","",IF(OR($B89="",AND($D89=0,$E89=0),AND($D89&gt;0,$E89&gt;0)),"Fix input row",IF($E89&gt;0,"Invoice row","Payment row")))</f>
        <v>0</v>
      </c>
      <c r="T89" s="8">
        <f>IF($A89="","",$I89-$D89)</f>
        <v>0</v>
      </c>
      <c r="U89" s="6">
        <f>IF($E89&gt;0,COUNTIFS($A$2:$A89,$A89,$E$2:$E89,"&gt;0"),"")</f>
        <v>0</v>
      </c>
      <c r="V89" s="10">
        <f>IF($A89="","",IF($B89="","Missing date",IF(AND($D89=0,$E89=0),"Debit or credit required",IF(AND($D89&gt;0,$E89&gt;0),"Use either debit or credit, not both",IF($G89=0,"Tax rate missing","")))))</f>
        <v>0</v>
      </c>
    </row>
    <row r="90" spans="1:22">
      <c r="A90" s="6">
        <f>IF(Input!$A90="","",Input!$A90)</f>
        <v>0</v>
      </c>
      <c r="B90" s="7">
        <f>IF(Input!$A90="","",IFERROR(Input!$B90*1,DATEVALUE(Input!$B90)))</f>
        <v>0</v>
      </c>
      <c r="C90" s="6">
        <f>IF(Input!$A90="","",Input!$C90)</f>
        <v>0</v>
      </c>
      <c r="D90" s="8">
        <f>IF(Input!$A90="","",Input!$D90)</f>
        <v>0</v>
      </c>
      <c r="E90" s="8">
        <f>IF(Input!$A90="","",Input!$E90)</f>
        <v>0</v>
      </c>
      <c r="F90" s="6">
        <f>IF(Input!$A90="","",Input!$F90)</f>
        <v>0</v>
      </c>
      <c r="G90" s="9">
        <f>IF($A90="","",IF($F90&gt;1,$F90/100,$F90))</f>
        <v>0</v>
      </c>
      <c r="H90" s="8">
        <f>IF($A90="","",IF($A90=$A89,$H89+$E90,$E90))</f>
        <v>0</v>
      </c>
      <c r="I90" s="8">
        <f>IF($A90="","",IF($A90=$A89,$I89+$D90,$D90))</f>
        <v>0</v>
      </c>
      <c r="J90" s="8">
        <f>IF($A90="","",$H90-$E90)</f>
        <v>0</v>
      </c>
      <c r="K90" s="8">
        <f>IF($A90="","",SUMIF($A$2:$A$2001,$A90,$D$2:$D$2001))</f>
        <v>0</v>
      </c>
      <c r="L90" s="8">
        <f>IF($A90="","",IF($E90&gt;0,$E90/(1+$G90),0))</f>
        <v>0</v>
      </c>
      <c r="M90" s="8">
        <f>IF($A90="","",IF($E90&gt;0,$L90*$G90,0))</f>
        <v>0</v>
      </c>
      <c r="N90" s="8">
        <f>IF($A90="","",IF($E90&gt;0,MAX(0,MIN($H90,$K90)-$J90),0))</f>
        <v>0</v>
      </c>
      <c r="O90" s="8">
        <f>IF($A90="","",IF($E90&gt;0,MAX(0,$H90-$K90)-MAX(0,$J90-$K90),0))</f>
        <v>0</v>
      </c>
      <c r="P90" s="8">
        <f>IF($A90="","",SUMIFS('Exact Output'!$O:$O,'Exact Output'!$A:$A,$A90,'Exact Output'!$B:$B,$U90))</f>
        <v>0</v>
      </c>
      <c r="Q90" s="8">
        <f>IF($A90="","",SUMIFS('Exact Output'!$Q:$Q,'Exact Output'!$A:$A,$A90,'Exact Output'!$B:$B,$U90))</f>
        <v>0</v>
      </c>
      <c r="R90" s="8">
        <f>IF($A90="","",IF($E90&gt;0,$P90+$Q90,0))</f>
        <v>0</v>
      </c>
      <c r="S90" s="6">
        <f>IF($A90="","",IF(OR($B90="",AND($D90=0,$E90=0),AND($D90&gt;0,$E90&gt;0)),"Fix input row",IF($E90&gt;0,"Invoice row","Payment row")))</f>
        <v>0</v>
      </c>
      <c r="T90" s="8">
        <f>IF($A90="","",$I90-$D90)</f>
        <v>0</v>
      </c>
      <c r="U90" s="6">
        <f>IF($E90&gt;0,COUNTIFS($A$2:$A90,$A90,$E$2:$E90,"&gt;0"),"")</f>
        <v>0</v>
      </c>
      <c r="V90" s="10">
        <f>IF($A90="","",IF($B90="","Missing date",IF(AND($D90=0,$E90=0),"Debit or credit required",IF(AND($D90&gt;0,$E90&gt;0),"Use either debit or credit, not both",IF($G90=0,"Tax rate missing","")))))</f>
        <v>0</v>
      </c>
    </row>
    <row r="91" spans="1:22">
      <c r="A91" s="6">
        <f>IF(Input!$A91="","",Input!$A91)</f>
        <v>0</v>
      </c>
      <c r="B91" s="7">
        <f>IF(Input!$A91="","",IFERROR(Input!$B91*1,DATEVALUE(Input!$B91)))</f>
        <v>0</v>
      </c>
      <c r="C91" s="6">
        <f>IF(Input!$A91="","",Input!$C91)</f>
        <v>0</v>
      </c>
      <c r="D91" s="8">
        <f>IF(Input!$A91="","",Input!$D91)</f>
        <v>0</v>
      </c>
      <c r="E91" s="8">
        <f>IF(Input!$A91="","",Input!$E91)</f>
        <v>0</v>
      </c>
      <c r="F91" s="6">
        <f>IF(Input!$A91="","",Input!$F91)</f>
        <v>0</v>
      </c>
      <c r="G91" s="9">
        <f>IF($A91="","",IF($F91&gt;1,$F91/100,$F91))</f>
        <v>0</v>
      </c>
      <c r="H91" s="8">
        <f>IF($A91="","",IF($A91=$A90,$H90+$E91,$E91))</f>
        <v>0</v>
      </c>
      <c r="I91" s="8">
        <f>IF($A91="","",IF($A91=$A90,$I90+$D91,$D91))</f>
        <v>0</v>
      </c>
      <c r="J91" s="8">
        <f>IF($A91="","",$H91-$E91)</f>
        <v>0</v>
      </c>
      <c r="K91" s="8">
        <f>IF($A91="","",SUMIF($A$2:$A$2001,$A91,$D$2:$D$2001))</f>
        <v>0</v>
      </c>
      <c r="L91" s="8">
        <f>IF($A91="","",IF($E91&gt;0,$E91/(1+$G91),0))</f>
        <v>0</v>
      </c>
      <c r="M91" s="8">
        <f>IF($A91="","",IF($E91&gt;0,$L91*$G91,0))</f>
        <v>0</v>
      </c>
      <c r="N91" s="8">
        <f>IF($A91="","",IF($E91&gt;0,MAX(0,MIN($H91,$K91)-$J91),0))</f>
        <v>0</v>
      </c>
      <c r="O91" s="8">
        <f>IF($A91="","",IF($E91&gt;0,MAX(0,$H91-$K91)-MAX(0,$J91-$K91),0))</f>
        <v>0</v>
      </c>
      <c r="P91" s="8">
        <f>IF($A91="","",SUMIFS('Exact Output'!$O:$O,'Exact Output'!$A:$A,$A91,'Exact Output'!$B:$B,$U91))</f>
        <v>0</v>
      </c>
      <c r="Q91" s="8">
        <f>IF($A91="","",SUMIFS('Exact Output'!$Q:$Q,'Exact Output'!$A:$A,$A91,'Exact Output'!$B:$B,$U91))</f>
        <v>0</v>
      </c>
      <c r="R91" s="8">
        <f>IF($A91="","",IF($E91&gt;0,$P91+$Q91,0))</f>
        <v>0</v>
      </c>
      <c r="S91" s="6">
        <f>IF($A91="","",IF(OR($B91="",AND($D91=0,$E91=0),AND($D91&gt;0,$E91&gt;0)),"Fix input row",IF($E91&gt;0,"Invoice row","Payment row")))</f>
        <v>0</v>
      </c>
      <c r="T91" s="8">
        <f>IF($A91="","",$I91-$D91)</f>
        <v>0</v>
      </c>
      <c r="U91" s="6">
        <f>IF($E91&gt;0,COUNTIFS($A$2:$A91,$A91,$E$2:$E91,"&gt;0"),"")</f>
        <v>0</v>
      </c>
      <c r="V91" s="10">
        <f>IF($A91="","",IF($B91="","Missing date",IF(AND($D91=0,$E91=0),"Debit or credit required",IF(AND($D91&gt;0,$E91&gt;0),"Use either debit or credit, not both",IF($G91=0,"Tax rate missing","")))))</f>
        <v>0</v>
      </c>
    </row>
    <row r="92" spans="1:22">
      <c r="A92" s="6">
        <f>IF(Input!$A92="","",Input!$A92)</f>
        <v>0</v>
      </c>
      <c r="B92" s="7">
        <f>IF(Input!$A92="","",IFERROR(Input!$B92*1,DATEVALUE(Input!$B92)))</f>
        <v>0</v>
      </c>
      <c r="C92" s="6">
        <f>IF(Input!$A92="","",Input!$C92)</f>
        <v>0</v>
      </c>
      <c r="D92" s="8">
        <f>IF(Input!$A92="","",Input!$D92)</f>
        <v>0</v>
      </c>
      <c r="E92" s="8">
        <f>IF(Input!$A92="","",Input!$E92)</f>
        <v>0</v>
      </c>
      <c r="F92" s="6">
        <f>IF(Input!$A92="","",Input!$F92)</f>
        <v>0</v>
      </c>
      <c r="G92" s="9">
        <f>IF($A92="","",IF($F92&gt;1,$F92/100,$F92))</f>
        <v>0</v>
      </c>
      <c r="H92" s="8">
        <f>IF($A92="","",IF($A92=$A91,$H91+$E92,$E92))</f>
        <v>0</v>
      </c>
      <c r="I92" s="8">
        <f>IF($A92="","",IF($A92=$A91,$I91+$D92,$D92))</f>
        <v>0</v>
      </c>
      <c r="J92" s="8">
        <f>IF($A92="","",$H92-$E92)</f>
        <v>0</v>
      </c>
      <c r="K92" s="8">
        <f>IF($A92="","",SUMIF($A$2:$A$2001,$A92,$D$2:$D$2001))</f>
        <v>0</v>
      </c>
      <c r="L92" s="8">
        <f>IF($A92="","",IF($E92&gt;0,$E92/(1+$G92),0))</f>
        <v>0</v>
      </c>
      <c r="M92" s="8">
        <f>IF($A92="","",IF($E92&gt;0,$L92*$G92,0))</f>
        <v>0</v>
      </c>
      <c r="N92" s="8">
        <f>IF($A92="","",IF($E92&gt;0,MAX(0,MIN($H92,$K92)-$J92),0))</f>
        <v>0</v>
      </c>
      <c r="O92" s="8">
        <f>IF($A92="","",IF($E92&gt;0,MAX(0,$H92-$K92)-MAX(0,$J92-$K92),0))</f>
        <v>0</v>
      </c>
      <c r="P92" s="8">
        <f>IF($A92="","",SUMIFS('Exact Output'!$O:$O,'Exact Output'!$A:$A,$A92,'Exact Output'!$B:$B,$U92))</f>
        <v>0</v>
      </c>
      <c r="Q92" s="8">
        <f>IF($A92="","",SUMIFS('Exact Output'!$Q:$Q,'Exact Output'!$A:$A,$A92,'Exact Output'!$B:$B,$U92))</f>
        <v>0</v>
      </c>
      <c r="R92" s="8">
        <f>IF($A92="","",IF($E92&gt;0,$P92+$Q92,0))</f>
        <v>0</v>
      </c>
      <c r="S92" s="6">
        <f>IF($A92="","",IF(OR($B92="",AND($D92=0,$E92=0),AND($D92&gt;0,$E92&gt;0)),"Fix input row",IF($E92&gt;0,"Invoice row","Payment row")))</f>
        <v>0</v>
      </c>
      <c r="T92" s="8">
        <f>IF($A92="","",$I92-$D92)</f>
        <v>0</v>
      </c>
      <c r="U92" s="6">
        <f>IF($E92&gt;0,COUNTIFS($A$2:$A92,$A92,$E$2:$E92,"&gt;0"),"")</f>
        <v>0</v>
      </c>
      <c r="V92" s="10">
        <f>IF($A92="","",IF($B92="","Missing date",IF(AND($D92=0,$E92=0),"Debit or credit required",IF(AND($D92&gt;0,$E92&gt;0),"Use either debit or credit, not both",IF($G92=0,"Tax rate missing","")))))</f>
        <v>0</v>
      </c>
    </row>
    <row r="93" spans="1:22">
      <c r="A93" s="6">
        <f>IF(Input!$A93="","",Input!$A93)</f>
        <v>0</v>
      </c>
      <c r="B93" s="7">
        <f>IF(Input!$A93="","",IFERROR(Input!$B93*1,DATEVALUE(Input!$B93)))</f>
        <v>0</v>
      </c>
      <c r="C93" s="6">
        <f>IF(Input!$A93="","",Input!$C93)</f>
        <v>0</v>
      </c>
      <c r="D93" s="8">
        <f>IF(Input!$A93="","",Input!$D93)</f>
        <v>0</v>
      </c>
      <c r="E93" s="8">
        <f>IF(Input!$A93="","",Input!$E93)</f>
        <v>0</v>
      </c>
      <c r="F93" s="6">
        <f>IF(Input!$A93="","",Input!$F93)</f>
        <v>0</v>
      </c>
      <c r="G93" s="9">
        <f>IF($A93="","",IF($F93&gt;1,$F93/100,$F93))</f>
        <v>0</v>
      </c>
      <c r="H93" s="8">
        <f>IF($A93="","",IF($A93=$A92,$H92+$E93,$E93))</f>
        <v>0</v>
      </c>
      <c r="I93" s="8">
        <f>IF($A93="","",IF($A93=$A92,$I92+$D93,$D93))</f>
        <v>0</v>
      </c>
      <c r="J93" s="8">
        <f>IF($A93="","",$H93-$E93)</f>
        <v>0</v>
      </c>
      <c r="K93" s="8">
        <f>IF($A93="","",SUMIF($A$2:$A$2001,$A93,$D$2:$D$2001))</f>
        <v>0</v>
      </c>
      <c r="L93" s="8">
        <f>IF($A93="","",IF($E93&gt;0,$E93/(1+$G93),0))</f>
        <v>0</v>
      </c>
      <c r="M93" s="8">
        <f>IF($A93="","",IF($E93&gt;0,$L93*$G93,0))</f>
        <v>0</v>
      </c>
      <c r="N93" s="8">
        <f>IF($A93="","",IF($E93&gt;0,MAX(0,MIN($H93,$K93)-$J93),0))</f>
        <v>0</v>
      </c>
      <c r="O93" s="8">
        <f>IF($A93="","",IF($E93&gt;0,MAX(0,$H93-$K93)-MAX(0,$J93-$K93),0))</f>
        <v>0</v>
      </c>
      <c r="P93" s="8">
        <f>IF($A93="","",SUMIFS('Exact Output'!$O:$O,'Exact Output'!$A:$A,$A93,'Exact Output'!$B:$B,$U93))</f>
        <v>0</v>
      </c>
      <c r="Q93" s="8">
        <f>IF($A93="","",SUMIFS('Exact Output'!$Q:$Q,'Exact Output'!$A:$A,$A93,'Exact Output'!$B:$B,$U93))</f>
        <v>0</v>
      </c>
      <c r="R93" s="8">
        <f>IF($A93="","",IF($E93&gt;0,$P93+$Q93,0))</f>
        <v>0</v>
      </c>
      <c r="S93" s="6">
        <f>IF($A93="","",IF(OR($B93="",AND($D93=0,$E93=0),AND($D93&gt;0,$E93&gt;0)),"Fix input row",IF($E93&gt;0,"Invoice row","Payment row")))</f>
        <v>0</v>
      </c>
      <c r="T93" s="8">
        <f>IF($A93="","",$I93-$D93)</f>
        <v>0</v>
      </c>
      <c r="U93" s="6">
        <f>IF($E93&gt;0,COUNTIFS($A$2:$A93,$A93,$E$2:$E93,"&gt;0"),"")</f>
        <v>0</v>
      </c>
      <c r="V93" s="10">
        <f>IF($A93="","",IF($B93="","Missing date",IF(AND($D93=0,$E93=0),"Debit or credit required",IF(AND($D93&gt;0,$E93&gt;0),"Use either debit or credit, not both",IF($G93=0,"Tax rate missing","")))))</f>
        <v>0</v>
      </c>
    </row>
    <row r="94" spans="1:22">
      <c r="A94" s="6">
        <f>IF(Input!$A94="","",Input!$A94)</f>
        <v>0</v>
      </c>
      <c r="B94" s="7">
        <f>IF(Input!$A94="","",IFERROR(Input!$B94*1,DATEVALUE(Input!$B94)))</f>
        <v>0</v>
      </c>
      <c r="C94" s="6">
        <f>IF(Input!$A94="","",Input!$C94)</f>
        <v>0</v>
      </c>
      <c r="D94" s="8">
        <f>IF(Input!$A94="","",Input!$D94)</f>
        <v>0</v>
      </c>
      <c r="E94" s="8">
        <f>IF(Input!$A94="","",Input!$E94)</f>
        <v>0</v>
      </c>
      <c r="F94" s="6">
        <f>IF(Input!$A94="","",Input!$F94)</f>
        <v>0</v>
      </c>
      <c r="G94" s="9">
        <f>IF($A94="","",IF($F94&gt;1,$F94/100,$F94))</f>
        <v>0</v>
      </c>
      <c r="H94" s="8">
        <f>IF($A94="","",IF($A94=$A93,$H93+$E94,$E94))</f>
        <v>0</v>
      </c>
      <c r="I94" s="8">
        <f>IF($A94="","",IF($A94=$A93,$I93+$D94,$D94))</f>
        <v>0</v>
      </c>
      <c r="J94" s="8">
        <f>IF($A94="","",$H94-$E94)</f>
        <v>0</v>
      </c>
      <c r="K94" s="8">
        <f>IF($A94="","",SUMIF($A$2:$A$2001,$A94,$D$2:$D$2001))</f>
        <v>0</v>
      </c>
      <c r="L94" s="8">
        <f>IF($A94="","",IF($E94&gt;0,$E94/(1+$G94),0))</f>
        <v>0</v>
      </c>
      <c r="M94" s="8">
        <f>IF($A94="","",IF($E94&gt;0,$L94*$G94,0))</f>
        <v>0</v>
      </c>
      <c r="N94" s="8">
        <f>IF($A94="","",IF($E94&gt;0,MAX(0,MIN($H94,$K94)-$J94),0))</f>
        <v>0</v>
      </c>
      <c r="O94" s="8">
        <f>IF($A94="","",IF($E94&gt;0,MAX(0,$H94-$K94)-MAX(0,$J94-$K94),0))</f>
        <v>0</v>
      </c>
      <c r="P94" s="8">
        <f>IF($A94="","",SUMIFS('Exact Output'!$O:$O,'Exact Output'!$A:$A,$A94,'Exact Output'!$B:$B,$U94))</f>
        <v>0</v>
      </c>
      <c r="Q94" s="8">
        <f>IF($A94="","",SUMIFS('Exact Output'!$Q:$Q,'Exact Output'!$A:$A,$A94,'Exact Output'!$B:$B,$U94))</f>
        <v>0</v>
      </c>
      <c r="R94" s="8">
        <f>IF($A94="","",IF($E94&gt;0,$P94+$Q94,0))</f>
        <v>0</v>
      </c>
      <c r="S94" s="6">
        <f>IF($A94="","",IF(OR($B94="",AND($D94=0,$E94=0),AND($D94&gt;0,$E94&gt;0)),"Fix input row",IF($E94&gt;0,"Invoice row","Payment row")))</f>
        <v>0</v>
      </c>
      <c r="T94" s="8">
        <f>IF($A94="","",$I94-$D94)</f>
        <v>0</v>
      </c>
      <c r="U94" s="6">
        <f>IF($E94&gt;0,COUNTIFS($A$2:$A94,$A94,$E$2:$E94,"&gt;0"),"")</f>
        <v>0</v>
      </c>
      <c r="V94" s="10">
        <f>IF($A94="","",IF($B94="","Missing date",IF(AND($D94=0,$E94=0),"Debit or credit required",IF(AND($D94&gt;0,$E94&gt;0),"Use either debit or credit, not both",IF($G94=0,"Tax rate missing","")))))</f>
        <v>0</v>
      </c>
    </row>
    <row r="95" spans="1:22">
      <c r="A95" s="6">
        <f>IF(Input!$A95="","",Input!$A95)</f>
        <v>0</v>
      </c>
      <c r="B95" s="7">
        <f>IF(Input!$A95="","",IFERROR(Input!$B95*1,DATEVALUE(Input!$B95)))</f>
        <v>0</v>
      </c>
      <c r="C95" s="6">
        <f>IF(Input!$A95="","",Input!$C95)</f>
        <v>0</v>
      </c>
      <c r="D95" s="8">
        <f>IF(Input!$A95="","",Input!$D95)</f>
        <v>0</v>
      </c>
      <c r="E95" s="8">
        <f>IF(Input!$A95="","",Input!$E95)</f>
        <v>0</v>
      </c>
      <c r="F95" s="6">
        <f>IF(Input!$A95="","",Input!$F95)</f>
        <v>0</v>
      </c>
      <c r="G95" s="9">
        <f>IF($A95="","",IF($F95&gt;1,$F95/100,$F95))</f>
        <v>0</v>
      </c>
      <c r="H95" s="8">
        <f>IF($A95="","",IF($A95=$A94,$H94+$E95,$E95))</f>
        <v>0</v>
      </c>
      <c r="I95" s="8">
        <f>IF($A95="","",IF($A95=$A94,$I94+$D95,$D95))</f>
        <v>0</v>
      </c>
      <c r="J95" s="8">
        <f>IF($A95="","",$H95-$E95)</f>
        <v>0</v>
      </c>
      <c r="K95" s="8">
        <f>IF($A95="","",SUMIF($A$2:$A$2001,$A95,$D$2:$D$2001))</f>
        <v>0</v>
      </c>
      <c r="L95" s="8">
        <f>IF($A95="","",IF($E95&gt;0,$E95/(1+$G95),0))</f>
        <v>0</v>
      </c>
      <c r="M95" s="8">
        <f>IF($A95="","",IF($E95&gt;0,$L95*$G95,0))</f>
        <v>0</v>
      </c>
      <c r="N95" s="8">
        <f>IF($A95="","",IF($E95&gt;0,MAX(0,MIN($H95,$K95)-$J95),0))</f>
        <v>0</v>
      </c>
      <c r="O95" s="8">
        <f>IF($A95="","",IF($E95&gt;0,MAX(0,$H95-$K95)-MAX(0,$J95-$K95),0))</f>
        <v>0</v>
      </c>
      <c r="P95" s="8">
        <f>IF($A95="","",SUMIFS('Exact Output'!$O:$O,'Exact Output'!$A:$A,$A95,'Exact Output'!$B:$B,$U95))</f>
        <v>0</v>
      </c>
      <c r="Q95" s="8">
        <f>IF($A95="","",SUMIFS('Exact Output'!$Q:$Q,'Exact Output'!$A:$A,$A95,'Exact Output'!$B:$B,$U95))</f>
        <v>0</v>
      </c>
      <c r="R95" s="8">
        <f>IF($A95="","",IF($E95&gt;0,$P95+$Q95,0))</f>
        <v>0</v>
      </c>
      <c r="S95" s="6">
        <f>IF($A95="","",IF(OR($B95="",AND($D95=0,$E95=0),AND($D95&gt;0,$E95&gt;0)),"Fix input row",IF($E95&gt;0,"Invoice row","Payment row")))</f>
        <v>0</v>
      </c>
      <c r="T95" s="8">
        <f>IF($A95="","",$I95-$D95)</f>
        <v>0</v>
      </c>
      <c r="U95" s="6">
        <f>IF($E95&gt;0,COUNTIFS($A$2:$A95,$A95,$E$2:$E95,"&gt;0"),"")</f>
        <v>0</v>
      </c>
      <c r="V95" s="10">
        <f>IF($A95="","",IF($B95="","Missing date",IF(AND($D95=0,$E95=0),"Debit or credit required",IF(AND($D95&gt;0,$E95&gt;0),"Use either debit or credit, not both",IF($G95=0,"Tax rate missing","")))))</f>
        <v>0</v>
      </c>
    </row>
    <row r="96" spans="1:22">
      <c r="A96" s="6">
        <f>IF(Input!$A96="","",Input!$A96)</f>
        <v>0</v>
      </c>
      <c r="B96" s="7">
        <f>IF(Input!$A96="","",IFERROR(Input!$B96*1,DATEVALUE(Input!$B96)))</f>
        <v>0</v>
      </c>
      <c r="C96" s="6">
        <f>IF(Input!$A96="","",Input!$C96)</f>
        <v>0</v>
      </c>
      <c r="D96" s="8">
        <f>IF(Input!$A96="","",Input!$D96)</f>
        <v>0</v>
      </c>
      <c r="E96" s="8">
        <f>IF(Input!$A96="","",Input!$E96)</f>
        <v>0</v>
      </c>
      <c r="F96" s="6">
        <f>IF(Input!$A96="","",Input!$F96)</f>
        <v>0</v>
      </c>
      <c r="G96" s="9">
        <f>IF($A96="","",IF($F96&gt;1,$F96/100,$F96))</f>
        <v>0</v>
      </c>
      <c r="H96" s="8">
        <f>IF($A96="","",IF($A96=$A95,$H95+$E96,$E96))</f>
        <v>0</v>
      </c>
      <c r="I96" s="8">
        <f>IF($A96="","",IF($A96=$A95,$I95+$D96,$D96))</f>
        <v>0</v>
      </c>
      <c r="J96" s="8">
        <f>IF($A96="","",$H96-$E96)</f>
        <v>0</v>
      </c>
      <c r="K96" s="8">
        <f>IF($A96="","",SUMIF($A$2:$A$2001,$A96,$D$2:$D$2001))</f>
        <v>0</v>
      </c>
      <c r="L96" s="8">
        <f>IF($A96="","",IF($E96&gt;0,$E96/(1+$G96),0))</f>
        <v>0</v>
      </c>
      <c r="M96" s="8">
        <f>IF($A96="","",IF($E96&gt;0,$L96*$G96,0))</f>
        <v>0</v>
      </c>
      <c r="N96" s="8">
        <f>IF($A96="","",IF($E96&gt;0,MAX(0,MIN($H96,$K96)-$J96),0))</f>
        <v>0</v>
      </c>
      <c r="O96" s="8">
        <f>IF($A96="","",IF($E96&gt;0,MAX(0,$H96-$K96)-MAX(0,$J96-$K96),0))</f>
        <v>0</v>
      </c>
      <c r="P96" s="8">
        <f>IF($A96="","",SUMIFS('Exact Output'!$O:$O,'Exact Output'!$A:$A,$A96,'Exact Output'!$B:$B,$U96))</f>
        <v>0</v>
      </c>
      <c r="Q96" s="8">
        <f>IF($A96="","",SUMIFS('Exact Output'!$Q:$Q,'Exact Output'!$A:$A,$A96,'Exact Output'!$B:$B,$U96))</f>
        <v>0</v>
      </c>
      <c r="R96" s="8">
        <f>IF($A96="","",IF($E96&gt;0,$P96+$Q96,0))</f>
        <v>0</v>
      </c>
      <c r="S96" s="6">
        <f>IF($A96="","",IF(OR($B96="",AND($D96=0,$E96=0),AND($D96&gt;0,$E96&gt;0)),"Fix input row",IF($E96&gt;0,"Invoice row","Payment row")))</f>
        <v>0</v>
      </c>
      <c r="T96" s="8">
        <f>IF($A96="","",$I96-$D96)</f>
        <v>0</v>
      </c>
      <c r="U96" s="6">
        <f>IF($E96&gt;0,COUNTIFS($A$2:$A96,$A96,$E$2:$E96,"&gt;0"),"")</f>
        <v>0</v>
      </c>
      <c r="V96" s="10">
        <f>IF($A96="","",IF($B96="","Missing date",IF(AND($D96=0,$E96=0),"Debit or credit required",IF(AND($D96&gt;0,$E96&gt;0),"Use either debit or credit, not both",IF($G96=0,"Tax rate missing","")))))</f>
        <v>0</v>
      </c>
    </row>
    <row r="97" spans="1:22">
      <c r="A97" s="6">
        <f>IF(Input!$A97="","",Input!$A97)</f>
        <v>0</v>
      </c>
      <c r="B97" s="7">
        <f>IF(Input!$A97="","",IFERROR(Input!$B97*1,DATEVALUE(Input!$B97)))</f>
        <v>0</v>
      </c>
      <c r="C97" s="6">
        <f>IF(Input!$A97="","",Input!$C97)</f>
        <v>0</v>
      </c>
      <c r="D97" s="8">
        <f>IF(Input!$A97="","",Input!$D97)</f>
        <v>0</v>
      </c>
      <c r="E97" s="8">
        <f>IF(Input!$A97="","",Input!$E97)</f>
        <v>0</v>
      </c>
      <c r="F97" s="6">
        <f>IF(Input!$A97="","",Input!$F97)</f>
        <v>0</v>
      </c>
      <c r="G97" s="9">
        <f>IF($A97="","",IF($F97&gt;1,$F97/100,$F97))</f>
        <v>0</v>
      </c>
      <c r="H97" s="8">
        <f>IF($A97="","",IF($A97=$A96,$H96+$E97,$E97))</f>
        <v>0</v>
      </c>
      <c r="I97" s="8">
        <f>IF($A97="","",IF($A97=$A96,$I96+$D97,$D97))</f>
        <v>0</v>
      </c>
      <c r="J97" s="8">
        <f>IF($A97="","",$H97-$E97)</f>
        <v>0</v>
      </c>
      <c r="K97" s="8">
        <f>IF($A97="","",SUMIF($A$2:$A$2001,$A97,$D$2:$D$2001))</f>
        <v>0</v>
      </c>
      <c r="L97" s="8">
        <f>IF($A97="","",IF($E97&gt;0,$E97/(1+$G97),0))</f>
        <v>0</v>
      </c>
      <c r="M97" s="8">
        <f>IF($A97="","",IF($E97&gt;0,$L97*$G97,0))</f>
        <v>0</v>
      </c>
      <c r="N97" s="8">
        <f>IF($A97="","",IF($E97&gt;0,MAX(0,MIN($H97,$K97)-$J97),0))</f>
        <v>0</v>
      </c>
      <c r="O97" s="8">
        <f>IF($A97="","",IF($E97&gt;0,MAX(0,$H97-$K97)-MAX(0,$J97-$K97),0))</f>
        <v>0</v>
      </c>
      <c r="P97" s="8">
        <f>IF($A97="","",SUMIFS('Exact Output'!$O:$O,'Exact Output'!$A:$A,$A97,'Exact Output'!$B:$B,$U97))</f>
        <v>0</v>
      </c>
      <c r="Q97" s="8">
        <f>IF($A97="","",SUMIFS('Exact Output'!$Q:$Q,'Exact Output'!$A:$A,$A97,'Exact Output'!$B:$B,$U97))</f>
        <v>0</v>
      </c>
      <c r="R97" s="8">
        <f>IF($A97="","",IF($E97&gt;0,$P97+$Q97,0))</f>
        <v>0</v>
      </c>
      <c r="S97" s="6">
        <f>IF($A97="","",IF(OR($B97="",AND($D97=0,$E97=0),AND($D97&gt;0,$E97&gt;0)),"Fix input row",IF($E97&gt;0,"Invoice row","Payment row")))</f>
        <v>0</v>
      </c>
      <c r="T97" s="8">
        <f>IF($A97="","",$I97-$D97)</f>
        <v>0</v>
      </c>
      <c r="U97" s="6">
        <f>IF($E97&gt;0,COUNTIFS($A$2:$A97,$A97,$E$2:$E97,"&gt;0"),"")</f>
        <v>0</v>
      </c>
      <c r="V97" s="10">
        <f>IF($A97="","",IF($B97="","Missing date",IF(AND($D97=0,$E97=0),"Debit or credit required",IF(AND($D97&gt;0,$E97&gt;0),"Use either debit or credit, not both",IF($G97=0,"Tax rate missing","")))))</f>
        <v>0</v>
      </c>
    </row>
    <row r="98" spans="1:22">
      <c r="A98" s="6">
        <f>IF(Input!$A98="","",Input!$A98)</f>
        <v>0</v>
      </c>
      <c r="B98" s="7">
        <f>IF(Input!$A98="","",IFERROR(Input!$B98*1,DATEVALUE(Input!$B98)))</f>
        <v>0</v>
      </c>
      <c r="C98" s="6">
        <f>IF(Input!$A98="","",Input!$C98)</f>
        <v>0</v>
      </c>
      <c r="D98" s="8">
        <f>IF(Input!$A98="","",Input!$D98)</f>
        <v>0</v>
      </c>
      <c r="E98" s="8">
        <f>IF(Input!$A98="","",Input!$E98)</f>
        <v>0</v>
      </c>
      <c r="F98" s="6">
        <f>IF(Input!$A98="","",Input!$F98)</f>
        <v>0</v>
      </c>
      <c r="G98" s="9">
        <f>IF($A98="","",IF($F98&gt;1,$F98/100,$F98))</f>
        <v>0</v>
      </c>
      <c r="H98" s="8">
        <f>IF($A98="","",IF($A98=$A97,$H97+$E98,$E98))</f>
        <v>0</v>
      </c>
      <c r="I98" s="8">
        <f>IF($A98="","",IF($A98=$A97,$I97+$D98,$D98))</f>
        <v>0</v>
      </c>
      <c r="J98" s="8">
        <f>IF($A98="","",$H98-$E98)</f>
        <v>0</v>
      </c>
      <c r="K98" s="8">
        <f>IF($A98="","",SUMIF($A$2:$A$2001,$A98,$D$2:$D$2001))</f>
        <v>0</v>
      </c>
      <c r="L98" s="8">
        <f>IF($A98="","",IF($E98&gt;0,$E98/(1+$G98),0))</f>
        <v>0</v>
      </c>
      <c r="M98" s="8">
        <f>IF($A98="","",IF($E98&gt;0,$L98*$G98,0))</f>
        <v>0</v>
      </c>
      <c r="N98" s="8">
        <f>IF($A98="","",IF($E98&gt;0,MAX(0,MIN($H98,$K98)-$J98),0))</f>
        <v>0</v>
      </c>
      <c r="O98" s="8">
        <f>IF($A98="","",IF($E98&gt;0,MAX(0,$H98-$K98)-MAX(0,$J98-$K98),0))</f>
        <v>0</v>
      </c>
      <c r="P98" s="8">
        <f>IF($A98="","",SUMIFS('Exact Output'!$O:$O,'Exact Output'!$A:$A,$A98,'Exact Output'!$B:$B,$U98))</f>
        <v>0</v>
      </c>
      <c r="Q98" s="8">
        <f>IF($A98="","",SUMIFS('Exact Output'!$Q:$Q,'Exact Output'!$A:$A,$A98,'Exact Output'!$B:$B,$U98))</f>
        <v>0</v>
      </c>
      <c r="R98" s="8">
        <f>IF($A98="","",IF($E98&gt;0,$P98+$Q98,0))</f>
        <v>0</v>
      </c>
      <c r="S98" s="6">
        <f>IF($A98="","",IF(OR($B98="",AND($D98=0,$E98=0),AND($D98&gt;0,$E98&gt;0)),"Fix input row",IF($E98&gt;0,"Invoice row","Payment row")))</f>
        <v>0</v>
      </c>
      <c r="T98" s="8">
        <f>IF($A98="","",$I98-$D98)</f>
        <v>0</v>
      </c>
      <c r="U98" s="6">
        <f>IF($E98&gt;0,COUNTIFS($A$2:$A98,$A98,$E$2:$E98,"&gt;0"),"")</f>
        <v>0</v>
      </c>
      <c r="V98" s="10">
        <f>IF($A98="","",IF($B98="","Missing date",IF(AND($D98=0,$E98=0),"Debit or credit required",IF(AND($D98&gt;0,$E98&gt;0),"Use either debit or credit, not both",IF($G98=0,"Tax rate missing","")))))</f>
        <v>0</v>
      </c>
    </row>
    <row r="99" spans="1:22">
      <c r="A99" s="6">
        <f>IF(Input!$A99="","",Input!$A99)</f>
        <v>0</v>
      </c>
      <c r="B99" s="7">
        <f>IF(Input!$A99="","",IFERROR(Input!$B99*1,DATEVALUE(Input!$B99)))</f>
        <v>0</v>
      </c>
      <c r="C99" s="6">
        <f>IF(Input!$A99="","",Input!$C99)</f>
        <v>0</v>
      </c>
      <c r="D99" s="8">
        <f>IF(Input!$A99="","",Input!$D99)</f>
        <v>0</v>
      </c>
      <c r="E99" s="8">
        <f>IF(Input!$A99="","",Input!$E99)</f>
        <v>0</v>
      </c>
      <c r="F99" s="6">
        <f>IF(Input!$A99="","",Input!$F99)</f>
        <v>0</v>
      </c>
      <c r="G99" s="9">
        <f>IF($A99="","",IF($F99&gt;1,$F99/100,$F99))</f>
        <v>0</v>
      </c>
      <c r="H99" s="8">
        <f>IF($A99="","",IF($A99=$A98,$H98+$E99,$E99))</f>
        <v>0</v>
      </c>
      <c r="I99" s="8">
        <f>IF($A99="","",IF($A99=$A98,$I98+$D99,$D99))</f>
        <v>0</v>
      </c>
      <c r="J99" s="8">
        <f>IF($A99="","",$H99-$E99)</f>
        <v>0</v>
      </c>
      <c r="K99" s="8">
        <f>IF($A99="","",SUMIF($A$2:$A$2001,$A99,$D$2:$D$2001))</f>
        <v>0</v>
      </c>
      <c r="L99" s="8">
        <f>IF($A99="","",IF($E99&gt;0,$E99/(1+$G99),0))</f>
        <v>0</v>
      </c>
      <c r="M99" s="8">
        <f>IF($A99="","",IF($E99&gt;0,$L99*$G99,0))</f>
        <v>0</v>
      </c>
      <c r="N99" s="8">
        <f>IF($A99="","",IF($E99&gt;0,MAX(0,MIN($H99,$K99)-$J99),0))</f>
        <v>0</v>
      </c>
      <c r="O99" s="8">
        <f>IF($A99="","",IF($E99&gt;0,MAX(0,$H99-$K99)-MAX(0,$J99-$K99),0))</f>
        <v>0</v>
      </c>
      <c r="P99" s="8">
        <f>IF($A99="","",SUMIFS('Exact Output'!$O:$O,'Exact Output'!$A:$A,$A99,'Exact Output'!$B:$B,$U99))</f>
        <v>0</v>
      </c>
      <c r="Q99" s="8">
        <f>IF($A99="","",SUMIFS('Exact Output'!$Q:$Q,'Exact Output'!$A:$A,$A99,'Exact Output'!$B:$B,$U99))</f>
        <v>0</v>
      </c>
      <c r="R99" s="8">
        <f>IF($A99="","",IF($E99&gt;0,$P99+$Q99,0))</f>
        <v>0</v>
      </c>
      <c r="S99" s="6">
        <f>IF($A99="","",IF(OR($B99="",AND($D99=0,$E99=0),AND($D99&gt;0,$E99&gt;0)),"Fix input row",IF($E99&gt;0,"Invoice row","Payment row")))</f>
        <v>0</v>
      </c>
      <c r="T99" s="8">
        <f>IF($A99="","",$I99-$D99)</f>
        <v>0</v>
      </c>
      <c r="U99" s="6">
        <f>IF($E99&gt;0,COUNTIFS($A$2:$A99,$A99,$E$2:$E99,"&gt;0"),"")</f>
        <v>0</v>
      </c>
      <c r="V99" s="10">
        <f>IF($A99="","",IF($B99="","Missing date",IF(AND($D99=0,$E99=0),"Debit or credit required",IF(AND($D99&gt;0,$E99&gt;0),"Use either debit or credit, not both",IF($G99=0,"Tax rate missing","")))))</f>
        <v>0</v>
      </c>
    </row>
    <row r="100" spans="1:22">
      <c r="A100" s="6">
        <f>IF(Input!$A100="","",Input!$A100)</f>
        <v>0</v>
      </c>
      <c r="B100" s="7">
        <f>IF(Input!$A100="","",IFERROR(Input!$B100*1,DATEVALUE(Input!$B100)))</f>
        <v>0</v>
      </c>
      <c r="C100" s="6">
        <f>IF(Input!$A100="","",Input!$C100)</f>
        <v>0</v>
      </c>
      <c r="D100" s="8">
        <f>IF(Input!$A100="","",Input!$D100)</f>
        <v>0</v>
      </c>
      <c r="E100" s="8">
        <f>IF(Input!$A100="","",Input!$E100)</f>
        <v>0</v>
      </c>
      <c r="F100" s="6">
        <f>IF(Input!$A100="","",Input!$F100)</f>
        <v>0</v>
      </c>
      <c r="G100" s="9">
        <f>IF($A100="","",IF($F100&gt;1,$F100/100,$F100))</f>
        <v>0</v>
      </c>
      <c r="H100" s="8">
        <f>IF($A100="","",IF($A100=$A99,$H99+$E100,$E100))</f>
        <v>0</v>
      </c>
      <c r="I100" s="8">
        <f>IF($A100="","",IF($A100=$A99,$I99+$D100,$D100))</f>
        <v>0</v>
      </c>
      <c r="J100" s="8">
        <f>IF($A100="","",$H100-$E100)</f>
        <v>0</v>
      </c>
      <c r="K100" s="8">
        <f>IF($A100="","",SUMIF($A$2:$A$2001,$A100,$D$2:$D$2001))</f>
        <v>0</v>
      </c>
      <c r="L100" s="8">
        <f>IF($A100="","",IF($E100&gt;0,$E100/(1+$G100),0))</f>
        <v>0</v>
      </c>
      <c r="M100" s="8">
        <f>IF($A100="","",IF($E100&gt;0,$L100*$G100,0))</f>
        <v>0</v>
      </c>
      <c r="N100" s="8">
        <f>IF($A100="","",IF($E100&gt;0,MAX(0,MIN($H100,$K100)-$J100),0))</f>
        <v>0</v>
      </c>
      <c r="O100" s="8">
        <f>IF($A100="","",IF($E100&gt;0,MAX(0,$H100-$K100)-MAX(0,$J100-$K100),0))</f>
        <v>0</v>
      </c>
      <c r="P100" s="8">
        <f>IF($A100="","",SUMIFS('Exact Output'!$O:$O,'Exact Output'!$A:$A,$A100,'Exact Output'!$B:$B,$U100))</f>
        <v>0</v>
      </c>
      <c r="Q100" s="8">
        <f>IF($A100="","",SUMIFS('Exact Output'!$Q:$Q,'Exact Output'!$A:$A,$A100,'Exact Output'!$B:$B,$U100))</f>
        <v>0</v>
      </c>
      <c r="R100" s="8">
        <f>IF($A100="","",IF($E100&gt;0,$P100+$Q100,0))</f>
        <v>0</v>
      </c>
      <c r="S100" s="6">
        <f>IF($A100="","",IF(OR($B100="",AND($D100=0,$E100=0),AND($D100&gt;0,$E100&gt;0)),"Fix input row",IF($E100&gt;0,"Invoice row","Payment row")))</f>
        <v>0</v>
      </c>
      <c r="T100" s="8">
        <f>IF($A100="","",$I100-$D100)</f>
        <v>0</v>
      </c>
      <c r="U100" s="6">
        <f>IF($E100&gt;0,COUNTIFS($A$2:$A100,$A100,$E$2:$E100,"&gt;0"),"")</f>
        <v>0</v>
      </c>
      <c r="V100" s="10">
        <f>IF($A100="","",IF($B100="","Missing date",IF(AND($D100=0,$E100=0),"Debit or credit required",IF(AND($D100&gt;0,$E100&gt;0),"Use either debit or credit, not both",IF($G100=0,"Tax rate missing","")))))</f>
        <v>0</v>
      </c>
    </row>
    <row r="101" spans="1:22">
      <c r="A101" s="6">
        <f>IF(Input!$A101="","",Input!$A101)</f>
        <v>0</v>
      </c>
      <c r="B101" s="7">
        <f>IF(Input!$A101="","",IFERROR(Input!$B101*1,DATEVALUE(Input!$B101)))</f>
        <v>0</v>
      </c>
      <c r="C101" s="6">
        <f>IF(Input!$A101="","",Input!$C101)</f>
        <v>0</v>
      </c>
      <c r="D101" s="8">
        <f>IF(Input!$A101="","",Input!$D101)</f>
        <v>0</v>
      </c>
      <c r="E101" s="8">
        <f>IF(Input!$A101="","",Input!$E101)</f>
        <v>0</v>
      </c>
      <c r="F101" s="6">
        <f>IF(Input!$A101="","",Input!$F101)</f>
        <v>0</v>
      </c>
      <c r="G101" s="9">
        <f>IF($A101="","",IF($F101&gt;1,$F101/100,$F101))</f>
        <v>0</v>
      </c>
      <c r="H101" s="8">
        <f>IF($A101="","",IF($A101=$A100,$H100+$E101,$E101))</f>
        <v>0</v>
      </c>
      <c r="I101" s="8">
        <f>IF($A101="","",IF($A101=$A100,$I100+$D101,$D101))</f>
        <v>0</v>
      </c>
      <c r="J101" s="8">
        <f>IF($A101="","",$H101-$E101)</f>
        <v>0</v>
      </c>
      <c r="K101" s="8">
        <f>IF($A101="","",SUMIF($A$2:$A$2001,$A101,$D$2:$D$2001))</f>
        <v>0</v>
      </c>
      <c r="L101" s="8">
        <f>IF($A101="","",IF($E101&gt;0,$E101/(1+$G101),0))</f>
        <v>0</v>
      </c>
      <c r="M101" s="8">
        <f>IF($A101="","",IF($E101&gt;0,$L101*$G101,0))</f>
        <v>0</v>
      </c>
      <c r="N101" s="8">
        <f>IF($A101="","",IF($E101&gt;0,MAX(0,MIN($H101,$K101)-$J101),0))</f>
        <v>0</v>
      </c>
      <c r="O101" s="8">
        <f>IF($A101="","",IF($E101&gt;0,MAX(0,$H101-$K101)-MAX(0,$J101-$K101),0))</f>
        <v>0</v>
      </c>
      <c r="P101" s="8">
        <f>IF($A101="","",SUMIFS('Exact Output'!$O:$O,'Exact Output'!$A:$A,$A101,'Exact Output'!$B:$B,$U101))</f>
        <v>0</v>
      </c>
      <c r="Q101" s="8">
        <f>IF($A101="","",SUMIFS('Exact Output'!$Q:$Q,'Exact Output'!$A:$A,$A101,'Exact Output'!$B:$B,$U101))</f>
        <v>0</v>
      </c>
      <c r="R101" s="8">
        <f>IF($A101="","",IF($E101&gt;0,$P101+$Q101,0))</f>
        <v>0</v>
      </c>
      <c r="S101" s="6">
        <f>IF($A101="","",IF(OR($B101="",AND($D101=0,$E101=0),AND($D101&gt;0,$E101&gt;0)),"Fix input row",IF($E101&gt;0,"Invoice row","Payment row")))</f>
        <v>0</v>
      </c>
      <c r="T101" s="8">
        <f>IF($A101="","",$I101-$D101)</f>
        <v>0</v>
      </c>
      <c r="U101" s="6">
        <f>IF($E101&gt;0,COUNTIFS($A$2:$A101,$A101,$E$2:$E101,"&gt;0"),"")</f>
        <v>0</v>
      </c>
      <c r="V101" s="10">
        <f>IF($A101="","",IF($B101="","Missing date",IF(AND($D101=0,$E101=0),"Debit or credit required",IF(AND($D101&gt;0,$E101&gt;0),"Use either debit or credit, not both",IF($G101=0,"Tax rate missing","")))))</f>
        <v>0</v>
      </c>
    </row>
    <row r="102" spans="1:22">
      <c r="A102" s="6">
        <f>IF(Input!$A102="","",Input!$A102)</f>
        <v>0</v>
      </c>
      <c r="B102" s="7">
        <f>IF(Input!$A102="","",IFERROR(Input!$B102*1,DATEVALUE(Input!$B102)))</f>
        <v>0</v>
      </c>
      <c r="C102" s="6">
        <f>IF(Input!$A102="","",Input!$C102)</f>
        <v>0</v>
      </c>
      <c r="D102" s="8">
        <f>IF(Input!$A102="","",Input!$D102)</f>
        <v>0</v>
      </c>
      <c r="E102" s="8">
        <f>IF(Input!$A102="","",Input!$E102)</f>
        <v>0</v>
      </c>
      <c r="F102" s="6">
        <f>IF(Input!$A102="","",Input!$F102)</f>
        <v>0</v>
      </c>
      <c r="G102" s="9">
        <f>IF($A102="","",IF($F102&gt;1,$F102/100,$F102))</f>
        <v>0</v>
      </c>
      <c r="H102" s="8">
        <f>IF($A102="","",IF($A102=$A101,$H101+$E102,$E102))</f>
        <v>0</v>
      </c>
      <c r="I102" s="8">
        <f>IF($A102="","",IF($A102=$A101,$I101+$D102,$D102))</f>
        <v>0</v>
      </c>
      <c r="J102" s="8">
        <f>IF($A102="","",$H102-$E102)</f>
        <v>0</v>
      </c>
      <c r="K102" s="8">
        <f>IF($A102="","",SUMIF($A$2:$A$2001,$A102,$D$2:$D$2001))</f>
        <v>0</v>
      </c>
      <c r="L102" s="8">
        <f>IF($A102="","",IF($E102&gt;0,$E102/(1+$G102),0))</f>
        <v>0</v>
      </c>
      <c r="M102" s="8">
        <f>IF($A102="","",IF($E102&gt;0,$L102*$G102,0))</f>
        <v>0</v>
      </c>
      <c r="N102" s="8">
        <f>IF($A102="","",IF($E102&gt;0,MAX(0,MIN($H102,$K102)-$J102),0))</f>
        <v>0</v>
      </c>
      <c r="O102" s="8">
        <f>IF($A102="","",IF($E102&gt;0,MAX(0,$H102-$K102)-MAX(0,$J102-$K102),0))</f>
        <v>0</v>
      </c>
      <c r="P102" s="8">
        <f>IF($A102="","",SUMIFS('Exact Output'!$O:$O,'Exact Output'!$A:$A,$A102,'Exact Output'!$B:$B,$U102))</f>
        <v>0</v>
      </c>
      <c r="Q102" s="8">
        <f>IF($A102="","",SUMIFS('Exact Output'!$Q:$Q,'Exact Output'!$A:$A,$A102,'Exact Output'!$B:$B,$U102))</f>
        <v>0</v>
      </c>
      <c r="R102" s="8">
        <f>IF($A102="","",IF($E102&gt;0,$P102+$Q102,0))</f>
        <v>0</v>
      </c>
      <c r="S102" s="6">
        <f>IF($A102="","",IF(OR($B102="",AND($D102=0,$E102=0),AND($D102&gt;0,$E102&gt;0)),"Fix input row",IF($E102&gt;0,"Invoice row","Payment row")))</f>
        <v>0</v>
      </c>
      <c r="T102" s="8">
        <f>IF($A102="","",$I102-$D102)</f>
        <v>0</v>
      </c>
      <c r="U102" s="6">
        <f>IF($E102&gt;0,COUNTIFS($A$2:$A102,$A102,$E$2:$E102,"&gt;0"),"")</f>
        <v>0</v>
      </c>
      <c r="V102" s="10">
        <f>IF($A102="","",IF($B102="","Missing date",IF(AND($D102=0,$E102=0),"Debit or credit required",IF(AND($D102&gt;0,$E102&gt;0),"Use either debit or credit, not both",IF($G102=0,"Tax rate missing","")))))</f>
        <v>0</v>
      </c>
    </row>
    <row r="103" spans="1:22">
      <c r="A103" s="6">
        <f>IF(Input!$A103="","",Input!$A103)</f>
        <v>0</v>
      </c>
      <c r="B103" s="7">
        <f>IF(Input!$A103="","",IFERROR(Input!$B103*1,DATEVALUE(Input!$B103)))</f>
        <v>0</v>
      </c>
      <c r="C103" s="6">
        <f>IF(Input!$A103="","",Input!$C103)</f>
        <v>0</v>
      </c>
      <c r="D103" s="8">
        <f>IF(Input!$A103="","",Input!$D103)</f>
        <v>0</v>
      </c>
      <c r="E103" s="8">
        <f>IF(Input!$A103="","",Input!$E103)</f>
        <v>0</v>
      </c>
      <c r="F103" s="6">
        <f>IF(Input!$A103="","",Input!$F103)</f>
        <v>0</v>
      </c>
      <c r="G103" s="9">
        <f>IF($A103="","",IF($F103&gt;1,$F103/100,$F103))</f>
        <v>0</v>
      </c>
      <c r="H103" s="8">
        <f>IF($A103="","",IF($A103=$A102,$H102+$E103,$E103))</f>
        <v>0</v>
      </c>
      <c r="I103" s="8">
        <f>IF($A103="","",IF($A103=$A102,$I102+$D103,$D103))</f>
        <v>0</v>
      </c>
      <c r="J103" s="8">
        <f>IF($A103="","",$H103-$E103)</f>
        <v>0</v>
      </c>
      <c r="K103" s="8">
        <f>IF($A103="","",SUMIF($A$2:$A$2001,$A103,$D$2:$D$2001))</f>
        <v>0</v>
      </c>
      <c r="L103" s="8">
        <f>IF($A103="","",IF($E103&gt;0,$E103/(1+$G103),0))</f>
        <v>0</v>
      </c>
      <c r="M103" s="8">
        <f>IF($A103="","",IF($E103&gt;0,$L103*$G103,0))</f>
        <v>0</v>
      </c>
      <c r="N103" s="8">
        <f>IF($A103="","",IF($E103&gt;0,MAX(0,MIN($H103,$K103)-$J103),0))</f>
        <v>0</v>
      </c>
      <c r="O103" s="8">
        <f>IF($A103="","",IF($E103&gt;0,MAX(0,$H103-$K103)-MAX(0,$J103-$K103),0))</f>
        <v>0</v>
      </c>
      <c r="P103" s="8">
        <f>IF($A103="","",SUMIFS('Exact Output'!$O:$O,'Exact Output'!$A:$A,$A103,'Exact Output'!$B:$B,$U103))</f>
        <v>0</v>
      </c>
      <c r="Q103" s="8">
        <f>IF($A103="","",SUMIFS('Exact Output'!$Q:$Q,'Exact Output'!$A:$A,$A103,'Exact Output'!$B:$B,$U103))</f>
        <v>0</v>
      </c>
      <c r="R103" s="8">
        <f>IF($A103="","",IF($E103&gt;0,$P103+$Q103,0))</f>
        <v>0</v>
      </c>
      <c r="S103" s="6">
        <f>IF($A103="","",IF(OR($B103="",AND($D103=0,$E103=0),AND($D103&gt;0,$E103&gt;0)),"Fix input row",IF($E103&gt;0,"Invoice row","Payment row")))</f>
        <v>0</v>
      </c>
      <c r="T103" s="8">
        <f>IF($A103="","",$I103-$D103)</f>
        <v>0</v>
      </c>
      <c r="U103" s="6">
        <f>IF($E103&gt;0,COUNTIFS($A$2:$A103,$A103,$E$2:$E103,"&gt;0"),"")</f>
        <v>0</v>
      </c>
      <c r="V103" s="10">
        <f>IF($A103="","",IF($B103="","Missing date",IF(AND($D103=0,$E103=0),"Debit or credit required",IF(AND($D103&gt;0,$E103&gt;0),"Use either debit or credit, not both",IF($G103=0,"Tax rate missing","")))))</f>
        <v>0</v>
      </c>
    </row>
    <row r="104" spans="1:22">
      <c r="A104" s="6">
        <f>IF(Input!$A104="","",Input!$A104)</f>
        <v>0</v>
      </c>
      <c r="B104" s="7">
        <f>IF(Input!$A104="","",IFERROR(Input!$B104*1,DATEVALUE(Input!$B104)))</f>
        <v>0</v>
      </c>
      <c r="C104" s="6">
        <f>IF(Input!$A104="","",Input!$C104)</f>
        <v>0</v>
      </c>
      <c r="D104" s="8">
        <f>IF(Input!$A104="","",Input!$D104)</f>
        <v>0</v>
      </c>
      <c r="E104" s="8">
        <f>IF(Input!$A104="","",Input!$E104)</f>
        <v>0</v>
      </c>
      <c r="F104" s="6">
        <f>IF(Input!$A104="","",Input!$F104)</f>
        <v>0</v>
      </c>
      <c r="G104" s="9">
        <f>IF($A104="","",IF($F104&gt;1,$F104/100,$F104))</f>
        <v>0</v>
      </c>
      <c r="H104" s="8">
        <f>IF($A104="","",IF($A104=$A103,$H103+$E104,$E104))</f>
        <v>0</v>
      </c>
      <c r="I104" s="8">
        <f>IF($A104="","",IF($A104=$A103,$I103+$D104,$D104))</f>
        <v>0</v>
      </c>
      <c r="J104" s="8">
        <f>IF($A104="","",$H104-$E104)</f>
        <v>0</v>
      </c>
      <c r="K104" s="8">
        <f>IF($A104="","",SUMIF($A$2:$A$2001,$A104,$D$2:$D$2001))</f>
        <v>0</v>
      </c>
      <c r="L104" s="8">
        <f>IF($A104="","",IF($E104&gt;0,$E104/(1+$G104),0))</f>
        <v>0</v>
      </c>
      <c r="M104" s="8">
        <f>IF($A104="","",IF($E104&gt;0,$L104*$G104,0))</f>
        <v>0</v>
      </c>
      <c r="N104" s="8">
        <f>IF($A104="","",IF($E104&gt;0,MAX(0,MIN($H104,$K104)-$J104),0))</f>
        <v>0</v>
      </c>
      <c r="O104" s="8">
        <f>IF($A104="","",IF($E104&gt;0,MAX(0,$H104-$K104)-MAX(0,$J104-$K104),0))</f>
        <v>0</v>
      </c>
      <c r="P104" s="8">
        <f>IF($A104="","",SUMIFS('Exact Output'!$O:$O,'Exact Output'!$A:$A,$A104,'Exact Output'!$B:$B,$U104))</f>
        <v>0</v>
      </c>
      <c r="Q104" s="8">
        <f>IF($A104="","",SUMIFS('Exact Output'!$Q:$Q,'Exact Output'!$A:$A,$A104,'Exact Output'!$B:$B,$U104))</f>
        <v>0</v>
      </c>
      <c r="R104" s="8">
        <f>IF($A104="","",IF($E104&gt;0,$P104+$Q104,0))</f>
        <v>0</v>
      </c>
      <c r="S104" s="6">
        <f>IF($A104="","",IF(OR($B104="",AND($D104=0,$E104=0),AND($D104&gt;0,$E104&gt;0)),"Fix input row",IF($E104&gt;0,"Invoice row","Payment row")))</f>
        <v>0</v>
      </c>
      <c r="T104" s="8">
        <f>IF($A104="","",$I104-$D104)</f>
        <v>0</v>
      </c>
      <c r="U104" s="6">
        <f>IF($E104&gt;0,COUNTIFS($A$2:$A104,$A104,$E$2:$E104,"&gt;0"),"")</f>
        <v>0</v>
      </c>
      <c r="V104" s="10">
        <f>IF($A104="","",IF($B104="","Missing date",IF(AND($D104=0,$E104=0),"Debit or credit required",IF(AND($D104&gt;0,$E104&gt;0),"Use either debit or credit, not both",IF($G104=0,"Tax rate missing","")))))</f>
        <v>0</v>
      </c>
    </row>
    <row r="105" spans="1:22">
      <c r="A105" s="6">
        <f>IF(Input!$A105="","",Input!$A105)</f>
        <v>0</v>
      </c>
      <c r="B105" s="7">
        <f>IF(Input!$A105="","",IFERROR(Input!$B105*1,DATEVALUE(Input!$B105)))</f>
        <v>0</v>
      </c>
      <c r="C105" s="6">
        <f>IF(Input!$A105="","",Input!$C105)</f>
        <v>0</v>
      </c>
      <c r="D105" s="8">
        <f>IF(Input!$A105="","",Input!$D105)</f>
        <v>0</v>
      </c>
      <c r="E105" s="8">
        <f>IF(Input!$A105="","",Input!$E105)</f>
        <v>0</v>
      </c>
      <c r="F105" s="6">
        <f>IF(Input!$A105="","",Input!$F105)</f>
        <v>0</v>
      </c>
      <c r="G105" s="9">
        <f>IF($A105="","",IF($F105&gt;1,$F105/100,$F105))</f>
        <v>0</v>
      </c>
      <c r="H105" s="8">
        <f>IF($A105="","",IF($A105=$A104,$H104+$E105,$E105))</f>
        <v>0</v>
      </c>
      <c r="I105" s="8">
        <f>IF($A105="","",IF($A105=$A104,$I104+$D105,$D105))</f>
        <v>0</v>
      </c>
      <c r="J105" s="8">
        <f>IF($A105="","",$H105-$E105)</f>
        <v>0</v>
      </c>
      <c r="K105" s="8">
        <f>IF($A105="","",SUMIF($A$2:$A$2001,$A105,$D$2:$D$2001))</f>
        <v>0</v>
      </c>
      <c r="L105" s="8">
        <f>IF($A105="","",IF($E105&gt;0,$E105/(1+$G105),0))</f>
        <v>0</v>
      </c>
      <c r="M105" s="8">
        <f>IF($A105="","",IF($E105&gt;0,$L105*$G105,0))</f>
        <v>0</v>
      </c>
      <c r="N105" s="8">
        <f>IF($A105="","",IF($E105&gt;0,MAX(0,MIN($H105,$K105)-$J105),0))</f>
        <v>0</v>
      </c>
      <c r="O105" s="8">
        <f>IF($A105="","",IF($E105&gt;0,MAX(0,$H105-$K105)-MAX(0,$J105-$K105),0))</f>
        <v>0</v>
      </c>
      <c r="P105" s="8">
        <f>IF($A105="","",SUMIFS('Exact Output'!$O:$O,'Exact Output'!$A:$A,$A105,'Exact Output'!$B:$B,$U105))</f>
        <v>0</v>
      </c>
      <c r="Q105" s="8">
        <f>IF($A105="","",SUMIFS('Exact Output'!$Q:$Q,'Exact Output'!$A:$A,$A105,'Exact Output'!$B:$B,$U105))</f>
        <v>0</v>
      </c>
      <c r="R105" s="8">
        <f>IF($A105="","",IF($E105&gt;0,$P105+$Q105,0))</f>
        <v>0</v>
      </c>
      <c r="S105" s="6">
        <f>IF($A105="","",IF(OR($B105="",AND($D105=0,$E105=0),AND($D105&gt;0,$E105&gt;0)),"Fix input row",IF($E105&gt;0,"Invoice row","Payment row")))</f>
        <v>0</v>
      </c>
      <c r="T105" s="8">
        <f>IF($A105="","",$I105-$D105)</f>
        <v>0</v>
      </c>
      <c r="U105" s="6">
        <f>IF($E105&gt;0,COUNTIFS($A$2:$A105,$A105,$E$2:$E105,"&gt;0"),"")</f>
        <v>0</v>
      </c>
      <c r="V105" s="10">
        <f>IF($A105="","",IF($B105="","Missing date",IF(AND($D105=0,$E105=0),"Debit or credit required",IF(AND($D105&gt;0,$E105&gt;0),"Use either debit or credit, not both",IF($G105=0,"Tax rate missing","")))))</f>
        <v>0</v>
      </c>
    </row>
    <row r="106" spans="1:22">
      <c r="A106" s="6">
        <f>IF(Input!$A106="","",Input!$A106)</f>
        <v>0</v>
      </c>
      <c r="B106" s="7">
        <f>IF(Input!$A106="","",IFERROR(Input!$B106*1,DATEVALUE(Input!$B106)))</f>
        <v>0</v>
      </c>
      <c r="C106" s="6">
        <f>IF(Input!$A106="","",Input!$C106)</f>
        <v>0</v>
      </c>
      <c r="D106" s="8">
        <f>IF(Input!$A106="","",Input!$D106)</f>
        <v>0</v>
      </c>
      <c r="E106" s="8">
        <f>IF(Input!$A106="","",Input!$E106)</f>
        <v>0</v>
      </c>
      <c r="F106" s="6">
        <f>IF(Input!$A106="","",Input!$F106)</f>
        <v>0</v>
      </c>
      <c r="G106" s="9">
        <f>IF($A106="","",IF($F106&gt;1,$F106/100,$F106))</f>
        <v>0</v>
      </c>
      <c r="H106" s="8">
        <f>IF($A106="","",IF($A106=$A105,$H105+$E106,$E106))</f>
        <v>0</v>
      </c>
      <c r="I106" s="8">
        <f>IF($A106="","",IF($A106=$A105,$I105+$D106,$D106))</f>
        <v>0</v>
      </c>
      <c r="J106" s="8">
        <f>IF($A106="","",$H106-$E106)</f>
        <v>0</v>
      </c>
      <c r="K106" s="8">
        <f>IF($A106="","",SUMIF($A$2:$A$2001,$A106,$D$2:$D$2001))</f>
        <v>0</v>
      </c>
      <c r="L106" s="8">
        <f>IF($A106="","",IF($E106&gt;0,$E106/(1+$G106),0))</f>
        <v>0</v>
      </c>
      <c r="M106" s="8">
        <f>IF($A106="","",IF($E106&gt;0,$L106*$G106,0))</f>
        <v>0</v>
      </c>
      <c r="N106" s="8">
        <f>IF($A106="","",IF($E106&gt;0,MAX(0,MIN($H106,$K106)-$J106),0))</f>
        <v>0</v>
      </c>
      <c r="O106" s="8">
        <f>IF($A106="","",IF($E106&gt;0,MAX(0,$H106-$K106)-MAX(0,$J106-$K106),0))</f>
        <v>0</v>
      </c>
      <c r="P106" s="8">
        <f>IF($A106="","",SUMIFS('Exact Output'!$O:$O,'Exact Output'!$A:$A,$A106,'Exact Output'!$B:$B,$U106))</f>
        <v>0</v>
      </c>
      <c r="Q106" s="8">
        <f>IF($A106="","",SUMIFS('Exact Output'!$Q:$Q,'Exact Output'!$A:$A,$A106,'Exact Output'!$B:$B,$U106))</f>
        <v>0</v>
      </c>
      <c r="R106" s="8">
        <f>IF($A106="","",IF($E106&gt;0,$P106+$Q106,0))</f>
        <v>0</v>
      </c>
      <c r="S106" s="6">
        <f>IF($A106="","",IF(OR($B106="",AND($D106=0,$E106=0),AND($D106&gt;0,$E106&gt;0)),"Fix input row",IF($E106&gt;0,"Invoice row","Payment row")))</f>
        <v>0</v>
      </c>
      <c r="T106" s="8">
        <f>IF($A106="","",$I106-$D106)</f>
        <v>0</v>
      </c>
      <c r="U106" s="6">
        <f>IF($E106&gt;0,COUNTIFS($A$2:$A106,$A106,$E$2:$E106,"&gt;0"),"")</f>
        <v>0</v>
      </c>
      <c r="V106" s="10">
        <f>IF($A106="","",IF($B106="","Missing date",IF(AND($D106=0,$E106=0),"Debit or credit required",IF(AND($D106&gt;0,$E106&gt;0),"Use either debit or credit, not both",IF($G106=0,"Tax rate missing","")))))</f>
        <v>0</v>
      </c>
    </row>
    <row r="107" spans="1:22">
      <c r="A107" s="6">
        <f>IF(Input!$A107="","",Input!$A107)</f>
        <v>0</v>
      </c>
      <c r="B107" s="7">
        <f>IF(Input!$A107="","",IFERROR(Input!$B107*1,DATEVALUE(Input!$B107)))</f>
        <v>0</v>
      </c>
      <c r="C107" s="6">
        <f>IF(Input!$A107="","",Input!$C107)</f>
        <v>0</v>
      </c>
      <c r="D107" s="8">
        <f>IF(Input!$A107="","",Input!$D107)</f>
        <v>0</v>
      </c>
      <c r="E107" s="8">
        <f>IF(Input!$A107="","",Input!$E107)</f>
        <v>0</v>
      </c>
      <c r="F107" s="6">
        <f>IF(Input!$A107="","",Input!$F107)</f>
        <v>0</v>
      </c>
      <c r="G107" s="9">
        <f>IF($A107="","",IF($F107&gt;1,$F107/100,$F107))</f>
        <v>0</v>
      </c>
      <c r="H107" s="8">
        <f>IF($A107="","",IF($A107=$A106,$H106+$E107,$E107))</f>
        <v>0</v>
      </c>
      <c r="I107" s="8">
        <f>IF($A107="","",IF($A107=$A106,$I106+$D107,$D107))</f>
        <v>0</v>
      </c>
      <c r="J107" s="8">
        <f>IF($A107="","",$H107-$E107)</f>
        <v>0</v>
      </c>
      <c r="K107" s="8">
        <f>IF($A107="","",SUMIF($A$2:$A$2001,$A107,$D$2:$D$2001))</f>
        <v>0</v>
      </c>
      <c r="L107" s="8">
        <f>IF($A107="","",IF($E107&gt;0,$E107/(1+$G107),0))</f>
        <v>0</v>
      </c>
      <c r="M107" s="8">
        <f>IF($A107="","",IF($E107&gt;0,$L107*$G107,0))</f>
        <v>0</v>
      </c>
      <c r="N107" s="8">
        <f>IF($A107="","",IF($E107&gt;0,MAX(0,MIN($H107,$K107)-$J107),0))</f>
        <v>0</v>
      </c>
      <c r="O107" s="8">
        <f>IF($A107="","",IF($E107&gt;0,MAX(0,$H107-$K107)-MAX(0,$J107-$K107),0))</f>
        <v>0</v>
      </c>
      <c r="P107" s="8">
        <f>IF($A107="","",SUMIFS('Exact Output'!$O:$O,'Exact Output'!$A:$A,$A107,'Exact Output'!$B:$B,$U107))</f>
        <v>0</v>
      </c>
      <c r="Q107" s="8">
        <f>IF($A107="","",SUMIFS('Exact Output'!$Q:$Q,'Exact Output'!$A:$A,$A107,'Exact Output'!$B:$B,$U107))</f>
        <v>0</v>
      </c>
      <c r="R107" s="8">
        <f>IF($A107="","",IF($E107&gt;0,$P107+$Q107,0))</f>
        <v>0</v>
      </c>
      <c r="S107" s="6">
        <f>IF($A107="","",IF(OR($B107="",AND($D107=0,$E107=0),AND($D107&gt;0,$E107&gt;0)),"Fix input row",IF($E107&gt;0,"Invoice row","Payment row")))</f>
        <v>0</v>
      </c>
      <c r="T107" s="8">
        <f>IF($A107="","",$I107-$D107)</f>
        <v>0</v>
      </c>
      <c r="U107" s="6">
        <f>IF($E107&gt;0,COUNTIFS($A$2:$A107,$A107,$E$2:$E107,"&gt;0"),"")</f>
        <v>0</v>
      </c>
      <c r="V107" s="10">
        <f>IF($A107="","",IF($B107="","Missing date",IF(AND($D107=0,$E107=0),"Debit or credit required",IF(AND($D107&gt;0,$E107&gt;0),"Use either debit or credit, not both",IF($G107=0,"Tax rate missing","")))))</f>
        <v>0</v>
      </c>
    </row>
    <row r="108" spans="1:22">
      <c r="A108" s="6">
        <f>IF(Input!$A108="","",Input!$A108)</f>
        <v>0</v>
      </c>
      <c r="B108" s="7">
        <f>IF(Input!$A108="","",IFERROR(Input!$B108*1,DATEVALUE(Input!$B108)))</f>
        <v>0</v>
      </c>
      <c r="C108" s="6">
        <f>IF(Input!$A108="","",Input!$C108)</f>
        <v>0</v>
      </c>
      <c r="D108" s="8">
        <f>IF(Input!$A108="","",Input!$D108)</f>
        <v>0</v>
      </c>
      <c r="E108" s="8">
        <f>IF(Input!$A108="","",Input!$E108)</f>
        <v>0</v>
      </c>
      <c r="F108" s="6">
        <f>IF(Input!$A108="","",Input!$F108)</f>
        <v>0</v>
      </c>
      <c r="G108" s="9">
        <f>IF($A108="","",IF($F108&gt;1,$F108/100,$F108))</f>
        <v>0</v>
      </c>
      <c r="H108" s="8">
        <f>IF($A108="","",IF($A108=$A107,$H107+$E108,$E108))</f>
        <v>0</v>
      </c>
      <c r="I108" s="8">
        <f>IF($A108="","",IF($A108=$A107,$I107+$D108,$D108))</f>
        <v>0</v>
      </c>
      <c r="J108" s="8">
        <f>IF($A108="","",$H108-$E108)</f>
        <v>0</v>
      </c>
      <c r="K108" s="8">
        <f>IF($A108="","",SUMIF($A$2:$A$2001,$A108,$D$2:$D$2001))</f>
        <v>0</v>
      </c>
      <c r="L108" s="8">
        <f>IF($A108="","",IF($E108&gt;0,$E108/(1+$G108),0))</f>
        <v>0</v>
      </c>
      <c r="M108" s="8">
        <f>IF($A108="","",IF($E108&gt;0,$L108*$G108,0))</f>
        <v>0</v>
      </c>
      <c r="N108" s="8">
        <f>IF($A108="","",IF($E108&gt;0,MAX(0,MIN($H108,$K108)-$J108),0))</f>
        <v>0</v>
      </c>
      <c r="O108" s="8">
        <f>IF($A108="","",IF($E108&gt;0,MAX(0,$H108-$K108)-MAX(0,$J108-$K108),0))</f>
        <v>0</v>
      </c>
      <c r="P108" s="8">
        <f>IF($A108="","",SUMIFS('Exact Output'!$O:$O,'Exact Output'!$A:$A,$A108,'Exact Output'!$B:$B,$U108))</f>
        <v>0</v>
      </c>
      <c r="Q108" s="8">
        <f>IF($A108="","",SUMIFS('Exact Output'!$Q:$Q,'Exact Output'!$A:$A,$A108,'Exact Output'!$B:$B,$U108))</f>
        <v>0</v>
      </c>
      <c r="R108" s="8">
        <f>IF($A108="","",IF($E108&gt;0,$P108+$Q108,0))</f>
        <v>0</v>
      </c>
      <c r="S108" s="6">
        <f>IF($A108="","",IF(OR($B108="",AND($D108=0,$E108=0),AND($D108&gt;0,$E108&gt;0)),"Fix input row",IF($E108&gt;0,"Invoice row","Payment row")))</f>
        <v>0</v>
      </c>
      <c r="T108" s="8">
        <f>IF($A108="","",$I108-$D108)</f>
        <v>0</v>
      </c>
      <c r="U108" s="6">
        <f>IF($E108&gt;0,COUNTIFS($A$2:$A108,$A108,$E$2:$E108,"&gt;0"),"")</f>
        <v>0</v>
      </c>
      <c r="V108" s="10">
        <f>IF($A108="","",IF($B108="","Missing date",IF(AND($D108=0,$E108=0),"Debit or credit required",IF(AND($D108&gt;0,$E108&gt;0),"Use either debit or credit, not both",IF($G108=0,"Tax rate missing","")))))</f>
        <v>0</v>
      </c>
    </row>
    <row r="109" spans="1:22">
      <c r="A109" s="6">
        <f>IF(Input!$A109="","",Input!$A109)</f>
        <v>0</v>
      </c>
      <c r="B109" s="7">
        <f>IF(Input!$A109="","",IFERROR(Input!$B109*1,DATEVALUE(Input!$B109)))</f>
        <v>0</v>
      </c>
      <c r="C109" s="6">
        <f>IF(Input!$A109="","",Input!$C109)</f>
        <v>0</v>
      </c>
      <c r="D109" s="8">
        <f>IF(Input!$A109="","",Input!$D109)</f>
        <v>0</v>
      </c>
      <c r="E109" s="8">
        <f>IF(Input!$A109="","",Input!$E109)</f>
        <v>0</v>
      </c>
      <c r="F109" s="6">
        <f>IF(Input!$A109="","",Input!$F109)</f>
        <v>0</v>
      </c>
      <c r="G109" s="9">
        <f>IF($A109="","",IF($F109&gt;1,$F109/100,$F109))</f>
        <v>0</v>
      </c>
      <c r="H109" s="8">
        <f>IF($A109="","",IF($A109=$A108,$H108+$E109,$E109))</f>
        <v>0</v>
      </c>
      <c r="I109" s="8">
        <f>IF($A109="","",IF($A109=$A108,$I108+$D109,$D109))</f>
        <v>0</v>
      </c>
      <c r="J109" s="8">
        <f>IF($A109="","",$H109-$E109)</f>
        <v>0</v>
      </c>
      <c r="K109" s="8">
        <f>IF($A109="","",SUMIF($A$2:$A$2001,$A109,$D$2:$D$2001))</f>
        <v>0</v>
      </c>
      <c r="L109" s="8">
        <f>IF($A109="","",IF($E109&gt;0,$E109/(1+$G109),0))</f>
        <v>0</v>
      </c>
      <c r="M109" s="8">
        <f>IF($A109="","",IF($E109&gt;0,$L109*$G109,0))</f>
        <v>0</v>
      </c>
      <c r="N109" s="8">
        <f>IF($A109="","",IF($E109&gt;0,MAX(0,MIN($H109,$K109)-$J109),0))</f>
        <v>0</v>
      </c>
      <c r="O109" s="8">
        <f>IF($A109="","",IF($E109&gt;0,MAX(0,$H109-$K109)-MAX(0,$J109-$K109),0))</f>
        <v>0</v>
      </c>
      <c r="P109" s="8">
        <f>IF($A109="","",SUMIFS('Exact Output'!$O:$O,'Exact Output'!$A:$A,$A109,'Exact Output'!$B:$B,$U109))</f>
        <v>0</v>
      </c>
      <c r="Q109" s="8">
        <f>IF($A109="","",SUMIFS('Exact Output'!$Q:$Q,'Exact Output'!$A:$A,$A109,'Exact Output'!$B:$B,$U109))</f>
        <v>0</v>
      </c>
      <c r="R109" s="8">
        <f>IF($A109="","",IF($E109&gt;0,$P109+$Q109,0))</f>
        <v>0</v>
      </c>
      <c r="S109" s="6">
        <f>IF($A109="","",IF(OR($B109="",AND($D109=0,$E109=0),AND($D109&gt;0,$E109&gt;0)),"Fix input row",IF($E109&gt;0,"Invoice row","Payment row")))</f>
        <v>0</v>
      </c>
      <c r="T109" s="8">
        <f>IF($A109="","",$I109-$D109)</f>
        <v>0</v>
      </c>
      <c r="U109" s="6">
        <f>IF($E109&gt;0,COUNTIFS($A$2:$A109,$A109,$E$2:$E109,"&gt;0"),"")</f>
        <v>0</v>
      </c>
      <c r="V109" s="10">
        <f>IF($A109="","",IF($B109="","Missing date",IF(AND($D109=0,$E109=0),"Debit or credit required",IF(AND($D109&gt;0,$E109&gt;0),"Use either debit or credit, not both",IF($G109=0,"Tax rate missing","")))))</f>
        <v>0</v>
      </c>
    </row>
    <row r="110" spans="1:22">
      <c r="A110" s="6">
        <f>IF(Input!$A110="","",Input!$A110)</f>
        <v>0</v>
      </c>
      <c r="B110" s="7">
        <f>IF(Input!$A110="","",IFERROR(Input!$B110*1,DATEVALUE(Input!$B110)))</f>
        <v>0</v>
      </c>
      <c r="C110" s="6">
        <f>IF(Input!$A110="","",Input!$C110)</f>
        <v>0</v>
      </c>
      <c r="D110" s="8">
        <f>IF(Input!$A110="","",Input!$D110)</f>
        <v>0</v>
      </c>
      <c r="E110" s="8">
        <f>IF(Input!$A110="","",Input!$E110)</f>
        <v>0</v>
      </c>
      <c r="F110" s="6">
        <f>IF(Input!$A110="","",Input!$F110)</f>
        <v>0</v>
      </c>
      <c r="G110" s="9">
        <f>IF($A110="","",IF($F110&gt;1,$F110/100,$F110))</f>
        <v>0</v>
      </c>
      <c r="H110" s="8">
        <f>IF($A110="","",IF($A110=$A109,$H109+$E110,$E110))</f>
        <v>0</v>
      </c>
      <c r="I110" s="8">
        <f>IF($A110="","",IF($A110=$A109,$I109+$D110,$D110))</f>
        <v>0</v>
      </c>
      <c r="J110" s="8">
        <f>IF($A110="","",$H110-$E110)</f>
        <v>0</v>
      </c>
      <c r="K110" s="8">
        <f>IF($A110="","",SUMIF($A$2:$A$2001,$A110,$D$2:$D$2001))</f>
        <v>0</v>
      </c>
      <c r="L110" s="8">
        <f>IF($A110="","",IF($E110&gt;0,$E110/(1+$G110),0))</f>
        <v>0</v>
      </c>
      <c r="M110" s="8">
        <f>IF($A110="","",IF($E110&gt;0,$L110*$G110,0))</f>
        <v>0</v>
      </c>
      <c r="N110" s="8">
        <f>IF($A110="","",IF($E110&gt;0,MAX(0,MIN($H110,$K110)-$J110),0))</f>
        <v>0</v>
      </c>
      <c r="O110" s="8">
        <f>IF($A110="","",IF($E110&gt;0,MAX(0,$H110-$K110)-MAX(0,$J110-$K110),0))</f>
        <v>0</v>
      </c>
      <c r="P110" s="8">
        <f>IF($A110="","",SUMIFS('Exact Output'!$O:$O,'Exact Output'!$A:$A,$A110,'Exact Output'!$B:$B,$U110))</f>
        <v>0</v>
      </c>
      <c r="Q110" s="8">
        <f>IF($A110="","",SUMIFS('Exact Output'!$Q:$Q,'Exact Output'!$A:$A,$A110,'Exact Output'!$B:$B,$U110))</f>
        <v>0</v>
      </c>
      <c r="R110" s="8">
        <f>IF($A110="","",IF($E110&gt;0,$P110+$Q110,0))</f>
        <v>0</v>
      </c>
      <c r="S110" s="6">
        <f>IF($A110="","",IF(OR($B110="",AND($D110=0,$E110=0),AND($D110&gt;0,$E110&gt;0)),"Fix input row",IF($E110&gt;0,"Invoice row","Payment row")))</f>
        <v>0</v>
      </c>
      <c r="T110" s="8">
        <f>IF($A110="","",$I110-$D110)</f>
        <v>0</v>
      </c>
      <c r="U110" s="6">
        <f>IF($E110&gt;0,COUNTIFS($A$2:$A110,$A110,$E$2:$E110,"&gt;0"),"")</f>
        <v>0</v>
      </c>
      <c r="V110" s="10">
        <f>IF($A110="","",IF($B110="","Missing date",IF(AND($D110=0,$E110=0),"Debit or credit required",IF(AND($D110&gt;0,$E110&gt;0),"Use either debit or credit, not both",IF($G110=0,"Tax rate missing","")))))</f>
        <v>0</v>
      </c>
    </row>
    <row r="111" spans="1:22">
      <c r="A111" s="6">
        <f>IF(Input!$A111="","",Input!$A111)</f>
        <v>0</v>
      </c>
      <c r="B111" s="7">
        <f>IF(Input!$A111="","",IFERROR(Input!$B111*1,DATEVALUE(Input!$B111)))</f>
        <v>0</v>
      </c>
      <c r="C111" s="6">
        <f>IF(Input!$A111="","",Input!$C111)</f>
        <v>0</v>
      </c>
      <c r="D111" s="8">
        <f>IF(Input!$A111="","",Input!$D111)</f>
        <v>0</v>
      </c>
      <c r="E111" s="8">
        <f>IF(Input!$A111="","",Input!$E111)</f>
        <v>0</v>
      </c>
      <c r="F111" s="6">
        <f>IF(Input!$A111="","",Input!$F111)</f>
        <v>0</v>
      </c>
      <c r="G111" s="9">
        <f>IF($A111="","",IF($F111&gt;1,$F111/100,$F111))</f>
        <v>0</v>
      </c>
      <c r="H111" s="8">
        <f>IF($A111="","",IF($A111=$A110,$H110+$E111,$E111))</f>
        <v>0</v>
      </c>
      <c r="I111" s="8">
        <f>IF($A111="","",IF($A111=$A110,$I110+$D111,$D111))</f>
        <v>0</v>
      </c>
      <c r="J111" s="8">
        <f>IF($A111="","",$H111-$E111)</f>
        <v>0</v>
      </c>
      <c r="K111" s="8">
        <f>IF($A111="","",SUMIF($A$2:$A$2001,$A111,$D$2:$D$2001))</f>
        <v>0</v>
      </c>
      <c r="L111" s="8">
        <f>IF($A111="","",IF($E111&gt;0,$E111/(1+$G111),0))</f>
        <v>0</v>
      </c>
      <c r="M111" s="8">
        <f>IF($A111="","",IF($E111&gt;0,$L111*$G111,0))</f>
        <v>0</v>
      </c>
      <c r="N111" s="8">
        <f>IF($A111="","",IF($E111&gt;0,MAX(0,MIN($H111,$K111)-$J111),0))</f>
        <v>0</v>
      </c>
      <c r="O111" s="8">
        <f>IF($A111="","",IF($E111&gt;0,MAX(0,$H111-$K111)-MAX(0,$J111-$K111),0))</f>
        <v>0</v>
      </c>
      <c r="P111" s="8">
        <f>IF($A111="","",SUMIFS('Exact Output'!$O:$O,'Exact Output'!$A:$A,$A111,'Exact Output'!$B:$B,$U111))</f>
        <v>0</v>
      </c>
      <c r="Q111" s="8">
        <f>IF($A111="","",SUMIFS('Exact Output'!$Q:$Q,'Exact Output'!$A:$A,$A111,'Exact Output'!$B:$B,$U111))</f>
        <v>0</v>
      </c>
      <c r="R111" s="8">
        <f>IF($A111="","",IF($E111&gt;0,$P111+$Q111,0))</f>
        <v>0</v>
      </c>
      <c r="S111" s="6">
        <f>IF($A111="","",IF(OR($B111="",AND($D111=0,$E111=0),AND($D111&gt;0,$E111&gt;0)),"Fix input row",IF($E111&gt;0,"Invoice row","Payment row")))</f>
        <v>0</v>
      </c>
      <c r="T111" s="8">
        <f>IF($A111="","",$I111-$D111)</f>
        <v>0</v>
      </c>
      <c r="U111" s="6">
        <f>IF($E111&gt;0,COUNTIFS($A$2:$A111,$A111,$E$2:$E111,"&gt;0"),"")</f>
        <v>0</v>
      </c>
      <c r="V111" s="10">
        <f>IF($A111="","",IF($B111="","Missing date",IF(AND($D111=0,$E111=0),"Debit or credit required",IF(AND($D111&gt;0,$E111&gt;0),"Use either debit or credit, not both",IF($G111=0,"Tax rate missing","")))))</f>
        <v>0</v>
      </c>
    </row>
    <row r="112" spans="1:22">
      <c r="A112" s="6">
        <f>IF(Input!$A112="","",Input!$A112)</f>
        <v>0</v>
      </c>
      <c r="B112" s="7">
        <f>IF(Input!$A112="","",IFERROR(Input!$B112*1,DATEVALUE(Input!$B112)))</f>
        <v>0</v>
      </c>
      <c r="C112" s="6">
        <f>IF(Input!$A112="","",Input!$C112)</f>
        <v>0</v>
      </c>
      <c r="D112" s="8">
        <f>IF(Input!$A112="","",Input!$D112)</f>
        <v>0</v>
      </c>
      <c r="E112" s="8">
        <f>IF(Input!$A112="","",Input!$E112)</f>
        <v>0</v>
      </c>
      <c r="F112" s="6">
        <f>IF(Input!$A112="","",Input!$F112)</f>
        <v>0</v>
      </c>
      <c r="G112" s="9">
        <f>IF($A112="","",IF($F112&gt;1,$F112/100,$F112))</f>
        <v>0</v>
      </c>
      <c r="H112" s="8">
        <f>IF($A112="","",IF($A112=$A111,$H111+$E112,$E112))</f>
        <v>0</v>
      </c>
      <c r="I112" s="8">
        <f>IF($A112="","",IF($A112=$A111,$I111+$D112,$D112))</f>
        <v>0</v>
      </c>
      <c r="J112" s="8">
        <f>IF($A112="","",$H112-$E112)</f>
        <v>0</v>
      </c>
      <c r="K112" s="8">
        <f>IF($A112="","",SUMIF($A$2:$A$2001,$A112,$D$2:$D$2001))</f>
        <v>0</v>
      </c>
      <c r="L112" s="8">
        <f>IF($A112="","",IF($E112&gt;0,$E112/(1+$G112),0))</f>
        <v>0</v>
      </c>
      <c r="M112" s="8">
        <f>IF($A112="","",IF($E112&gt;0,$L112*$G112,0))</f>
        <v>0</v>
      </c>
      <c r="N112" s="8">
        <f>IF($A112="","",IF($E112&gt;0,MAX(0,MIN($H112,$K112)-$J112),0))</f>
        <v>0</v>
      </c>
      <c r="O112" s="8">
        <f>IF($A112="","",IF($E112&gt;0,MAX(0,$H112-$K112)-MAX(0,$J112-$K112),0))</f>
        <v>0</v>
      </c>
      <c r="P112" s="8">
        <f>IF($A112="","",SUMIFS('Exact Output'!$O:$O,'Exact Output'!$A:$A,$A112,'Exact Output'!$B:$B,$U112))</f>
        <v>0</v>
      </c>
      <c r="Q112" s="8">
        <f>IF($A112="","",SUMIFS('Exact Output'!$Q:$Q,'Exact Output'!$A:$A,$A112,'Exact Output'!$B:$B,$U112))</f>
        <v>0</v>
      </c>
      <c r="R112" s="8">
        <f>IF($A112="","",IF($E112&gt;0,$P112+$Q112,0))</f>
        <v>0</v>
      </c>
      <c r="S112" s="6">
        <f>IF($A112="","",IF(OR($B112="",AND($D112=0,$E112=0),AND($D112&gt;0,$E112&gt;0)),"Fix input row",IF($E112&gt;0,"Invoice row","Payment row")))</f>
        <v>0</v>
      </c>
      <c r="T112" s="8">
        <f>IF($A112="","",$I112-$D112)</f>
        <v>0</v>
      </c>
      <c r="U112" s="6">
        <f>IF($E112&gt;0,COUNTIFS($A$2:$A112,$A112,$E$2:$E112,"&gt;0"),"")</f>
        <v>0</v>
      </c>
      <c r="V112" s="10">
        <f>IF($A112="","",IF($B112="","Missing date",IF(AND($D112=0,$E112=0),"Debit or credit required",IF(AND($D112&gt;0,$E112&gt;0),"Use either debit or credit, not both",IF($G112=0,"Tax rate missing","")))))</f>
        <v>0</v>
      </c>
    </row>
    <row r="113" spans="1:22">
      <c r="A113" s="6">
        <f>IF(Input!$A113="","",Input!$A113)</f>
        <v>0</v>
      </c>
      <c r="B113" s="7">
        <f>IF(Input!$A113="","",IFERROR(Input!$B113*1,DATEVALUE(Input!$B113)))</f>
        <v>0</v>
      </c>
      <c r="C113" s="6">
        <f>IF(Input!$A113="","",Input!$C113)</f>
        <v>0</v>
      </c>
      <c r="D113" s="8">
        <f>IF(Input!$A113="","",Input!$D113)</f>
        <v>0</v>
      </c>
      <c r="E113" s="8">
        <f>IF(Input!$A113="","",Input!$E113)</f>
        <v>0</v>
      </c>
      <c r="F113" s="6">
        <f>IF(Input!$A113="","",Input!$F113)</f>
        <v>0</v>
      </c>
      <c r="G113" s="9">
        <f>IF($A113="","",IF($F113&gt;1,$F113/100,$F113))</f>
        <v>0</v>
      </c>
      <c r="H113" s="8">
        <f>IF($A113="","",IF($A113=$A112,$H112+$E113,$E113))</f>
        <v>0</v>
      </c>
      <c r="I113" s="8">
        <f>IF($A113="","",IF($A113=$A112,$I112+$D113,$D113))</f>
        <v>0</v>
      </c>
      <c r="J113" s="8">
        <f>IF($A113="","",$H113-$E113)</f>
        <v>0</v>
      </c>
      <c r="K113" s="8">
        <f>IF($A113="","",SUMIF($A$2:$A$2001,$A113,$D$2:$D$2001))</f>
        <v>0</v>
      </c>
      <c r="L113" s="8">
        <f>IF($A113="","",IF($E113&gt;0,$E113/(1+$G113),0))</f>
        <v>0</v>
      </c>
      <c r="M113" s="8">
        <f>IF($A113="","",IF($E113&gt;0,$L113*$G113,0))</f>
        <v>0</v>
      </c>
      <c r="N113" s="8">
        <f>IF($A113="","",IF($E113&gt;0,MAX(0,MIN($H113,$K113)-$J113),0))</f>
        <v>0</v>
      </c>
      <c r="O113" s="8">
        <f>IF($A113="","",IF($E113&gt;0,MAX(0,$H113-$K113)-MAX(0,$J113-$K113),0))</f>
        <v>0</v>
      </c>
      <c r="P113" s="8">
        <f>IF($A113="","",SUMIFS('Exact Output'!$O:$O,'Exact Output'!$A:$A,$A113,'Exact Output'!$B:$B,$U113))</f>
        <v>0</v>
      </c>
      <c r="Q113" s="8">
        <f>IF($A113="","",SUMIFS('Exact Output'!$Q:$Q,'Exact Output'!$A:$A,$A113,'Exact Output'!$B:$B,$U113))</f>
        <v>0</v>
      </c>
      <c r="R113" s="8">
        <f>IF($A113="","",IF($E113&gt;0,$P113+$Q113,0))</f>
        <v>0</v>
      </c>
      <c r="S113" s="6">
        <f>IF($A113="","",IF(OR($B113="",AND($D113=0,$E113=0),AND($D113&gt;0,$E113&gt;0)),"Fix input row",IF($E113&gt;0,"Invoice row","Payment row")))</f>
        <v>0</v>
      </c>
      <c r="T113" s="8">
        <f>IF($A113="","",$I113-$D113)</f>
        <v>0</v>
      </c>
      <c r="U113" s="6">
        <f>IF($E113&gt;0,COUNTIFS($A$2:$A113,$A113,$E$2:$E113,"&gt;0"),"")</f>
        <v>0</v>
      </c>
      <c r="V113" s="10">
        <f>IF($A113="","",IF($B113="","Missing date",IF(AND($D113=0,$E113=0),"Debit or credit required",IF(AND($D113&gt;0,$E113&gt;0),"Use either debit or credit, not both",IF($G113=0,"Tax rate missing","")))))</f>
        <v>0</v>
      </c>
    </row>
    <row r="114" spans="1:22">
      <c r="A114" s="6">
        <f>IF(Input!$A114="","",Input!$A114)</f>
        <v>0</v>
      </c>
      <c r="B114" s="7">
        <f>IF(Input!$A114="","",IFERROR(Input!$B114*1,DATEVALUE(Input!$B114)))</f>
        <v>0</v>
      </c>
      <c r="C114" s="6">
        <f>IF(Input!$A114="","",Input!$C114)</f>
        <v>0</v>
      </c>
      <c r="D114" s="8">
        <f>IF(Input!$A114="","",Input!$D114)</f>
        <v>0</v>
      </c>
      <c r="E114" s="8">
        <f>IF(Input!$A114="","",Input!$E114)</f>
        <v>0</v>
      </c>
      <c r="F114" s="6">
        <f>IF(Input!$A114="","",Input!$F114)</f>
        <v>0</v>
      </c>
      <c r="G114" s="9">
        <f>IF($A114="","",IF($F114&gt;1,$F114/100,$F114))</f>
        <v>0</v>
      </c>
      <c r="H114" s="8">
        <f>IF($A114="","",IF($A114=$A113,$H113+$E114,$E114))</f>
        <v>0</v>
      </c>
      <c r="I114" s="8">
        <f>IF($A114="","",IF($A114=$A113,$I113+$D114,$D114))</f>
        <v>0</v>
      </c>
      <c r="J114" s="8">
        <f>IF($A114="","",$H114-$E114)</f>
        <v>0</v>
      </c>
      <c r="K114" s="8">
        <f>IF($A114="","",SUMIF($A$2:$A$2001,$A114,$D$2:$D$2001))</f>
        <v>0</v>
      </c>
      <c r="L114" s="8">
        <f>IF($A114="","",IF($E114&gt;0,$E114/(1+$G114),0))</f>
        <v>0</v>
      </c>
      <c r="M114" s="8">
        <f>IF($A114="","",IF($E114&gt;0,$L114*$G114,0))</f>
        <v>0</v>
      </c>
      <c r="N114" s="8">
        <f>IF($A114="","",IF($E114&gt;0,MAX(0,MIN($H114,$K114)-$J114),0))</f>
        <v>0</v>
      </c>
      <c r="O114" s="8">
        <f>IF($A114="","",IF($E114&gt;0,MAX(0,$H114-$K114)-MAX(0,$J114-$K114),0))</f>
        <v>0</v>
      </c>
      <c r="P114" s="8">
        <f>IF($A114="","",SUMIFS('Exact Output'!$O:$O,'Exact Output'!$A:$A,$A114,'Exact Output'!$B:$B,$U114))</f>
        <v>0</v>
      </c>
      <c r="Q114" s="8">
        <f>IF($A114="","",SUMIFS('Exact Output'!$Q:$Q,'Exact Output'!$A:$A,$A114,'Exact Output'!$B:$B,$U114))</f>
        <v>0</v>
      </c>
      <c r="R114" s="8">
        <f>IF($A114="","",IF($E114&gt;0,$P114+$Q114,0))</f>
        <v>0</v>
      </c>
      <c r="S114" s="6">
        <f>IF($A114="","",IF(OR($B114="",AND($D114=0,$E114=0),AND($D114&gt;0,$E114&gt;0)),"Fix input row",IF($E114&gt;0,"Invoice row","Payment row")))</f>
        <v>0</v>
      </c>
      <c r="T114" s="8">
        <f>IF($A114="","",$I114-$D114)</f>
        <v>0</v>
      </c>
      <c r="U114" s="6">
        <f>IF($E114&gt;0,COUNTIFS($A$2:$A114,$A114,$E$2:$E114,"&gt;0"),"")</f>
        <v>0</v>
      </c>
      <c r="V114" s="10">
        <f>IF($A114="","",IF($B114="","Missing date",IF(AND($D114=0,$E114=0),"Debit or credit required",IF(AND($D114&gt;0,$E114&gt;0),"Use either debit or credit, not both",IF($G114=0,"Tax rate missing","")))))</f>
        <v>0</v>
      </c>
    </row>
    <row r="115" spans="1:22">
      <c r="A115" s="6">
        <f>IF(Input!$A115="","",Input!$A115)</f>
        <v>0</v>
      </c>
      <c r="B115" s="7">
        <f>IF(Input!$A115="","",IFERROR(Input!$B115*1,DATEVALUE(Input!$B115)))</f>
        <v>0</v>
      </c>
      <c r="C115" s="6">
        <f>IF(Input!$A115="","",Input!$C115)</f>
        <v>0</v>
      </c>
      <c r="D115" s="8">
        <f>IF(Input!$A115="","",Input!$D115)</f>
        <v>0</v>
      </c>
      <c r="E115" s="8">
        <f>IF(Input!$A115="","",Input!$E115)</f>
        <v>0</v>
      </c>
      <c r="F115" s="6">
        <f>IF(Input!$A115="","",Input!$F115)</f>
        <v>0</v>
      </c>
      <c r="G115" s="9">
        <f>IF($A115="","",IF($F115&gt;1,$F115/100,$F115))</f>
        <v>0</v>
      </c>
      <c r="H115" s="8">
        <f>IF($A115="","",IF($A115=$A114,$H114+$E115,$E115))</f>
        <v>0</v>
      </c>
      <c r="I115" s="8">
        <f>IF($A115="","",IF($A115=$A114,$I114+$D115,$D115))</f>
        <v>0</v>
      </c>
      <c r="J115" s="8">
        <f>IF($A115="","",$H115-$E115)</f>
        <v>0</v>
      </c>
      <c r="K115" s="8">
        <f>IF($A115="","",SUMIF($A$2:$A$2001,$A115,$D$2:$D$2001))</f>
        <v>0</v>
      </c>
      <c r="L115" s="8">
        <f>IF($A115="","",IF($E115&gt;0,$E115/(1+$G115),0))</f>
        <v>0</v>
      </c>
      <c r="M115" s="8">
        <f>IF($A115="","",IF($E115&gt;0,$L115*$G115,0))</f>
        <v>0</v>
      </c>
      <c r="N115" s="8">
        <f>IF($A115="","",IF($E115&gt;0,MAX(0,MIN($H115,$K115)-$J115),0))</f>
        <v>0</v>
      </c>
      <c r="O115" s="8">
        <f>IF($A115="","",IF($E115&gt;0,MAX(0,$H115-$K115)-MAX(0,$J115-$K115),0))</f>
        <v>0</v>
      </c>
      <c r="P115" s="8">
        <f>IF($A115="","",SUMIFS('Exact Output'!$O:$O,'Exact Output'!$A:$A,$A115,'Exact Output'!$B:$B,$U115))</f>
        <v>0</v>
      </c>
      <c r="Q115" s="8">
        <f>IF($A115="","",SUMIFS('Exact Output'!$Q:$Q,'Exact Output'!$A:$A,$A115,'Exact Output'!$B:$B,$U115))</f>
        <v>0</v>
      </c>
      <c r="R115" s="8">
        <f>IF($A115="","",IF($E115&gt;0,$P115+$Q115,0))</f>
        <v>0</v>
      </c>
      <c r="S115" s="6">
        <f>IF($A115="","",IF(OR($B115="",AND($D115=0,$E115=0),AND($D115&gt;0,$E115&gt;0)),"Fix input row",IF($E115&gt;0,"Invoice row","Payment row")))</f>
        <v>0</v>
      </c>
      <c r="T115" s="8">
        <f>IF($A115="","",$I115-$D115)</f>
        <v>0</v>
      </c>
      <c r="U115" s="6">
        <f>IF($E115&gt;0,COUNTIFS($A$2:$A115,$A115,$E$2:$E115,"&gt;0"),"")</f>
        <v>0</v>
      </c>
      <c r="V115" s="10">
        <f>IF($A115="","",IF($B115="","Missing date",IF(AND($D115=0,$E115=0),"Debit or credit required",IF(AND($D115&gt;0,$E115&gt;0),"Use either debit or credit, not both",IF($G115=0,"Tax rate missing","")))))</f>
        <v>0</v>
      </c>
    </row>
    <row r="116" spans="1:22">
      <c r="A116" s="6">
        <f>IF(Input!$A116="","",Input!$A116)</f>
        <v>0</v>
      </c>
      <c r="B116" s="7">
        <f>IF(Input!$A116="","",IFERROR(Input!$B116*1,DATEVALUE(Input!$B116)))</f>
        <v>0</v>
      </c>
      <c r="C116" s="6">
        <f>IF(Input!$A116="","",Input!$C116)</f>
        <v>0</v>
      </c>
      <c r="D116" s="8">
        <f>IF(Input!$A116="","",Input!$D116)</f>
        <v>0</v>
      </c>
      <c r="E116" s="8">
        <f>IF(Input!$A116="","",Input!$E116)</f>
        <v>0</v>
      </c>
      <c r="F116" s="6">
        <f>IF(Input!$A116="","",Input!$F116)</f>
        <v>0</v>
      </c>
      <c r="G116" s="9">
        <f>IF($A116="","",IF($F116&gt;1,$F116/100,$F116))</f>
        <v>0</v>
      </c>
      <c r="H116" s="8">
        <f>IF($A116="","",IF($A116=$A115,$H115+$E116,$E116))</f>
        <v>0</v>
      </c>
      <c r="I116" s="8">
        <f>IF($A116="","",IF($A116=$A115,$I115+$D116,$D116))</f>
        <v>0</v>
      </c>
      <c r="J116" s="8">
        <f>IF($A116="","",$H116-$E116)</f>
        <v>0</v>
      </c>
      <c r="K116" s="8">
        <f>IF($A116="","",SUMIF($A$2:$A$2001,$A116,$D$2:$D$2001))</f>
        <v>0</v>
      </c>
      <c r="L116" s="8">
        <f>IF($A116="","",IF($E116&gt;0,$E116/(1+$G116),0))</f>
        <v>0</v>
      </c>
      <c r="M116" s="8">
        <f>IF($A116="","",IF($E116&gt;0,$L116*$G116,0))</f>
        <v>0</v>
      </c>
      <c r="N116" s="8">
        <f>IF($A116="","",IF($E116&gt;0,MAX(0,MIN($H116,$K116)-$J116),0))</f>
        <v>0</v>
      </c>
      <c r="O116" s="8">
        <f>IF($A116="","",IF($E116&gt;0,MAX(0,$H116-$K116)-MAX(0,$J116-$K116),0))</f>
        <v>0</v>
      </c>
      <c r="P116" s="8">
        <f>IF($A116="","",SUMIFS('Exact Output'!$O:$O,'Exact Output'!$A:$A,$A116,'Exact Output'!$B:$B,$U116))</f>
        <v>0</v>
      </c>
      <c r="Q116" s="8">
        <f>IF($A116="","",SUMIFS('Exact Output'!$Q:$Q,'Exact Output'!$A:$A,$A116,'Exact Output'!$B:$B,$U116))</f>
        <v>0</v>
      </c>
      <c r="R116" s="8">
        <f>IF($A116="","",IF($E116&gt;0,$P116+$Q116,0))</f>
        <v>0</v>
      </c>
      <c r="S116" s="6">
        <f>IF($A116="","",IF(OR($B116="",AND($D116=0,$E116=0),AND($D116&gt;0,$E116&gt;0)),"Fix input row",IF($E116&gt;0,"Invoice row","Payment row")))</f>
        <v>0</v>
      </c>
      <c r="T116" s="8">
        <f>IF($A116="","",$I116-$D116)</f>
        <v>0</v>
      </c>
      <c r="U116" s="6">
        <f>IF($E116&gt;0,COUNTIFS($A$2:$A116,$A116,$E$2:$E116,"&gt;0"),"")</f>
        <v>0</v>
      </c>
      <c r="V116" s="10">
        <f>IF($A116="","",IF($B116="","Missing date",IF(AND($D116=0,$E116=0),"Debit or credit required",IF(AND($D116&gt;0,$E116&gt;0),"Use either debit or credit, not both",IF($G116=0,"Tax rate missing","")))))</f>
        <v>0</v>
      </c>
    </row>
    <row r="117" spans="1:22">
      <c r="A117" s="6">
        <f>IF(Input!$A117="","",Input!$A117)</f>
        <v>0</v>
      </c>
      <c r="B117" s="7">
        <f>IF(Input!$A117="","",IFERROR(Input!$B117*1,DATEVALUE(Input!$B117)))</f>
        <v>0</v>
      </c>
      <c r="C117" s="6">
        <f>IF(Input!$A117="","",Input!$C117)</f>
        <v>0</v>
      </c>
      <c r="D117" s="8">
        <f>IF(Input!$A117="","",Input!$D117)</f>
        <v>0</v>
      </c>
      <c r="E117" s="8">
        <f>IF(Input!$A117="","",Input!$E117)</f>
        <v>0</v>
      </c>
      <c r="F117" s="6">
        <f>IF(Input!$A117="","",Input!$F117)</f>
        <v>0</v>
      </c>
      <c r="G117" s="9">
        <f>IF($A117="","",IF($F117&gt;1,$F117/100,$F117))</f>
        <v>0</v>
      </c>
      <c r="H117" s="8">
        <f>IF($A117="","",IF($A117=$A116,$H116+$E117,$E117))</f>
        <v>0</v>
      </c>
      <c r="I117" s="8">
        <f>IF($A117="","",IF($A117=$A116,$I116+$D117,$D117))</f>
        <v>0</v>
      </c>
      <c r="J117" s="8">
        <f>IF($A117="","",$H117-$E117)</f>
        <v>0</v>
      </c>
      <c r="K117" s="8">
        <f>IF($A117="","",SUMIF($A$2:$A$2001,$A117,$D$2:$D$2001))</f>
        <v>0</v>
      </c>
      <c r="L117" s="8">
        <f>IF($A117="","",IF($E117&gt;0,$E117/(1+$G117),0))</f>
        <v>0</v>
      </c>
      <c r="M117" s="8">
        <f>IF($A117="","",IF($E117&gt;0,$L117*$G117,0))</f>
        <v>0</v>
      </c>
      <c r="N117" s="8">
        <f>IF($A117="","",IF($E117&gt;0,MAX(0,MIN($H117,$K117)-$J117),0))</f>
        <v>0</v>
      </c>
      <c r="O117" s="8">
        <f>IF($A117="","",IF($E117&gt;0,MAX(0,$H117-$K117)-MAX(0,$J117-$K117),0))</f>
        <v>0</v>
      </c>
      <c r="P117" s="8">
        <f>IF($A117="","",SUMIFS('Exact Output'!$O:$O,'Exact Output'!$A:$A,$A117,'Exact Output'!$B:$B,$U117))</f>
        <v>0</v>
      </c>
      <c r="Q117" s="8">
        <f>IF($A117="","",SUMIFS('Exact Output'!$Q:$Q,'Exact Output'!$A:$A,$A117,'Exact Output'!$B:$B,$U117))</f>
        <v>0</v>
      </c>
      <c r="R117" s="8">
        <f>IF($A117="","",IF($E117&gt;0,$P117+$Q117,0))</f>
        <v>0</v>
      </c>
      <c r="S117" s="6">
        <f>IF($A117="","",IF(OR($B117="",AND($D117=0,$E117=0),AND($D117&gt;0,$E117&gt;0)),"Fix input row",IF($E117&gt;0,"Invoice row","Payment row")))</f>
        <v>0</v>
      </c>
      <c r="T117" s="8">
        <f>IF($A117="","",$I117-$D117)</f>
        <v>0</v>
      </c>
      <c r="U117" s="6">
        <f>IF($E117&gt;0,COUNTIFS($A$2:$A117,$A117,$E$2:$E117,"&gt;0"),"")</f>
        <v>0</v>
      </c>
      <c r="V117" s="10">
        <f>IF($A117="","",IF($B117="","Missing date",IF(AND($D117=0,$E117=0),"Debit or credit required",IF(AND($D117&gt;0,$E117&gt;0),"Use either debit or credit, not both",IF($G117=0,"Tax rate missing","")))))</f>
        <v>0</v>
      </c>
    </row>
    <row r="118" spans="1:22">
      <c r="A118" s="6">
        <f>IF(Input!$A118="","",Input!$A118)</f>
        <v>0</v>
      </c>
      <c r="B118" s="7">
        <f>IF(Input!$A118="","",IFERROR(Input!$B118*1,DATEVALUE(Input!$B118)))</f>
        <v>0</v>
      </c>
      <c r="C118" s="6">
        <f>IF(Input!$A118="","",Input!$C118)</f>
        <v>0</v>
      </c>
      <c r="D118" s="8">
        <f>IF(Input!$A118="","",Input!$D118)</f>
        <v>0</v>
      </c>
      <c r="E118" s="8">
        <f>IF(Input!$A118="","",Input!$E118)</f>
        <v>0</v>
      </c>
      <c r="F118" s="6">
        <f>IF(Input!$A118="","",Input!$F118)</f>
        <v>0</v>
      </c>
      <c r="G118" s="9">
        <f>IF($A118="","",IF($F118&gt;1,$F118/100,$F118))</f>
        <v>0</v>
      </c>
      <c r="H118" s="8">
        <f>IF($A118="","",IF($A118=$A117,$H117+$E118,$E118))</f>
        <v>0</v>
      </c>
      <c r="I118" s="8">
        <f>IF($A118="","",IF($A118=$A117,$I117+$D118,$D118))</f>
        <v>0</v>
      </c>
      <c r="J118" s="8">
        <f>IF($A118="","",$H118-$E118)</f>
        <v>0</v>
      </c>
      <c r="K118" s="8">
        <f>IF($A118="","",SUMIF($A$2:$A$2001,$A118,$D$2:$D$2001))</f>
        <v>0</v>
      </c>
      <c r="L118" s="8">
        <f>IF($A118="","",IF($E118&gt;0,$E118/(1+$G118),0))</f>
        <v>0</v>
      </c>
      <c r="M118" s="8">
        <f>IF($A118="","",IF($E118&gt;0,$L118*$G118,0))</f>
        <v>0</v>
      </c>
      <c r="N118" s="8">
        <f>IF($A118="","",IF($E118&gt;0,MAX(0,MIN($H118,$K118)-$J118),0))</f>
        <v>0</v>
      </c>
      <c r="O118" s="8">
        <f>IF($A118="","",IF($E118&gt;0,MAX(0,$H118-$K118)-MAX(0,$J118-$K118),0))</f>
        <v>0</v>
      </c>
      <c r="P118" s="8">
        <f>IF($A118="","",SUMIFS('Exact Output'!$O:$O,'Exact Output'!$A:$A,$A118,'Exact Output'!$B:$B,$U118))</f>
        <v>0</v>
      </c>
      <c r="Q118" s="8">
        <f>IF($A118="","",SUMIFS('Exact Output'!$Q:$Q,'Exact Output'!$A:$A,$A118,'Exact Output'!$B:$B,$U118))</f>
        <v>0</v>
      </c>
      <c r="R118" s="8">
        <f>IF($A118="","",IF($E118&gt;0,$P118+$Q118,0))</f>
        <v>0</v>
      </c>
      <c r="S118" s="6">
        <f>IF($A118="","",IF(OR($B118="",AND($D118=0,$E118=0),AND($D118&gt;0,$E118&gt;0)),"Fix input row",IF($E118&gt;0,"Invoice row","Payment row")))</f>
        <v>0</v>
      </c>
      <c r="T118" s="8">
        <f>IF($A118="","",$I118-$D118)</f>
        <v>0</v>
      </c>
      <c r="U118" s="6">
        <f>IF($E118&gt;0,COUNTIFS($A$2:$A118,$A118,$E$2:$E118,"&gt;0"),"")</f>
        <v>0</v>
      </c>
      <c r="V118" s="10">
        <f>IF($A118="","",IF($B118="","Missing date",IF(AND($D118=0,$E118=0),"Debit or credit required",IF(AND($D118&gt;0,$E118&gt;0),"Use either debit or credit, not both",IF($G118=0,"Tax rate missing","")))))</f>
        <v>0</v>
      </c>
    </row>
    <row r="119" spans="1:22">
      <c r="A119" s="6">
        <f>IF(Input!$A119="","",Input!$A119)</f>
        <v>0</v>
      </c>
      <c r="B119" s="7">
        <f>IF(Input!$A119="","",IFERROR(Input!$B119*1,DATEVALUE(Input!$B119)))</f>
        <v>0</v>
      </c>
      <c r="C119" s="6">
        <f>IF(Input!$A119="","",Input!$C119)</f>
        <v>0</v>
      </c>
      <c r="D119" s="8">
        <f>IF(Input!$A119="","",Input!$D119)</f>
        <v>0</v>
      </c>
      <c r="E119" s="8">
        <f>IF(Input!$A119="","",Input!$E119)</f>
        <v>0</v>
      </c>
      <c r="F119" s="6">
        <f>IF(Input!$A119="","",Input!$F119)</f>
        <v>0</v>
      </c>
      <c r="G119" s="9">
        <f>IF($A119="","",IF($F119&gt;1,$F119/100,$F119))</f>
        <v>0</v>
      </c>
      <c r="H119" s="8">
        <f>IF($A119="","",IF($A119=$A118,$H118+$E119,$E119))</f>
        <v>0</v>
      </c>
      <c r="I119" s="8">
        <f>IF($A119="","",IF($A119=$A118,$I118+$D119,$D119))</f>
        <v>0</v>
      </c>
      <c r="J119" s="8">
        <f>IF($A119="","",$H119-$E119)</f>
        <v>0</v>
      </c>
      <c r="K119" s="8">
        <f>IF($A119="","",SUMIF($A$2:$A$2001,$A119,$D$2:$D$2001))</f>
        <v>0</v>
      </c>
      <c r="L119" s="8">
        <f>IF($A119="","",IF($E119&gt;0,$E119/(1+$G119),0))</f>
        <v>0</v>
      </c>
      <c r="M119" s="8">
        <f>IF($A119="","",IF($E119&gt;0,$L119*$G119,0))</f>
        <v>0</v>
      </c>
      <c r="N119" s="8">
        <f>IF($A119="","",IF($E119&gt;0,MAX(0,MIN($H119,$K119)-$J119),0))</f>
        <v>0</v>
      </c>
      <c r="O119" s="8">
        <f>IF($A119="","",IF($E119&gt;0,MAX(0,$H119-$K119)-MAX(0,$J119-$K119),0))</f>
        <v>0</v>
      </c>
      <c r="P119" s="8">
        <f>IF($A119="","",SUMIFS('Exact Output'!$O:$O,'Exact Output'!$A:$A,$A119,'Exact Output'!$B:$B,$U119))</f>
        <v>0</v>
      </c>
      <c r="Q119" s="8">
        <f>IF($A119="","",SUMIFS('Exact Output'!$Q:$Q,'Exact Output'!$A:$A,$A119,'Exact Output'!$B:$B,$U119))</f>
        <v>0</v>
      </c>
      <c r="R119" s="8">
        <f>IF($A119="","",IF($E119&gt;0,$P119+$Q119,0))</f>
        <v>0</v>
      </c>
      <c r="S119" s="6">
        <f>IF($A119="","",IF(OR($B119="",AND($D119=0,$E119=0),AND($D119&gt;0,$E119&gt;0)),"Fix input row",IF($E119&gt;0,"Invoice row","Payment row")))</f>
        <v>0</v>
      </c>
      <c r="T119" s="8">
        <f>IF($A119="","",$I119-$D119)</f>
        <v>0</v>
      </c>
      <c r="U119" s="6">
        <f>IF($E119&gt;0,COUNTIFS($A$2:$A119,$A119,$E$2:$E119,"&gt;0"),"")</f>
        <v>0</v>
      </c>
      <c r="V119" s="10">
        <f>IF($A119="","",IF($B119="","Missing date",IF(AND($D119=0,$E119=0),"Debit or credit required",IF(AND($D119&gt;0,$E119&gt;0),"Use either debit or credit, not both",IF($G119=0,"Tax rate missing","")))))</f>
        <v>0</v>
      </c>
    </row>
    <row r="120" spans="1:22">
      <c r="A120" s="6">
        <f>IF(Input!$A120="","",Input!$A120)</f>
        <v>0</v>
      </c>
      <c r="B120" s="7">
        <f>IF(Input!$A120="","",IFERROR(Input!$B120*1,DATEVALUE(Input!$B120)))</f>
        <v>0</v>
      </c>
      <c r="C120" s="6">
        <f>IF(Input!$A120="","",Input!$C120)</f>
        <v>0</v>
      </c>
      <c r="D120" s="8">
        <f>IF(Input!$A120="","",Input!$D120)</f>
        <v>0</v>
      </c>
      <c r="E120" s="8">
        <f>IF(Input!$A120="","",Input!$E120)</f>
        <v>0</v>
      </c>
      <c r="F120" s="6">
        <f>IF(Input!$A120="","",Input!$F120)</f>
        <v>0</v>
      </c>
      <c r="G120" s="9">
        <f>IF($A120="","",IF($F120&gt;1,$F120/100,$F120))</f>
        <v>0</v>
      </c>
      <c r="H120" s="8">
        <f>IF($A120="","",IF($A120=$A119,$H119+$E120,$E120))</f>
        <v>0</v>
      </c>
      <c r="I120" s="8">
        <f>IF($A120="","",IF($A120=$A119,$I119+$D120,$D120))</f>
        <v>0</v>
      </c>
      <c r="J120" s="8">
        <f>IF($A120="","",$H120-$E120)</f>
        <v>0</v>
      </c>
      <c r="K120" s="8">
        <f>IF($A120="","",SUMIF($A$2:$A$2001,$A120,$D$2:$D$2001))</f>
        <v>0</v>
      </c>
      <c r="L120" s="8">
        <f>IF($A120="","",IF($E120&gt;0,$E120/(1+$G120),0))</f>
        <v>0</v>
      </c>
      <c r="M120" s="8">
        <f>IF($A120="","",IF($E120&gt;0,$L120*$G120,0))</f>
        <v>0</v>
      </c>
      <c r="N120" s="8">
        <f>IF($A120="","",IF($E120&gt;0,MAX(0,MIN($H120,$K120)-$J120),0))</f>
        <v>0</v>
      </c>
      <c r="O120" s="8">
        <f>IF($A120="","",IF($E120&gt;0,MAX(0,$H120-$K120)-MAX(0,$J120-$K120),0))</f>
        <v>0</v>
      </c>
      <c r="P120" s="8">
        <f>IF($A120="","",SUMIFS('Exact Output'!$O:$O,'Exact Output'!$A:$A,$A120,'Exact Output'!$B:$B,$U120))</f>
        <v>0</v>
      </c>
      <c r="Q120" s="8">
        <f>IF($A120="","",SUMIFS('Exact Output'!$Q:$Q,'Exact Output'!$A:$A,$A120,'Exact Output'!$B:$B,$U120))</f>
        <v>0</v>
      </c>
      <c r="R120" s="8">
        <f>IF($A120="","",IF($E120&gt;0,$P120+$Q120,0))</f>
        <v>0</v>
      </c>
      <c r="S120" s="6">
        <f>IF($A120="","",IF(OR($B120="",AND($D120=0,$E120=0),AND($D120&gt;0,$E120&gt;0)),"Fix input row",IF($E120&gt;0,"Invoice row","Payment row")))</f>
        <v>0</v>
      </c>
      <c r="T120" s="8">
        <f>IF($A120="","",$I120-$D120)</f>
        <v>0</v>
      </c>
      <c r="U120" s="6">
        <f>IF($E120&gt;0,COUNTIFS($A$2:$A120,$A120,$E$2:$E120,"&gt;0"),"")</f>
        <v>0</v>
      </c>
      <c r="V120" s="10">
        <f>IF($A120="","",IF($B120="","Missing date",IF(AND($D120=0,$E120=0),"Debit or credit required",IF(AND($D120&gt;0,$E120&gt;0),"Use either debit or credit, not both",IF($G120=0,"Tax rate missing","")))))</f>
        <v>0</v>
      </c>
    </row>
    <row r="121" spans="1:22">
      <c r="A121" s="6">
        <f>IF(Input!$A121="","",Input!$A121)</f>
        <v>0</v>
      </c>
      <c r="B121" s="7">
        <f>IF(Input!$A121="","",IFERROR(Input!$B121*1,DATEVALUE(Input!$B121)))</f>
        <v>0</v>
      </c>
      <c r="C121" s="6">
        <f>IF(Input!$A121="","",Input!$C121)</f>
        <v>0</v>
      </c>
      <c r="D121" s="8">
        <f>IF(Input!$A121="","",Input!$D121)</f>
        <v>0</v>
      </c>
      <c r="E121" s="8">
        <f>IF(Input!$A121="","",Input!$E121)</f>
        <v>0</v>
      </c>
      <c r="F121" s="6">
        <f>IF(Input!$A121="","",Input!$F121)</f>
        <v>0</v>
      </c>
      <c r="G121" s="9">
        <f>IF($A121="","",IF($F121&gt;1,$F121/100,$F121))</f>
        <v>0</v>
      </c>
      <c r="H121" s="8">
        <f>IF($A121="","",IF($A121=$A120,$H120+$E121,$E121))</f>
        <v>0</v>
      </c>
      <c r="I121" s="8">
        <f>IF($A121="","",IF($A121=$A120,$I120+$D121,$D121))</f>
        <v>0</v>
      </c>
      <c r="J121" s="8">
        <f>IF($A121="","",$H121-$E121)</f>
        <v>0</v>
      </c>
      <c r="K121" s="8">
        <f>IF($A121="","",SUMIF($A$2:$A$2001,$A121,$D$2:$D$2001))</f>
        <v>0</v>
      </c>
      <c r="L121" s="8">
        <f>IF($A121="","",IF($E121&gt;0,$E121/(1+$G121),0))</f>
        <v>0</v>
      </c>
      <c r="M121" s="8">
        <f>IF($A121="","",IF($E121&gt;0,$L121*$G121,0))</f>
        <v>0</v>
      </c>
      <c r="N121" s="8">
        <f>IF($A121="","",IF($E121&gt;0,MAX(0,MIN($H121,$K121)-$J121),0))</f>
        <v>0</v>
      </c>
      <c r="O121" s="8">
        <f>IF($A121="","",IF($E121&gt;0,MAX(0,$H121-$K121)-MAX(0,$J121-$K121),0))</f>
        <v>0</v>
      </c>
      <c r="P121" s="8">
        <f>IF($A121="","",SUMIFS('Exact Output'!$O:$O,'Exact Output'!$A:$A,$A121,'Exact Output'!$B:$B,$U121))</f>
        <v>0</v>
      </c>
      <c r="Q121" s="8">
        <f>IF($A121="","",SUMIFS('Exact Output'!$Q:$Q,'Exact Output'!$A:$A,$A121,'Exact Output'!$B:$B,$U121))</f>
        <v>0</v>
      </c>
      <c r="R121" s="8">
        <f>IF($A121="","",IF($E121&gt;0,$P121+$Q121,0))</f>
        <v>0</v>
      </c>
      <c r="S121" s="6">
        <f>IF($A121="","",IF(OR($B121="",AND($D121=0,$E121=0),AND($D121&gt;0,$E121&gt;0)),"Fix input row",IF($E121&gt;0,"Invoice row","Payment row")))</f>
        <v>0</v>
      </c>
      <c r="T121" s="8">
        <f>IF($A121="","",$I121-$D121)</f>
        <v>0</v>
      </c>
      <c r="U121" s="6">
        <f>IF($E121&gt;0,COUNTIFS($A$2:$A121,$A121,$E$2:$E121,"&gt;0"),"")</f>
        <v>0</v>
      </c>
      <c r="V121" s="10">
        <f>IF($A121="","",IF($B121="","Missing date",IF(AND($D121=0,$E121=0),"Debit or credit required",IF(AND($D121&gt;0,$E121&gt;0),"Use either debit or credit, not both",IF($G121=0,"Tax rate missing","")))))</f>
        <v>0</v>
      </c>
    </row>
    <row r="122" spans="1:22">
      <c r="A122" s="6">
        <f>IF(Input!$A122="","",Input!$A122)</f>
        <v>0</v>
      </c>
      <c r="B122" s="7">
        <f>IF(Input!$A122="","",IFERROR(Input!$B122*1,DATEVALUE(Input!$B122)))</f>
        <v>0</v>
      </c>
      <c r="C122" s="6">
        <f>IF(Input!$A122="","",Input!$C122)</f>
        <v>0</v>
      </c>
      <c r="D122" s="8">
        <f>IF(Input!$A122="","",Input!$D122)</f>
        <v>0</v>
      </c>
      <c r="E122" s="8">
        <f>IF(Input!$A122="","",Input!$E122)</f>
        <v>0</v>
      </c>
      <c r="F122" s="6">
        <f>IF(Input!$A122="","",Input!$F122)</f>
        <v>0</v>
      </c>
      <c r="G122" s="9">
        <f>IF($A122="","",IF($F122&gt;1,$F122/100,$F122))</f>
        <v>0</v>
      </c>
      <c r="H122" s="8">
        <f>IF($A122="","",IF($A122=$A121,$H121+$E122,$E122))</f>
        <v>0</v>
      </c>
      <c r="I122" s="8">
        <f>IF($A122="","",IF($A122=$A121,$I121+$D122,$D122))</f>
        <v>0</v>
      </c>
      <c r="J122" s="8">
        <f>IF($A122="","",$H122-$E122)</f>
        <v>0</v>
      </c>
      <c r="K122" s="8">
        <f>IF($A122="","",SUMIF($A$2:$A$2001,$A122,$D$2:$D$2001))</f>
        <v>0</v>
      </c>
      <c r="L122" s="8">
        <f>IF($A122="","",IF($E122&gt;0,$E122/(1+$G122),0))</f>
        <v>0</v>
      </c>
      <c r="M122" s="8">
        <f>IF($A122="","",IF($E122&gt;0,$L122*$G122,0))</f>
        <v>0</v>
      </c>
      <c r="N122" s="8">
        <f>IF($A122="","",IF($E122&gt;0,MAX(0,MIN($H122,$K122)-$J122),0))</f>
        <v>0</v>
      </c>
      <c r="O122" s="8">
        <f>IF($A122="","",IF($E122&gt;0,MAX(0,$H122-$K122)-MAX(0,$J122-$K122),0))</f>
        <v>0</v>
      </c>
      <c r="P122" s="8">
        <f>IF($A122="","",SUMIFS('Exact Output'!$O:$O,'Exact Output'!$A:$A,$A122,'Exact Output'!$B:$B,$U122))</f>
        <v>0</v>
      </c>
      <c r="Q122" s="8">
        <f>IF($A122="","",SUMIFS('Exact Output'!$Q:$Q,'Exact Output'!$A:$A,$A122,'Exact Output'!$B:$B,$U122))</f>
        <v>0</v>
      </c>
      <c r="R122" s="8">
        <f>IF($A122="","",IF($E122&gt;0,$P122+$Q122,0))</f>
        <v>0</v>
      </c>
      <c r="S122" s="6">
        <f>IF($A122="","",IF(OR($B122="",AND($D122=0,$E122=0),AND($D122&gt;0,$E122&gt;0)),"Fix input row",IF($E122&gt;0,"Invoice row","Payment row")))</f>
        <v>0</v>
      </c>
      <c r="T122" s="8">
        <f>IF($A122="","",$I122-$D122)</f>
        <v>0</v>
      </c>
      <c r="U122" s="6">
        <f>IF($E122&gt;0,COUNTIFS($A$2:$A122,$A122,$E$2:$E122,"&gt;0"),"")</f>
        <v>0</v>
      </c>
      <c r="V122" s="10">
        <f>IF($A122="","",IF($B122="","Missing date",IF(AND($D122=0,$E122=0),"Debit or credit required",IF(AND($D122&gt;0,$E122&gt;0),"Use either debit or credit, not both",IF($G122=0,"Tax rate missing","")))))</f>
        <v>0</v>
      </c>
    </row>
    <row r="123" spans="1:22">
      <c r="A123" s="6">
        <f>IF(Input!$A123="","",Input!$A123)</f>
        <v>0</v>
      </c>
      <c r="B123" s="7">
        <f>IF(Input!$A123="","",IFERROR(Input!$B123*1,DATEVALUE(Input!$B123)))</f>
        <v>0</v>
      </c>
      <c r="C123" s="6">
        <f>IF(Input!$A123="","",Input!$C123)</f>
        <v>0</v>
      </c>
      <c r="D123" s="8">
        <f>IF(Input!$A123="","",Input!$D123)</f>
        <v>0</v>
      </c>
      <c r="E123" s="8">
        <f>IF(Input!$A123="","",Input!$E123)</f>
        <v>0</v>
      </c>
      <c r="F123" s="6">
        <f>IF(Input!$A123="","",Input!$F123)</f>
        <v>0</v>
      </c>
      <c r="G123" s="9">
        <f>IF($A123="","",IF($F123&gt;1,$F123/100,$F123))</f>
        <v>0</v>
      </c>
      <c r="H123" s="8">
        <f>IF($A123="","",IF($A123=$A122,$H122+$E123,$E123))</f>
        <v>0</v>
      </c>
      <c r="I123" s="8">
        <f>IF($A123="","",IF($A123=$A122,$I122+$D123,$D123))</f>
        <v>0</v>
      </c>
      <c r="J123" s="8">
        <f>IF($A123="","",$H123-$E123)</f>
        <v>0</v>
      </c>
      <c r="K123" s="8">
        <f>IF($A123="","",SUMIF($A$2:$A$2001,$A123,$D$2:$D$2001))</f>
        <v>0</v>
      </c>
      <c r="L123" s="8">
        <f>IF($A123="","",IF($E123&gt;0,$E123/(1+$G123),0))</f>
        <v>0</v>
      </c>
      <c r="M123" s="8">
        <f>IF($A123="","",IF($E123&gt;0,$L123*$G123,0))</f>
        <v>0</v>
      </c>
      <c r="N123" s="8">
        <f>IF($A123="","",IF($E123&gt;0,MAX(0,MIN($H123,$K123)-$J123),0))</f>
        <v>0</v>
      </c>
      <c r="O123" s="8">
        <f>IF($A123="","",IF($E123&gt;0,MAX(0,$H123-$K123)-MAX(0,$J123-$K123),0))</f>
        <v>0</v>
      </c>
      <c r="P123" s="8">
        <f>IF($A123="","",SUMIFS('Exact Output'!$O:$O,'Exact Output'!$A:$A,$A123,'Exact Output'!$B:$B,$U123))</f>
        <v>0</v>
      </c>
      <c r="Q123" s="8">
        <f>IF($A123="","",SUMIFS('Exact Output'!$Q:$Q,'Exact Output'!$A:$A,$A123,'Exact Output'!$B:$B,$U123))</f>
        <v>0</v>
      </c>
      <c r="R123" s="8">
        <f>IF($A123="","",IF($E123&gt;0,$P123+$Q123,0))</f>
        <v>0</v>
      </c>
      <c r="S123" s="6">
        <f>IF($A123="","",IF(OR($B123="",AND($D123=0,$E123=0),AND($D123&gt;0,$E123&gt;0)),"Fix input row",IF($E123&gt;0,"Invoice row","Payment row")))</f>
        <v>0</v>
      </c>
      <c r="T123" s="8">
        <f>IF($A123="","",$I123-$D123)</f>
        <v>0</v>
      </c>
      <c r="U123" s="6">
        <f>IF($E123&gt;0,COUNTIFS($A$2:$A123,$A123,$E$2:$E123,"&gt;0"),"")</f>
        <v>0</v>
      </c>
      <c r="V123" s="10">
        <f>IF($A123="","",IF($B123="","Missing date",IF(AND($D123=0,$E123=0),"Debit or credit required",IF(AND($D123&gt;0,$E123&gt;0),"Use either debit or credit, not both",IF($G123=0,"Tax rate missing","")))))</f>
        <v>0</v>
      </c>
    </row>
    <row r="124" spans="1:22">
      <c r="A124" s="6">
        <f>IF(Input!$A124="","",Input!$A124)</f>
        <v>0</v>
      </c>
      <c r="B124" s="7">
        <f>IF(Input!$A124="","",IFERROR(Input!$B124*1,DATEVALUE(Input!$B124)))</f>
        <v>0</v>
      </c>
      <c r="C124" s="6">
        <f>IF(Input!$A124="","",Input!$C124)</f>
        <v>0</v>
      </c>
      <c r="D124" s="8">
        <f>IF(Input!$A124="","",Input!$D124)</f>
        <v>0</v>
      </c>
      <c r="E124" s="8">
        <f>IF(Input!$A124="","",Input!$E124)</f>
        <v>0</v>
      </c>
      <c r="F124" s="6">
        <f>IF(Input!$A124="","",Input!$F124)</f>
        <v>0</v>
      </c>
      <c r="G124" s="9">
        <f>IF($A124="","",IF($F124&gt;1,$F124/100,$F124))</f>
        <v>0</v>
      </c>
      <c r="H124" s="8">
        <f>IF($A124="","",IF($A124=$A123,$H123+$E124,$E124))</f>
        <v>0</v>
      </c>
      <c r="I124" s="8">
        <f>IF($A124="","",IF($A124=$A123,$I123+$D124,$D124))</f>
        <v>0</v>
      </c>
      <c r="J124" s="8">
        <f>IF($A124="","",$H124-$E124)</f>
        <v>0</v>
      </c>
      <c r="K124" s="8">
        <f>IF($A124="","",SUMIF($A$2:$A$2001,$A124,$D$2:$D$2001))</f>
        <v>0</v>
      </c>
      <c r="L124" s="8">
        <f>IF($A124="","",IF($E124&gt;0,$E124/(1+$G124),0))</f>
        <v>0</v>
      </c>
      <c r="M124" s="8">
        <f>IF($A124="","",IF($E124&gt;0,$L124*$G124,0))</f>
        <v>0</v>
      </c>
      <c r="N124" s="8">
        <f>IF($A124="","",IF($E124&gt;0,MAX(0,MIN($H124,$K124)-$J124),0))</f>
        <v>0</v>
      </c>
      <c r="O124" s="8">
        <f>IF($A124="","",IF($E124&gt;0,MAX(0,$H124-$K124)-MAX(0,$J124-$K124),0))</f>
        <v>0</v>
      </c>
      <c r="P124" s="8">
        <f>IF($A124="","",SUMIFS('Exact Output'!$O:$O,'Exact Output'!$A:$A,$A124,'Exact Output'!$B:$B,$U124))</f>
        <v>0</v>
      </c>
      <c r="Q124" s="8">
        <f>IF($A124="","",SUMIFS('Exact Output'!$Q:$Q,'Exact Output'!$A:$A,$A124,'Exact Output'!$B:$B,$U124))</f>
        <v>0</v>
      </c>
      <c r="R124" s="8">
        <f>IF($A124="","",IF($E124&gt;0,$P124+$Q124,0))</f>
        <v>0</v>
      </c>
      <c r="S124" s="6">
        <f>IF($A124="","",IF(OR($B124="",AND($D124=0,$E124=0),AND($D124&gt;0,$E124&gt;0)),"Fix input row",IF($E124&gt;0,"Invoice row","Payment row")))</f>
        <v>0</v>
      </c>
      <c r="T124" s="8">
        <f>IF($A124="","",$I124-$D124)</f>
        <v>0</v>
      </c>
      <c r="U124" s="6">
        <f>IF($E124&gt;0,COUNTIFS($A$2:$A124,$A124,$E$2:$E124,"&gt;0"),"")</f>
        <v>0</v>
      </c>
      <c r="V124" s="10">
        <f>IF($A124="","",IF($B124="","Missing date",IF(AND($D124=0,$E124=0),"Debit or credit required",IF(AND($D124&gt;0,$E124&gt;0),"Use either debit or credit, not both",IF($G124=0,"Tax rate missing","")))))</f>
        <v>0</v>
      </c>
    </row>
    <row r="125" spans="1:22">
      <c r="A125" s="6">
        <f>IF(Input!$A125="","",Input!$A125)</f>
        <v>0</v>
      </c>
      <c r="B125" s="7">
        <f>IF(Input!$A125="","",IFERROR(Input!$B125*1,DATEVALUE(Input!$B125)))</f>
        <v>0</v>
      </c>
      <c r="C125" s="6">
        <f>IF(Input!$A125="","",Input!$C125)</f>
        <v>0</v>
      </c>
      <c r="D125" s="8">
        <f>IF(Input!$A125="","",Input!$D125)</f>
        <v>0</v>
      </c>
      <c r="E125" s="8">
        <f>IF(Input!$A125="","",Input!$E125)</f>
        <v>0</v>
      </c>
      <c r="F125" s="6">
        <f>IF(Input!$A125="","",Input!$F125)</f>
        <v>0</v>
      </c>
      <c r="G125" s="9">
        <f>IF($A125="","",IF($F125&gt;1,$F125/100,$F125))</f>
        <v>0</v>
      </c>
      <c r="H125" s="8">
        <f>IF($A125="","",IF($A125=$A124,$H124+$E125,$E125))</f>
        <v>0</v>
      </c>
      <c r="I125" s="8">
        <f>IF($A125="","",IF($A125=$A124,$I124+$D125,$D125))</f>
        <v>0</v>
      </c>
      <c r="J125" s="8">
        <f>IF($A125="","",$H125-$E125)</f>
        <v>0</v>
      </c>
      <c r="K125" s="8">
        <f>IF($A125="","",SUMIF($A$2:$A$2001,$A125,$D$2:$D$2001))</f>
        <v>0</v>
      </c>
      <c r="L125" s="8">
        <f>IF($A125="","",IF($E125&gt;0,$E125/(1+$G125),0))</f>
        <v>0</v>
      </c>
      <c r="M125" s="8">
        <f>IF($A125="","",IF($E125&gt;0,$L125*$G125,0))</f>
        <v>0</v>
      </c>
      <c r="N125" s="8">
        <f>IF($A125="","",IF($E125&gt;0,MAX(0,MIN($H125,$K125)-$J125),0))</f>
        <v>0</v>
      </c>
      <c r="O125" s="8">
        <f>IF($A125="","",IF($E125&gt;0,MAX(0,$H125-$K125)-MAX(0,$J125-$K125),0))</f>
        <v>0</v>
      </c>
      <c r="P125" s="8">
        <f>IF($A125="","",SUMIFS('Exact Output'!$O:$O,'Exact Output'!$A:$A,$A125,'Exact Output'!$B:$B,$U125))</f>
        <v>0</v>
      </c>
      <c r="Q125" s="8">
        <f>IF($A125="","",SUMIFS('Exact Output'!$Q:$Q,'Exact Output'!$A:$A,$A125,'Exact Output'!$B:$B,$U125))</f>
        <v>0</v>
      </c>
      <c r="R125" s="8">
        <f>IF($A125="","",IF($E125&gt;0,$P125+$Q125,0))</f>
        <v>0</v>
      </c>
      <c r="S125" s="6">
        <f>IF($A125="","",IF(OR($B125="",AND($D125=0,$E125=0),AND($D125&gt;0,$E125&gt;0)),"Fix input row",IF($E125&gt;0,"Invoice row","Payment row")))</f>
        <v>0</v>
      </c>
      <c r="T125" s="8">
        <f>IF($A125="","",$I125-$D125)</f>
        <v>0</v>
      </c>
      <c r="U125" s="6">
        <f>IF($E125&gt;0,COUNTIFS($A$2:$A125,$A125,$E$2:$E125,"&gt;0"),"")</f>
        <v>0</v>
      </c>
      <c r="V125" s="10">
        <f>IF($A125="","",IF($B125="","Missing date",IF(AND($D125=0,$E125=0),"Debit or credit required",IF(AND($D125&gt;0,$E125&gt;0),"Use either debit or credit, not both",IF($G125=0,"Tax rate missing","")))))</f>
        <v>0</v>
      </c>
    </row>
    <row r="126" spans="1:22">
      <c r="A126" s="6">
        <f>IF(Input!$A126="","",Input!$A126)</f>
        <v>0</v>
      </c>
      <c r="B126" s="7">
        <f>IF(Input!$A126="","",IFERROR(Input!$B126*1,DATEVALUE(Input!$B126)))</f>
        <v>0</v>
      </c>
      <c r="C126" s="6">
        <f>IF(Input!$A126="","",Input!$C126)</f>
        <v>0</v>
      </c>
      <c r="D126" s="8">
        <f>IF(Input!$A126="","",Input!$D126)</f>
        <v>0</v>
      </c>
      <c r="E126" s="8">
        <f>IF(Input!$A126="","",Input!$E126)</f>
        <v>0</v>
      </c>
      <c r="F126" s="6">
        <f>IF(Input!$A126="","",Input!$F126)</f>
        <v>0</v>
      </c>
      <c r="G126" s="9">
        <f>IF($A126="","",IF($F126&gt;1,$F126/100,$F126))</f>
        <v>0</v>
      </c>
      <c r="H126" s="8">
        <f>IF($A126="","",IF($A126=$A125,$H125+$E126,$E126))</f>
        <v>0</v>
      </c>
      <c r="I126" s="8">
        <f>IF($A126="","",IF($A126=$A125,$I125+$D126,$D126))</f>
        <v>0</v>
      </c>
      <c r="J126" s="8">
        <f>IF($A126="","",$H126-$E126)</f>
        <v>0</v>
      </c>
      <c r="K126" s="8">
        <f>IF($A126="","",SUMIF($A$2:$A$2001,$A126,$D$2:$D$2001))</f>
        <v>0</v>
      </c>
      <c r="L126" s="8">
        <f>IF($A126="","",IF($E126&gt;0,$E126/(1+$G126),0))</f>
        <v>0</v>
      </c>
      <c r="M126" s="8">
        <f>IF($A126="","",IF($E126&gt;0,$L126*$G126,0))</f>
        <v>0</v>
      </c>
      <c r="N126" s="8">
        <f>IF($A126="","",IF($E126&gt;0,MAX(0,MIN($H126,$K126)-$J126),0))</f>
        <v>0</v>
      </c>
      <c r="O126" s="8">
        <f>IF($A126="","",IF($E126&gt;0,MAX(0,$H126-$K126)-MAX(0,$J126-$K126),0))</f>
        <v>0</v>
      </c>
      <c r="P126" s="8">
        <f>IF($A126="","",SUMIFS('Exact Output'!$O:$O,'Exact Output'!$A:$A,$A126,'Exact Output'!$B:$B,$U126))</f>
        <v>0</v>
      </c>
      <c r="Q126" s="8">
        <f>IF($A126="","",SUMIFS('Exact Output'!$Q:$Q,'Exact Output'!$A:$A,$A126,'Exact Output'!$B:$B,$U126))</f>
        <v>0</v>
      </c>
      <c r="R126" s="8">
        <f>IF($A126="","",IF($E126&gt;0,$P126+$Q126,0))</f>
        <v>0</v>
      </c>
      <c r="S126" s="6">
        <f>IF($A126="","",IF(OR($B126="",AND($D126=0,$E126=0),AND($D126&gt;0,$E126&gt;0)),"Fix input row",IF($E126&gt;0,"Invoice row","Payment row")))</f>
        <v>0</v>
      </c>
      <c r="T126" s="8">
        <f>IF($A126="","",$I126-$D126)</f>
        <v>0</v>
      </c>
      <c r="U126" s="6">
        <f>IF($E126&gt;0,COUNTIFS($A$2:$A126,$A126,$E$2:$E126,"&gt;0"),"")</f>
        <v>0</v>
      </c>
      <c r="V126" s="10">
        <f>IF($A126="","",IF($B126="","Missing date",IF(AND($D126=0,$E126=0),"Debit or credit required",IF(AND($D126&gt;0,$E126&gt;0),"Use either debit or credit, not both",IF($G126=0,"Tax rate missing","")))))</f>
        <v>0</v>
      </c>
    </row>
    <row r="127" spans="1:22">
      <c r="A127" s="6">
        <f>IF(Input!$A127="","",Input!$A127)</f>
        <v>0</v>
      </c>
      <c r="B127" s="7">
        <f>IF(Input!$A127="","",IFERROR(Input!$B127*1,DATEVALUE(Input!$B127)))</f>
        <v>0</v>
      </c>
      <c r="C127" s="6">
        <f>IF(Input!$A127="","",Input!$C127)</f>
        <v>0</v>
      </c>
      <c r="D127" s="8">
        <f>IF(Input!$A127="","",Input!$D127)</f>
        <v>0</v>
      </c>
      <c r="E127" s="8">
        <f>IF(Input!$A127="","",Input!$E127)</f>
        <v>0</v>
      </c>
      <c r="F127" s="6">
        <f>IF(Input!$A127="","",Input!$F127)</f>
        <v>0</v>
      </c>
      <c r="G127" s="9">
        <f>IF($A127="","",IF($F127&gt;1,$F127/100,$F127))</f>
        <v>0</v>
      </c>
      <c r="H127" s="8">
        <f>IF($A127="","",IF($A127=$A126,$H126+$E127,$E127))</f>
        <v>0</v>
      </c>
      <c r="I127" s="8">
        <f>IF($A127="","",IF($A127=$A126,$I126+$D127,$D127))</f>
        <v>0</v>
      </c>
      <c r="J127" s="8">
        <f>IF($A127="","",$H127-$E127)</f>
        <v>0</v>
      </c>
      <c r="K127" s="8">
        <f>IF($A127="","",SUMIF($A$2:$A$2001,$A127,$D$2:$D$2001))</f>
        <v>0</v>
      </c>
      <c r="L127" s="8">
        <f>IF($A127="","",IF($E127&gt;0,$E127/(1+$G127),0))</f>
        <v>0</v>
      </c>
      <c r="M127" s="8">
        <f>IF($A127="","",IF($E127&gt;0,$L127*$G127,0))</f>
        <v>0</v>
      </c>
      <c r="N127" s="8">
        <f>IF($A127="","",IF($E127&gt;0,MAX(0,MIN($H127,$K127)-$J127),0))</f>
        <v>0</v>
      </c>
      <c r="O127" s="8">
        <f>IF($A127="","",IF($E127&gt;0,MAX(0,$H127-$K127)-MAX(0,$J127-$K127),0))</f>
        <v>0</v>
      </c>
      <c r="P127" s="8">
        <f>IF($A127="","",SUMIFS('Exact Output'!$O:$O,'Exact Output'!$A:$A,$A127,'Exact Output'!$B:$B,$U127))</f>
        <v>0</v>
      </c>
      <c r="Q127" s="8">
        <f>IF($A127="","",SUMIFS('Exact Output'!$Q:$Q,'Exact Output'!$A:$A,$A127,'Exact Output'!$B:$B,$U127))</f>
        <v>0</v>
      </c>
      <c r="R127" s="8">
        <f>IF($A127="","",IF($E127&gt;0,$P127+$Q127,0))</f>
        <v>0</v>
      </c>
      <c r="S127" s="6">
        <f>IF($A127="","",IF(OR($B127="",AND($D127=0,$E127=0),AND($D127&gt;0,$E127&gt;0)),"Fix input row",IF($E127&gt;0,"Invoice row","Payment row")))</f>
        <v>0</v>
      </c>
      <c r="T127" s="8">
        <f>IF($A127="","",$I127-$D127)</f>
        <v>0</v>
      </c>
      <c r="U127" s="6">
        <f>IF($E127&gt;0,COUNTIFS($A$2:$A127,$A127,$E$2:$E127,"&gt;0"),"")</f>
        <v>0</v>
      </c>
      <c r="V127" s="10">
        <f>IF($A127="","",IF($B127="","Missing date",IF(AND($D127=0,$E127=0),"Debit or credit required",IF(AND($D127&gt;0,$E127&gt;0),"Use either debit or credit, not both",IF($G127=0,"Tax rate missing","")))))</f>
        <v>0</v>
      </c>
    </row>
    <row r="128" spans="1:22">
      <c r="A128" s="6">
        <f>IF(Input!$A128="","",Input!$A128)</f>
        <v>0</v>
      </c>
      <c r="B128" s="7">
        <f>IF(Input!$A128="","",IFERROR(Input!$B128*1,DATEVALUE(Input!$B128)))</f>
        <v>0</v>
      </c>
      <c r="C128" s="6">
        <f>IF(Input!$A128="","",Input!$C128)</f>
        <v>0</v>
      </c>
      <c r="D128" s="8">
        <f>IF(Input!$A128="","",Input!$D128)</f>
        <v>0</v>
      </c>
      <c r="E128" s="8">
        <f>IF(Input!$A128="","",Input!$E128)</f>
        <v>0</v>
      </c>
      <c r="F128" s="6">
        <f>IF(Input!$A128="","",Input!$F128)</f>
        <v>0</v>
      </c>
      <c r="G128" s="9">
        <f>IF($A128="","",IF($F128&gt;1,$F128/100,$F128))</f>
        <v>0</v>
      </c>
      <c r="H128" s="8">
        <f>IF($A128="","",IF($A128=$A127,$H127+$E128,$E128))</f>
        <v>0</v>
      </c>
      <c r="I128" s="8">
        <f>IF($A128="","",IF($A128=$A127,$I127+$D128,$D128))</f>
        <v>0</v>
      </c>
      <c r="J128" s="8">
        <f>IF($A128="","",$H128-$E128)</f>
        <v>0</v>
      </c>
      <c r="K128" s="8">
        <f>IF($A128="","",SUMIF($A$2:$A$2001,$A128,$D$2:$D$2001))</f>
        <v>0</v>
      </c>
      <c r="L128" s="8">
        <f>IF($A128="","",IF($E128&gt;0,$E128/(1+$G128),0))</f>
        <v>0</v>
      </c>
      <c r="M128" s="8">
        <f>IF($A128="","",IF($E128&gt;0,$L128*$G128,0))</f>
        <v>0</v>
      </c>
      <c r="N128" s="8">
        <f>IF($A128="","",IF($E128&gt;0,MAX(0,MIN($H128,$K128)-$J128),0))</f>
        <v>0</v>
      </c>
      <c r="O128" s="8">
        <f>IF($A128="","",IF($E128&gt;0,MAX(0,$H128-$K128)-MAX(0,$J128-$K128),0))</f>
        <v>0</v>
      </c>
      <c r="P128" s="8">
        <f>IF($A128="","",SUMIFS('Exact Output'!$O:$O,'Exact Output'!$A:$A,$A128,'Exact Output'!$B:$B,$U128))</f>
        <v>0</v>
      </c>
      <c r="Q128" s="8">
        <f>IF($A128="","",SUMIFS('Exact Output'!$Q:$Q,'Exact Output'!$A:$A,$A128,'Exact Output'!$B:$B,$U128))</f>
        <v>0</v>
      </c>
      <c r="R128" s="8">
        <f>IF($A128="","",IF($E128&gt;0,$P128+$Q128,0))</f>
        <v>0</v>
      </c>
      <c r="S128" s="6">
        <f>IF($A128="","",IF(OR($B128="",AND($D128=0,$E128=0),AND($D128&gt;0,$E128&gt;0)),"Fix input row",IF($E128&gt;0,"Invoice row","Payment row")))</f>
        <v>0</v>
      </c>
      <c r="T128" s="8">
        <f>IF($A128="","",$I128-$D128)</f>
        <v>0</v>
      </c>
      <c r="U128" s="6">
        <f>IF($E128&gt;0,COUNTIFS($A$2:$A128,$A128,$E$2:$E128,"&gt;0"),"")</f>
        <v>0</v>
      </c>
      <c r="V128" s="10">
        <f>IF($A128="","",IF($B128="","Missing date",IF(AND($D128=0,$E128=0),"Debit or credit required",IF(AND($D128&gt;0,$E128&gt;0),"Use either debit or credit, not both",IF($G128=0,"Tax rate missing","")))))</f>
        <v>0</v>
      </c>
    </row>
    <row r="129" spans="1:22">
      <c r="A129" s="6">
        <f>IF(Input!$A129="","",Input!$A129)</f>
        <v>0</v>
      </c>
      <c r="B129" s="7">
        <f>IF(Input!$A129="","",IFERROR(Input!$B129*1,DATEVALUE(Input!$B129)))</f>
        <v>0</v>
      </c>
      <c r="C129" s="6">
        <f>IF(Input!$A129="","",Input!$C129)</f>
        <v>0</v>
      </c>
      <c r="D129" s="8">
        <f>IF(Input!$A129="","",Input!$D129)</f>
        <v>0</v>
      </c>
      <c r="E129" s="8">
        <f>IF(Input!$A129="","",Input!$E129)</f>
        <v>0</v>
      </c>
      <c r="F129" s="6">
        <f>IF(Input!$A129="","",Input!$F129)</f>
        <v>0</v>
      </c>
      <c r="G129" s="9">
        <f>IF($A129="","",IF($F129&gt;1,$F129/100,$F129))</f>
        <v>0</v>
      </c>
      <c r="H129" s="8">
        <f>IF($A129="","",IF($A129=$A128,$H128+$E129,$E129))</f>
        <v>0</v>
      </c>
      <c r="I129" s="8">
        <f>IF($A129="","",IF($A129=$A128,$I128+$D129,$D129))</f>
        <v>0</v>
      </c>
      <c r="J129" s="8">
        <f>IF($A129="","",$H129-$E129)</f>
        <v>0</v>
      </c>
      <c r="K129" s="8">
        <f>IF($A129="","",SUMIF($A$2:$A$2001,$A129,$D$2:$D$2001))</f>
        <v>0</v>
      </c>
      <c r="L129" s="8">
        <f>IF($A129="","",IF($E129&gt;0,$E129/(1+$G129),0))</f>
        <v>0</v>
      </c>
      <c r="M129" s="8">
        <f>IF($A129="","",IF($E129&gt;0,$L129*$G129,0))</f>
        <v>0</v>
      </c>
      <c r="N129" s="8">
        <f>IF($A129="","",IF($E129&gt;0,MAX(0,MIN($H129,$K129)-$J129),0))</f>
        <v>0</v>
      </c>
      <c r="O129" s="8">
        <f>IF($A129="","",IF($E129&gt;0,MAX(0,$H129-$K129)-MAX(0,$J129-$K129),0))</f>
        <v>0</v>
      </c>
      <c r="P129" s="8">
        <f>IF($A129="","",SUMIFS('Exact Output'!$O:$O,'Exact Output'!$A:$A,$A129,'Exact Output'!$B:$B,$U129))</f>
        <v>0</v>
      </c>
      <c r="Q129" s="8">
        <f>IF($A129="","",SUMIFS('Exact Output'!$Q:$Q,'Exact Output'!$A:$A,$A129,'Exact Output'!$B:$B,$U129))</f>
        <v>0</v>
      </c>
      <c r="R129" s="8">
        <f>IF($A129="","",IF($E129&gt;0,$P129+$Q129,0))</f>
        <v>0</v>
      </c>
      <c r="S129" s="6">
        <f>IF($A129="","",IF(OR($B129="",AND($D129=0,$E129=0),AND($D129&gt;0,$E129&gt;0)),"Fix input row",IF($E129&gt;0,"Invoice row","Payment row")))</f>
        <v>0</v>
      </c>
      <c r="T129" s="8">
        <f>IF($A129="","",$I129-$D129)</f>
        <v>0</v>
      </c>
      <c r="U129" s="6">
        <f>IF($E129&gt;0,COUNTIFS($A$2:$A129,$A129,$E$2:$E129,"&gt;0"),"")</f>
        <v>0</v>
      </c>
      <c r="V129" s="10">
        <f>IF($A129="","",IF($B129="","Missing date",IF(AND($D129=0,$E129=0),"Debit or credit required",IF(AND($D129&gt;0,$E129&gt;0),"Use either debit or credit, not both",IF($G129=0,"Tax rate missing","")))))</f>
        <v>0</v>
      </c>
    </row>
    <row r="130" spans="1:22">
      <c r="A130" s="6">
        <f>IF(Input!$A130="","",Input!$A130)</f>
        <v>0</v>
      </c>
      <c r="B130" s="7">
        <f>IF(Input!$A130="","",IFERROR(Input!$B130*1,DATEVALUE(Input!$B130)))</f>
        <v>0</v>
      </c>
      <c r="C130" s="6">
        <f>IF(Input!$A130="","",Input!$C130)</f>
        <v>0</v>
      </c>
      <c r="D130" s="8">
        <f>IF(Input!$A130="","",Input!$D130)</f>
        <v>0</v>
      </c>
      <c r="E130" s="8">
        <f>IF(Input!$A130="","",Input!$E130)</f>
        <v>0</v>
      </c>
      <c r="F130" s="6">
        <f>IF(Input!$A130="","",Input!$F130)</f>
        <v>0</v>
      </c>
      <c r="G130" s="9">
        <f>IF($A130="","",IF($F130&gt;1,$F130/100,$F130))</f>
        <v>0</v>
      </c>
      <c r="H130" s="8">
        <f>IF($A130="","",IF($A130=$A129,$H129+$E130,$E130))</f>
        <v>0</v>
      </c>
      <c r="I130" s="8">
        <f>IF($A130="","",IF($A130=$A129,$I129+$D130,$D130))</f>
        <v>0</v>
      </c>
      <c r="J130" s="8">
        <f>IF($A130="","",$H130-$E130)</f>
        <v>0</v>
      </c>
      <c r="K130" s="8">
        <f>IF($A130="","",SUMIF($A$2:$A$2001,$A130,$D$2:$D$2001))</f>
        <v>0</v>
      </c>
      <c r="L130" s="8">
        <f>IF($A130="","",IF($E130&gt;0,$E130/(1+$G130),0))</f>
        <v>0</v>
      </c>
      <c r="M130" s="8">
        <f>IF($A130="","",IF($E130&gt;0,$L130*$G130,0))</f>
        <v>0</v>
      </c>
      <c r="N130" s="8">
        <f>IF($A130="","",IF($E130&gt;0,MAX(0,MIN($H130,$K130)-$J130),0))</f>
        <v>0</v>
      </c>
      <c r="O130" s="8">
        <f>IF($A130="","",IF($E130&gt;0,MAX(0,$H130-$K130)-MAX(0,$J130-$K130),0))</f>
        <v>0</v>
      </c>
      <c r="P130" s="8">
        <f>IF($A130="","",SUMIFS('Exact Output'!$O:$O,'Exact Output'!$A:$A,$A130,'Exact Output'!$B:$B,$U130))</f>
        <v>0</v>
      </c>
      <c r="Q130" s="8">
        <f>IF($A130="","",SUMIFS('Exact Output'!$Q:$Q,'Exact Output'!$A:$A,$A130,'Exact Output'!$B:$B,$U130))</f>
        <v>0</v>
      </c>
      <c r="R130" s="8">
        <f>IF($A130="","",IF($E130&gt;0,$P130+$Q130,0))</f>
        <v>0</v>
      </c>
      <c r="S130" s="6">
        <f>IF($A130="","",IF(OR($B130="",AND($D130=0,$E130=0),AND($D130&gt;0,$E130&gt;0)),"Fix input row",IF($E130&gt;0,"Invoice row","Payment row")))</f>
        <v>0</v>
      </c>
      <c r="T130" s="8">
        <f>IF($A130="","",$I130-$D130)</f>
        <v>0</v>
      </c>
      <c r="U130" s="6">
        <f>IF($E130&gt;0,COUNTIFS($A$2:$A130,$A130,$E$2:$E130,"&gt;0"),"")</f>
        <v>0</v>
      </c>
      <c r="V130" s="10">
        <f>IF($A130="","",IF($B130="","Missing date",IF(AND($D130=0,$E130=0),"Debit or credit required",IF(AND($D130&gt;0,$E130&gt;0),"Use either debit or credit, not both",IF($G130=0,"Tax rate missing","")))))</f>
        <v>0</v>
      </c>
    </row>
    <row r="131" spans="1:22">
      <c r="A131" s="6">
        <f>IF(Input!$A131="","",Input!$A131)</f>
        <v>0</v>
      </c>
      <c r="B131" s="7">
        <f>IF(Input!$A131="","",IFERROR(Input!$B131*1,DATEVALUE(Input!$B131)))</f>
        <v>0</v>
      </c>
      <c r="C131" s="6">
        <f>IF(Input!$A131="","",Input!$C131)</f>
        <v>0</v>
      </c>
      <c r="D131" s="8">
        <f>IF(Input!$A131="","",Input!$D131)</f>
        <v>0</v>
      </c>
      <c r="E131" s="8">
        <f>IF(Input!$A131="","",Input!$E131)</f>
        <v>0</v>
      </c>
      <c r="F131" s="6">
        <f>IF(Input!$A131="","",Input!$F131)</f>
        <v>0</v>
      </c>
      <c r="G131" s="9">
        <f>IF($A131="","",IF($F131&gt;1,$F131/100,$F131))</f>
        <v>0</v>
      </c>
      <c r="H131" s="8">
        <f>IF($A131="","",IF($A131=$A130,$H130+$E131,$E131))</f>
        <v>0</v>
      </c>
      <c r="I131" s="8">
        <f>IF($A131="","",IF($A131=$A130,$I130+$D131,$D131))</f>
        <v>0</v>
      </c>
      <c r="J131" s="8">
        <f>IF($A131="","",$H131-$E131)</f>
        <v>0</v>
      </c>
      <c r="K131" s="8">
        <f>IF($A131="","",SUMIF($A$2:$A$2001,$A131,$D$2:$D$2001))</f>
        <v>0</v>
      </c>
      <c r="L131" s="8">
        <f>IF($A131="","",IF($E131&gt;0,$E131/(1+$G131),0))</f>
        <v>0</v>
      </c>
      <c r="M131" s="8">
        <f>IF($A131="","",IF($E131&gt;0,$L131*$G131,0))</f>
        <v>0</v>
      </c>
      <c r="N131" s="8">
        <f>IF($A131="","",IF($E131&gt;0,MAX(0,MIN($H131,$K131)-$J131),0))</f>
        <v>0</v>
      </c>
      <c r="O131" s="8">
        <f>IF($A131="","",IF($E131&gt;0,MAX(0,$H131-$K131)-MAX(0,$J131-$K131),0))</f>
        <v>0</v>
      </c>
      <c r="P131" s="8">
        <f>IF($A131="","",SUMIFS('Exact Output'!$O:$O,'Exact Output'!$A:$A,$A131,'Exact Output'!$B:$B,$U131))</f>
        <v>0</v>
      </c>
      <c r="Q131" s="8">
        <f>IF($A131="","",SUMIFS('Exact Output'!$Q:$Q,'Exact Output'!$A:$A,$A131,'Exact Output'!$B:$B,$U131))</f>
        <v>0</v>
      </c>
      <c r="R131" s="8">
        <f>IF($A131="","",IF($E131&gt;0,$P131+$Q131,0))</f>
        <v>0</v>
      </c>
      <c r="S131" s="6">
        <f>IF($A131="","",IF(OR($B131="",AND($D131=0,$E131=0),AND($D131&gt;0,$E131&gt;0)),"Fix input row",IF($E131&gt;0,"Invoice row","Payment row")))</f>
        <v>0</v>
      </c>
      <c r="T131" s="8">
        <f>IF($A131="","",$I131-$D131)</f>
        <v>0</v>
      </c>
      <c r="U131" s="6">
        <f>IF($E131&gt;0,COUNTIFS($A$2:$A131,$A131,$E$2:$E131,"&gt;0"),"")</f>
        <v>0</v>
      </c>
      <c r="V131" s="10">
        <f>IF($A131="","",IF($B131="","Missing date",IF(AND($D131=0,$E131=0),"Debit or credit required",IF(AND($D131&gt;0,$E131&gt;0),"Use either debit or credit, not both",IF($G131=0,"Tax rate missing","")))))</f>
        <v>0</v>
      </c>
    </row>
    <row r="132" spans="1:22">
      <c r="A132" s="6">
        <f>IF(Input!$A132="","",Input!$A132)</f>
        <v>0</v>
      </c>
      <c r="B132" s="7">
        <f>IF(Input!$A132="","",IFERROR(Input!$B132*1,DATEVALUE(Input!$B132)))</f>
        <v>0</v>
      </c>
      <c r="C132" s="6">
        <f>IF(Input!$A132="","",Input!$C132)</f>
        <v>0</v>
      </c>
      <c r="D132" s="8">
        <f>IF(Input!$A132="","",Input!$D132)</f>
        <v>0</v>
      </c>
      <c r="E132" s="8">
        <f>IF(Input!$A132="","",Input!$E132)</f>
        <v>0</v>
      </c>
      <c r="F132" s="6">
        <f>IF(Input!$A132="","",Input!$F132)</f>
        <v>0</v>
      </c>
      <c r="G132" s="9">
        <f>IF($A132="","",IF($F132&gt;1,$F132/100,$F132))</f>
        <v>0</v>
      </c>
      <c r="H132" s="8">
        <f>IF($A132="","",IF($A132=$A131,$H131+$E132,$E132))</f>
        <v>0</v>
      </c>
      <c r="I132" s="8">
        <f>IF($A132="","",IF($A132=$A131,$I131+$D132,$D132))</f>
        <v>0</v>
      </c>
      <c r="J132" s="8">
        <f>IF($A132="","",$H132-$E132)</f>
        <v>0</v>
      </c>
      <c r="K132" s="8">
        <f>IF($A132="","",SUMIF($A$2:$A$2001,$A132,$D$2:$D$2001))</f>
        <v>0</v>
      </c>
      <c r="L132" s="8">
        <f>IF($A132="","",IF($E132&gt;0,$E132/(1+$G132),0))</f>
        <v>0</v>
      </c>
      <c r="M132" s="8">
        <f>IF($A132="","",IF($E132&gt;0,$L132*$G132,0))</f>
        <v>0</v>
      </c>
      <c r="N132" s="8">
        <f>IF($A132="","",IF($E132&gt;0,MAX(0,MIN($H132,$K132)-$J132),0))</f>
        <v>0</v>
      </c>
      <c r="O132" s="8">
        <f>IF($A132="","",IF($E132&gt;0,MAX(0,$H132-$K132)-MAX(0,$J132-$K132),0))</f>
        <v>0</v>
      </c>
      <c r="P132" s="8">
        <f>IF($A132="","",SUMIFS('Exact Output'!$O:$O,'Exact Output'!$A:$A,$A132,'Exact Output'!$B:$B,$U132))</f>
        <v>0</v>
      </c>
      <c r="Q132" s="8">
        <f>IF($A132="","",SUMIFS('Exact Output'!$Q:$Q,'Exact Output'!$A:$A,$A132,'Exact Output'!$B:$B,$U132))</f>
        <v>0</v>
      </c>
      <c r="R132" s="8">
        <f>IF($A132="","",IF($E132&gt;0,$P132+$Q132,0))</f>
        <v>0</v>
      </c>
      <c r="S132" s="6">
        <f>IF($A132="","",IF(OR($B132="",AND($D132=0,$E132=0),AND($D132&gt;0,$E132&gt;0)),"Fix input row",IF($E132&gt;0,"Invoice row","Payment row")))</f>
        <v>0</v>
      </c>
      <c r="T132" s="8">
        <f>IF($A132="","",$I132-$D132)</f>
        <v>0</v>
      </c>
      <c r="U132" s="6">
        <f>IF($E132&gt;0,COUNTIFS($A$2:$A132,$A132,$E$2:$E132,"&gt;0"),"")</f>
        <v>0</v>
      </c>
      <c r="V132" s="10">
        <f>IF($A132="","",IF($B132="","Missing date",IF(AND($D132=0,$E132=0),"Debit or credit required",IF(AND($D132&gt;0,$E132&gt;0),"Use either debit or credit, not both",IF($G132=0,"Tax rate missing","")))))</f>
        <v>0</v>
      </c>
    </row>
    <row r="133" spans="1:22">
      <c r="A133" s="6">
        <f>IF(Input!$A133="","",Input!$A133)</f>
        <v>0</v>
      </c>
      <c r="B133" s="7">
        <f>IF(Input!$A133="","",IFERROR(Input!$B133*1,DATEVALUE(Input!$B133)))</f>
        <v>0</v>
      </c>
      <c r="C133" s="6">
        <f>IF(Input!$A133="","",Input!$C133)</f>
        <v>0</v>
      </c>
      <c r="D133" s="8">
        <f>IF(Input!$A133="","",Input!$D133)</f>
        <v>0</v>
      </c>
      <c r="E133" s="8">
        <f>IF(Input!$A133="","",Input!$E133)</f>
        <v>0</v>
      </c>
      <c r="F133" s="6">
        <f>IF(Input!$A133="","",Input!$F133)</f>
        <v>0</v>
      </c>
      <c r="G133" s="9">
        <f>IF($A133="","",IF($F133&gt;1,$F133/100,$F133))</f>
        <v>0</v>
      </c>
      <c r="H133" s="8">
        <f>IF($A133="","",IF($A133=$A132,$H132+$E133,$E133))</f>
        <v>0</v>
      </c>
      <c r="I133" s="8">
        <f>IF($A133="","",IF($A133=$A132,$I132+$D133,$D133))</f>
        <v>0</v>
      </c>
      <c r="J133" s="8">
        <f>IF($A133="","",$H133-$E133)</f>
        <v>0</v>
      </c>
      <c r="K133" s="8">
        <f>IF($A133="","",SUMIF($A$2:$A$2001,$A133,$D$2:$D$2001))</f>
        <v>0</v>
      </c>
      <c r="L133" s="8">
        <f>IF($A133="","",IF($E133&gt;0,$E133/(1+$G133),0))</f>
        <v>0</v>
      </c>
      <c r="M133" s="8">
        <f>IF($A133="","",IF($E133&gt;0,$L133*$G133,0))</f>
        <v>0</v>
      </c>
      <c r="N133" s="8">
        <f>IF($A133="","",IF($E133&gt;0,MAX(0,MIN($H133,$K133)-$J133),0))</f>
        <v>0</v>
      </c>
      <c r="O133" s="8">
        <f>IF($A133="","",IF($E133&gt;0,MAX(0,$H133-$K133)-MAX(0,$J133-$K133),0))</f>
        <v>0</v>
      </c>
      <c r="P133" s="8">
        <f>IF($A133="","",SUMIFS('Exact Output'!$O:$O,'Exact Output'!$A:$A,$A133,'Exact Output'!$B:$B,$U133))</f>
        <v>0</v>
      </c>
      <c r="Q133" s="8">
        <f>IF($A133="","",SUMIFS('Exact Output'!$Q:$Q,'Exact Output'!$A:$A,$A133,'Exact Output'!$B:$B,$U133))</f>
        <v>0</v>
      </c>
      <c r="R133" s="8">
        <f>IF($A133="","",IF($E133&gt;0,$P133+$Q133,0))</f>
        <v>0</v>
      </c>
      <c r="S133" s="6">
        <f>IF($A133="","",IF(OR($B133="",AND($D133=0,$E133=0),AND($D133&gt;0,$E133&gt;0)),"Fix input row",IF($E133&gt;0,"Invoice row","Payment row")))</f>
        <v>0</v>
      </c>
      <c r="T133" s="8">
        <f>IF($A133="","",$I133-$D133)</f>
        <v>0</v>
      </c>
      <c r="U133" s="6">
        <f>IF($E133&gt;0,COUNTIFS($A$2:$A133,$A133,$E$2:$E133,"&gt;0"),"")</f>
        <v>0</v>
      </c>
      <c r="V133" s="10">
        <f>IF($A133="","",IF($B133="","Missing date",IF(AND($D133=0,$E133=0),"Debit or credit required",IF(AND($D133&gt;0,$E133&gt;0),"Use either debit or credit, not both",IF($G133=0,"Tax rate missing","")))))</f>
        <v>0</v>
      </c>
    </row>
    <row r="134" spans="1:22">
      <c r="A134" s="6">
        <f>IF(Input!$A134="","",Input!$A134)</f>
        <v>0</v>
      </c>
      <c r="B134" s="7">
        <f>IF(Input!$A134="","",IFERROR(Input!$B134*1,DATEVALUE(Input!$B134)))</f>
        <v>0</v>
      </c>
      <c r="C134" s="6">
        <f>IF(Input!$A134="","",Input!$C134)</f>
        <v>0</v>
      </c>
      <c r="D134" s="8">
        <f>IF(Input!$A134="","",Input!$D134)</f>
        <v>0</v>
      </c>
      <c r="E134" s="8">
        <f>IF(Input!$A134="","",Input!$E134)</f>
        <v>0</v>
      </c>
      <c r="F134" s="6">
        <f>IF(Input!$A134="","",Input!$F134)</f>
        <v>0</v>
      </c>
      <c r="G134" s="9">
        <f>IF($A134="","",IF($F134&gt;1,$F134/100,$F134))</f>
        <v>0</v>
      </c>
      <c r="H134" s="8">
        <f>IF($A134="","",IF($A134=$A133,$H133+$E134,$E134))</f>
        <v>0</v>
      </c>
      <c r="I134" s="8">
        <f>IF($A134="","",IF($A134=$A133,$I133+$D134,$D134))</f>
        <v>0</v>
      </c>
      <c r="J134" s="8">
        <f>IF($A134="","",$H134-$E134)</f>
        <v>0</v>
      </c>
      <c r="K134" s="8">
        <f>IF($A134="","",SUMIF($A$2:$A$2001,$A134,$D$2:$D$2001))</f>
        <v>0</v>
      </c>
      <c r="L134" s="8">
        <f>IF($A134="","",IF($E134&gt;0,$E134/(1+$G134),0))</f>
        <v>0</v>
      </c>
      <c r="M134" s="8">
        <f>IF($A134="","",IF($E134&gt;0,$L134*$G134,0))</f>
        <v>0</v>
      </c>
      <c r="N134" s="8">
        <f>IF($A134="","",IF($E134&gt;0,MAX(0,MIN($H134,$K134)-$J134),0))</f>
        <v>0</v>
      </c>
      <c r="O134" s="8">
        <f>IF($A134="","",IF($E134&gt;0,MAX(0,$H134-$K134)-MAX(0,$J134-$K134),0))</f>
        <v>0</v>
      </c>
      <c r="P134" s="8">
        <f>IF($A134="","",SUMIFS('Exact Output'!$O:$O,'Exact Output'!$A:$A,$A134,'Exact Output'!$B:$B,$U134))</f>
        <v>0</v>
      </c>
      <c r="Q134" s="8">
        <f>IF($A134="","",SUMIFS('Exact Output'!$Q:$Q,'Exact Output'!$A:$A,$A134,'Exact Output'!$B:$B,$U134))</f>
        <v>0</v>
      </c>
      <c r="R134" s="8">
        <f>IF($A134="","",IF($E134&gt;0,$P134+$Q134,0))</f>
        <v>0</v>
      </c>
      <c r="S134" s="6">
        <f>IF($A134="","",IF(OR($B134="",AND($D134=0,$E134=0),AND($D134&gt;0,$E134&gt;0)),"Fix input row",IF($E134&gt;0,"Invoice row","Payment row")))</f>
        <v>0</v>
      </c>
      <c r="T134" s="8">
        <f>IF($A134="","",$I134-$D134)</f>
        <v>0</v>
      </c>
      <c r="U134" s="6">
        <f>IF($E134&gt;0,COUNTIFS($A$2:$A134,$A134,$E$2:$E134,"&gt;0"),"")</f>
        <v>0</v>
      </c>
      <c r="V134" s="10">
        <f>IF($A134="","",IF($B134="","Missing date",IF(AND($D134=0,$E134=0),"Debit or credit required",IF(AND($D134&gt;0,$E134&gt;0),"Use either debit or credit, not both",IF($G134=0,"Tax rate missing","")))))</f>
        <v>0</v>
      </c>
    </row>
    <row r="135" spans="1:22">
      <c r="A135" s="6">
        <f>IF(Input!$A135="","",Input!$A135)</f>
        <v>0</v>
      </c>
      <c r="B135" s="7">
        <f>IF(Input!$A135="","",IFERROR(Input!$B135*1,DATEVALUE(Input!$B135)))</f>
        <v>0</v>
      </c>
      <c r="C135" s="6">
        <f>IF(Input!$A135="","",Input!$C135)</f>
        <v>0</v>
      </c>
      <c r="D135" s="8">
        <f>IF(Input!$A135="","",Input!$D135)</f>
        <v>0</v>
      </c>
      <c r="E135" s="8">
        <f>IF(Input!$A135="","",Input!$E135)</f>
        <v>0</v>
      </c>
      <c r="F135" s="6">
        <f>IF(Input!$A135="","",Input!$F135)</f>
        <v>0</v>
      </c>
      <c r="G135" s="9">
        <f>IF($A135="","",IF($F135&gt;1,$F135/100,$F135))</f>
        <v>0</v>
      </c>
      <c r="H135" s="8">
        <f>IF($A135="","",IF($A135=$A134,$H134+$E135,$E135))</f>
        <v>0</v>
      </c>
      <c r="I135" s="8">
        <f>IF($A135="","",IF($A135=$A134,$I134+$D135,$D135))</f>
        <v>0</v>
      </c>
      <c r="J135" s="8">
        <f>IF($A135="","",$H135-$E135)</f>
        <v>0</v>
      </c>
      <c r="K135" s="8">
        <f>IF($A135="","",SUMIF($A$2:$A$2001,$A135,$D$2:$D$2001))</f>
        <v>0</v>
      </c>
      <c r="L135" s="8">
        <f>IF($A135="","",IF($E135&gt;0,$E135/(1+$G135),0))</f>
        <v>0</v>
      </c>
      <c r="M135" s="8">
        <f>IF($A135="","",IF($E135&gt;0,$L135*$G135,0))</f>
        <v>0</v>
      </c>
      <c r="N135" s="8">
        <f>IF($A135="","",IF($E135&gt;0,MAX(0,MIN($H135,$K135)-$J135),0))</f>
        <v>0</v>
      </c>
      <c r="O135" s="8">
        <f>IF($A135="","",IF($E135&gt;0,MAX(0,$H135-$K135)-MAX(0,$J135-$K135),0))</f>
        <v>0</v>
      </c>
      <c r="P135" s="8">
        <f>IF($A135="","",SUMIFS('Exact Output'!$O:$O,'Exact Output'!$A:$A,$A135,'Exact Output'!$B:$B,$U135))</f>
        <v>0</v>
      </c>
      <c r="Q135" s="8">
        <f>IF($A135="","",SUMIFS('Exact Output'!$Q:$Q,'Exact Output'!$A:$A,$A135,'Exact Output'!$B:$B,$U135))</f>
        <v>0</v>
      </c>
      <c r="R135" s="8">
        <f>IF($A135="","",IF($E135&gt;0,$P135+$Q135,0))</f>
        <v>0</v>
      </c>
      <c r="S135" s="6">
        <f>IF($A135="","",IF(OR($B135="",AND($D135=0,$E135=0),AND($D135&gt;0,$E135&gt;0)),"Fix input row",IF($E135&gt;0,"Invoice row","Payment row")))</f>
        <v>0</v>
      </c>
      <c r="T135" s="8">
        <f>IF($A135="","",$I135-$D135)</f>
        <v>0</v>
      </c>
      <c r="U135" s="6">
        <f>IF($E135&gt;0,COUNTIFS($A$2:$A135,$A135,$E$2:$E135,"&gt;0"),"")</f>
        <v>0</v>
      </c>
      <c r="V135" s="10">
        <f>IF($A135="","",IF($B135="","Missing date",IF(AND($D135=0,$E135=0),"Debit or credit required",IF(AND($D135&gt;0,$E135&gt;0),"Use either debit or credit, not both",IF($G135=0,"Tax rate missing","")))))</f>
        <v>0</v>
      </c>
    </row>
    <row r="136" spans="1:22">
      <c r="A136" s="6">
        <f>IF(Input!$A136="","",Input!$A136)</f>
        <v>0</v>
      </c>
      <c r="B136" s="7">
        <f>IF(Input!$A136="","",IFERROR(Input!$B136*1,DATEVALUE(Input!$B136)))</f>
        <v>0</v>
      </c>
      <c r="C136" s="6">
        <f>IF(Input!$A136="","",Input!$C136)</f>
        <v>0</v>
      </c>
      <c r="D136" s="8">
        <f>IF(Input!$A136="","",Input!$D136)</f>
        <v>0</v>
      </c>
      <c r="E136" s="8">
        <f>IF(Input!$A136="","",Input!$E136)</f>
        <v>0</v>
      </c>
      <c r="F136" s="6">
        <f>IF(Input!$A136="","",Input!$F136)</f>
        <v>0</v>
      </c>
      <c r="G136" s="9">
        <f>IF($A136="","",IF($F136&gt;1,$F136/100,$F136))</f>
        <v>0</v>
      </c>
      <c r="H136" s="8">
        <f>IF($A136="","",IF($A136=$A135,$H135+$E136,$E136))</f>
        <v>0</v>
      </c>
      <c r="I136" s="8">
        <f>IF($A136="","",IF($A136=$A135,$I135+$D136,$D136))</f>
        <v>0</v>
      </c>
      <c r="J136" s="8">
        <f>IF($A136="","",$H136-$E136)</f>
        <v>0</v>
      </c>
      <c r="K136" s="8">
        <f>IF($A136="","",SUMIF($A$2:$A$2001,$A136,$D$2:$D$2001))</f>
        <v>0</v>
      </c>
      <c r="L136" s="8">
        <f>IF($A136="","",IF($E136&gt;0,$E136/(1+$G136),0))</f>
        <v>0</v>
      </c>
      <c r="M136" s="8">
        <f>IF($A136="","",IF($E136&gt;0,$L136*$G136,0))</f>
        <v>0</v>
      </c>
      <c r="N136" s="8">
        <f>IF($A136="","",IF($E136&gt;0,MAX(0,MIN($H136,$K136)-$J136),0))</f>
        <v>0</v>
      </c>
      <c r="O136" s="8">
        <f>IF($A136="","",IF($E136&gt;0,MAX(0,$H136-$K136)-MAX(0,$J136-$K136),0))</f>
        <v>0</v>
      </c>
      <c r="P136" s="8">
        <f>IF($A136="","",SUMIFS('Exact Output'!$O:$O,'Exact Output'!$A:$A,$A136,'Exact Output'!$B:$B,$U136))</f>
        <v>0</v>
      </c>
      <c r="Q136" s="8">
        <f>IF($A136="","",SUMIFS('Exact Output'!$Q:$Q,'Exact Output'!$A:$A,$A136,'Exact Output'!$B:$B,$U136))</f>
        <v>0</v>
      </c>
      <c r="R136" s="8">
        <f>IF($A136="","",IF($E136&gt;0,$P136+$Q136,0))</f>
        <v>0</v>
      </c>
      <c r="S136" s="6">
        <f>IF($A136="","",IF(OR($B136="",AND($D136=0,$E136=0),AND($D136&gt;0,$E136&gt;0)),"Fix input row",IF($E136&gt;0,"Invoice row","Payment row")))</f>
        <v>0</v>
      </c>
      <c r="T136" s="8">
        <f>IF($A136="","",$I136-$D136)</f>
        <v>0</v>
      </c>
      <c r="U136" s="6">
        <f>IF($E136&gt;0,COUNTIFS($A$2:$A136,$A136,$E$2:$E136,"&gt;0"),"")</f>
        <v>0</v>
      </c>
      <c r="V136" s="10">
        <f>IF($A136="","",IF($B136="","Missing date",IF(AND($D136=0,$E136=0),"Debit or credit required",IF(AND($D136&gt;0,$E136&gt;0),"Use either debit or credit, not both",IF($G136=0,"Tax rate missing","")))))</f>
        <v>0</v>
      </c>
    </row>
    <row r="137" spans="1:22">
      <c r="A137" s="6">
        <f>IF(Input!$A137="","",Input!$A137)</f>
        <v>0</v>
      </c>
      <c r="B137" s="7">
        <f>IF(Input!$A137="","",IFERROR(Input!$B137*1,DATEVALUE(Input!$B137)))</f>
        <v>0</v>
      </c>
      <c r="C137" s="6">
        <f>IF(Input!$A137="","",Input!$C137)</f>
        <v>0</v>
      </c>
      <c r="D137" s="8">
        <f>IF(Input!$A137="","",Input!$D137)</f>
        <v>0</v>
      </c>
      <c r="E137" s="8">
        <f>IF(Input!$A137="","",Input!$E137)</f>
        <v>0</v>
      </c>
      <c r="F137" s="6">
        <f>IF(Input!$A137="","",Input!$F137)</f>
        <v>0</v>
      </c>
      <c r="G137" s="9">
        <f>IF($A137="","",IF($F137&gt;1,$F137/100,$F137))</f>
        <v>0</v>
      </c>
      <c r="H137" s="8">
        <f>IF($A137="","",IF($A137=$A136,$H136+$E137,$E137))</f>
        <v>0</v>
      </c>
      <c r="I137" s="8">
        <f>IF($A137="","",IF($A137=$A136,$I136+$D137,$D137))</f>
        <v>0</v>
      </c>
      <c r="J137" s="8">
        <f>IF($A137="","",$H137-$E137)</f>
        <v>0</v>
      </c>
      <c r="K137" s="8">
        <f>IF($A137="","",SUMIF($A$2:$A$2001,$A137,$D$2:$D$2001))</f>
        <v>0</v>
      </c>
      <c r="L137" s="8">
        <f>IF($A137="","",IF($E137&gt;0,$E137/(1+$G137),0))</f>
        <v>0</v>
      </c>
      <c r="M137" s="8">
        <f>IF($A137="","",IF($E137&gt;0,$L137*$G137,0))</f>
        <v>0</v>
      </c>
      <c r="N137" s="8">
        <f>IF($A137="","",IF($E137&gt;0,MAX(0,MIN($H137,$K137)-$J137),0))</f>
        <v>0</v>
      </c>
      <c r="O137" s="8">
        <f>IF($A137="","",IF($E137&gt;0,MAX(0,$H137-$K137)-MAX(0,$J137-$K137),0))</f>
        <v>0</v>
      </c>
      <c r="P137" s="8">
        <f>IF($A137="","",SUMIFS('Exact Output'!$O:$O,'Exact Output'!$A:$A,$A137,'Exact Output'!$B:$B,$U137))</f>
        <v>0</v>
      </c>
      <c r="Q137" s="8">
        <f>IF($A137="","",SUMIFS('Exact Output'!$Q:$Q,'Exact Output'!$A:$A,$A137,'Exact Output'!$B:$B,$U137))</f>
        <v>0</v>
      </c>
      <c r="R137" s="8">
        <f>IF($A137="","",IF($E137&gt;0,$P137+$Q137,0))</f>
        <v>0</v>
      </c>
      <c r="S137" s="6">
        <f>IF($A137="","",IF(OR($B137="",AND($D137=0,$E137=0),AND($D137&gt;0,$E137&gt;0)),"Fix input row",IF($E137&gt;0,"Invoice row","Payment row")))</f>
        <v>0</v>
      </c>
      <c r="T137" s="8">
        <f>IF($A137="","",$I137-$D137)</f>
        <v>0</v>
      </c>
      <c r="U137" s="6">
        <f>IF($E137&gt;0,COUNTIFS($A$2:$A137,$A137,$E$2:$E137,"&gt;0"),"")</f>
        <v>0</v>
      </c>
      <c r="V137" s="10">
        <f>IF($A137="","",IF($B137="","Missing date",IF(AND($D137=0,$E137=0),"Debit or credit required",IF(AND($D137&gt;0,$E137&gt;0),"Use either debit or credit, not both",IF($G137=0,"Tax rate missing","")))))</f>
        <v>0</v>
      </c>
    </row>
    <row r="138" spans="1:22">
      <c r="A138" s="6">
        <f>IF(Input!$A138="","",Input!$A138)</f>
        <v>0</v>
      </c>
      <c r="B138" s="7">
        <f>IF(Input!$A138="","",IFERROR(Input!$B138*1,DATEVALUE(Input!$B138)))</f>
        <v>0</v>
      </c>
      <c r="C138" s="6">
        <f>IF(Input!$A138="","",Input!$C138)</f>
        <v>0</v>
      </c>
      <c r="D138" s="8">
        <f>IF(Input!$A138="","",Input!$D138)</f>
        <v>0</v>
      </c>
      <c r="E138" s="8">
        <f>IF(Input!$A138="","",Input!$E138)</f>
        <v>0</v>
      </c>
      <c r="F138" s="6">
        <f>IF(Input!$A138="","",Input!$F138)</f>
        <v>0</v>
      </c>
      <c r="G138" s="9">
        <f>IF($A138="","",IF($F138&gt;1,$F138/100,$F138))</f>
        <v>0</v>
      </c>
      <c r="H138" s="8">
        <f>IF($A138="","",IF($A138=$A137,$H137+$E138,$E138))</f>
        <v>0</v>
      </c>
      <c r="I138" s="8">
        <f>IF($A138="","",IF($A138=$A137,$I137+$D138,$D138))</f>
        <v>0</v>
      </c>
      <c r="J138" s="8">
        <f>IF($A138="","",$H138-$E138)</f>
        <v>0</v>
      </c>
      <c r="K138" s="8">
        <f>IF($A138="","",SUMIF($A$2:$A$2001,$A138,$D$2:$D$2001))</f>
        <v>0</v>
      </c>
      <c r="L138" s="8">
        <f>IF($A138="","",IF($E138&gt;0,$E138/(1+$G138),0))</f>
        <v>0</v>
      </c>
      <c r="M138" s="8">
        <f>IF($A138="","",IF($E138&gt;0,$L138*$G138,0))</f>
        <v>0</v>
      </c>
      <c r="N138" s="8">
        <f>IF($A138="","",IF($E138&gt;0,MAX(0,MIN($H138,$K138)-$J138),0))</f>
        <v>0</v>
      </c>
      <c r="O138" s="8">
        <f>IF($A138="","",IF($E138&gt;0,MAX(0,$H138-$K138)-MAX(0,$J138-$K138),0))</f>
        <v>0</v>
      </c>
      <c r="P138" s="8">
        <f>IF($A138="","",SUMIFS('Exact Output'!$O:$O,'Exact Output'!$A:$A,$A138,'Exact Output'!$B:$B,$U138))</f>
        <v>0</v>
      </c>
      <c r="Q138" s="8">
        <f>IF($A138="","",SUMIFS('Exact Output'!$Q:$Q,'Exact Output'!$A:$A,$A138,'Exact Output'!$B:$B,$U138))</f>
        <v>0</v>
      </c>
      <c r="R138" s="8">
        <f>IF($A138="","",IF($E138&gt;0,$P138+$Q138,0))</f>
        <v>0</v>
      </c>
      <c r="S138" s="6">
        <f>IF($A138="","",IF(OR($B138="",AND($D138=0,$E138=0),AND($D138&gt;0,$E138&gt;0)),"Fix input row",IF($E138&gt;0,"Invoice row","Payment row")))</f>
        <v>0</v>
      </c>
      <c r="T138" s="8">
        <f>IF($A138="","",$I138-$D138)</f>
        <v>0</v>
      </c>
      <c r="U138" s="6">
        <f>IF($E138&gt;0,COUNTIFS($A$2:$A138,$A138,$E$2:$E138,"&gt;0"),"")</f>
        <v>0</v>
      </c>
      <c r="V138" s="10">
        <f>IF($A138="","",IF($B138="","Missing date",IF(AND($D138=0,$E138=0),"Debit or credit required",IF(AND($D138&gt;0,$E138&gt;0),"Use either debit or credit, not both",IF($G138=0,"Tax rate missing","")))))</f>
        <v>0</v>
      </c>
    </row>
    <row r="139" spans="1:22">
      <c r="A139" s="6">
        <f>IF(Input!$A139="","",Input!$A139)</f>
        <v>0</v>
      </c>
      <c r="B139" s="7">
        <f>IF(Input!$A139="","",IFERROR(Input!$B139*1,DATEVALUE(Input!$B139)))</f>
        <v>0</v>
      </c>
      <c r="C139" s="6">
        <f>IF(Input!$A139="","",Input!$C139)</f>
        <v>0</v>
      </c>
      <c r="D139" s="8">
        <f>IF(Input!$A139="","",Input!$D139)</f>
        <v>0</v>
      </c>
      <c r="E139" s="8">
        <f>IF(Input!$A139="","",Input!$E139)</f>
        <v>0</v>
      </c>
      <c r="F139" s="6">
        <f>IF(Input!$A139="","",Input!$F139)</f>
        <v>0</v>
      </c>
      <c r="G139" s="9">
        <f>IF($A139="","",IF($F139&gt;1,$F139/100,$F139))</f>
        <v>0</v>
      </c>
      <c r="H139" s="8">
        <f>IF($A139="","",IF($A139=$A138,$H138+$E139,$E139))</f>
        <v>0</v>
      </c>
      <c r="I139" s="8">
        <f>IF($A139="","",IF($A139=$A138,$I138+$D139,$D139))</f>
        <v>0</v>
      </c>
      <c r="J139" s="8">
        <f>IF($A139="","",$H139-$E139)</f>
        <v>0</v>
      </c>
      <c r="K139" s="8">
        <f>IF($A139="","",SUMIF($A$2:$A$2001,$A139,$D$2:$D$2001))</f>
        <v>0</v>
      </c>
      <c r="L139" s="8">
        <f>IF($A139="","",IF($E139&gt;0,$E139/(1+$G139),0))</f>
        <v>0</v>
      </c>
      <c r="M139" s="8">
        <f>IF($A139="","",IF($E139&gt;0,$L139*$G139,0))</f>
        <v>0</v>
      </c>
      <c r="N139" s="8">
        <f>IF($A139="","",IF($E139&gt;0,MAX(0,MIN($H139,$K139)-$J139),0))</f>
        <v>0</v>
      </c>
      <c r="O139" s="8">
        <f>IF($A139="","",IF($E139&gt;0,MAX(0,$H139-$K139)-MAX(0,$J139-$K139),0))</f>
        <v>0</v>
      </c>
      <c r="P139" s="8">
        <f>IF($A139="","",SUMIFS('Exact Output'!$O:$O,'Exact Output'!$A:$A,$A139,'Exact Output'!$B:$B,$U139))</f>
        <v>0</v>
      </c>
      <c r="Q139" s="8">
        <f>IF($A139="","",SUMIFS('Exact Output'!$Q:$Q,'Exact Output'!$A:$A,$A139,'Exact Output'!$B:$B,$U139))</f>
        <v>0</v>
      </c>
      <c r="R139" s="8">
        <f>IF($A139="","",IF($E139&gt;0,$P139+$Q139,0))</f>
        <v>0</v>
      </c>
      <c r="S139" s="6">
        <f>IF($A139="","",IF(OR($B139="",AND($D139=0,$E139=0),AND($D139&gt;0,$E139&gt;0)),"Fix input row",IF($E139&gt;0,"Invoice row","Payment row")))</f>
        <v>0</v>
      </c>
      <c r="T139" s="8">
        <f>IF($A139="","",$I139-$D139)</f>
        <v>0</v>
      </c>
      <c r="U139" s="6">
        <f>IF($E139&gt;0,COUNTIFS($A$2:$A139,$A139,$E$2:$E139,"&gt;0"),"")</f>
        <v>0</v>
      </c>
      <c r="V139" s="10">
        <f>IF($A139="","",IF($B139="","Missing date",IF(AND($D139=0,$E139=0),"Debit or credit required",IF(AND($D139&gt;0,$E139&gt;0),"Use either debit or credit, not both",IF($G139=0,"Tax rate missing","")))))</f>
        <v>0</v>
      </c>
    </row>
    <row r="140" spans="1:22">
      <c r="A140" s="6">
        <f>IF(Input!$A140="","",Input!$A140)</f>
        <v>0</v>
      </c>
      <c r="B140" s="7">
        <f>IF(Input!$A140="","",IFERROR(Input!$B140*1,DATEVALUE(Input!$B140)))</f>
        <v>0</v>
      </c>
      <c r="C140" s="6">
        <f>IF(Input!$A140="","",Input!$C140)</f>
        <v>0</v>
      </c>
      <c r="D140" s="8">
        <f>IF(Input!$A140="","",Input!$D140)</f>
        <v>0</v>
      </c>
      <c r="E140" s="8">
        <f>IF(Input!$A140="","",Input!$E140)</f>
        <v>0</v>
      </c>
      <c r="F140" s="6">
        <f>IF(Input!$A140="","",Input!$F140)</f>
        <v>0</v>
      </c>
      <c r="G140" s="9">
        <f>IF($A140="","",IF($F140&gt;1,$F140/100,$F140))</f>
        <v>0</v>
      </c>
      <c r="H140" s="8">
        <f>IF($A140="","",IF($A140=$A139,$H139+$E140,$E140))</f>
        <v>0</v>
      </c>
      <c r="I140" s="8">
        <f>IF($A140="","",IF($A140=$A139,$I139+$D140,$D140))</f>
        <v>0</v>
      </c>
      <c r="J140" s="8">
        <f>IF($A140="","",$H140-$E140)</f>
        <v>0</v>
      </c>
      <c r="K140" s="8">
        <f>IF($A140="","",SUMIF($A$2:$A$2001,$A140,$D$2:$D$2001))</f>
        <v>0</v>
      </c>
      <c r="L140" s="8">
        <f>IF($A140="","",IF($E140&gt;0,$E140/(1+$G140),0))</f>
        <v>0</v>
      </c>
      <c r="M140" s="8">
        <f>IF($A140="","",IF($E140&gt;0,$L140*$G140,0))</f>
        <v>0</v>
      </c>
      <c r="N140" s="8">
        <f>IF($A140="","",IF($E140&gt;0,MAX(0,MIN($H140,$K140)-$J140),0))</f>
        <v>0</v>
      </c>
      <c r="O140" s="8">
        <f>IF($A140="","",IF($E140&gt;0,MAX(0,$H140-$K140)-MAX(0,$J140-$K140),0))</f>
        <v>0</v>
      </c>
      <c r="P140" s="8">
        <f>IF($A140="","",SUMIFS('Exact Output'!$O:$O,'Exact Output'!$A:$A,$A140,'Exact Output'!$B:$B,$U140))</f>
        <v>0</v>
      </c>
      <c r="Q140" s="8">
        <f>IF($A140="","",SUMIFS('Exact Output'!$Q:$Q,'Exact Output'!$A:$A,$A140,'Exact Output'!$B:$B,$U140))</f>
        <v>0</v>
      </c>
      <c r="R140" s="8">
        <f>IF($A140="","",IF($E140&gt;0,$P140+$Q140,0))</f>
        <v>0</v>
      </c>
      <c r="S140" s="6">
        <f>IF($A140="","",IF(OR($B140="",AND($D140=0,$E140=0),AND($D140&gt;0,$E140&gt;0)),"Fix input row",IF($E140&gt;0,"Invoice row","Payment row")))</f>
        <v>0</v>
      </c>
      <c r="T140" s="8">
        <f>IF($A140="","",$I140-$D140)</f>
        <v>0</v>
      </c>
      <c r="U140" s="6">
        <f>IF($E140&gt;0,COUNTIFS($A$2:$A140,$A140,$E$2:$E140,"&gt;0"),"")</f>
        <v>0</v>
      </c>
      <c r="V140" s="10">
        <f>IF($A140="","",IF($B140="","Missing date",IF(AND($D140=0,$E140=0),"Debit or credit required",IF(AND($D140&gt;0,$E140&gt;0),"Use either debit or credit, not both",IF($G140=0,"Tax rate missing","")))))</f>
        <v>0</v>
      </c>
    </row>
    <row r="141" spans="1:22">
      <c r="A141" s="6">
        <f>IF(Input!$A141="","",Input!$A141)</f>
        <v>0</v>
      </c>
      <c r="B141" s="7">
        <f>IF(Input!$A141="","",IFERROR(Input!$B141*1,DATEVALUE(Input!$B141)))</f>
        <v>0</v>
      </c>
      <c r="C141" s="6">
        <f>IF(Input!$A141="","",Input!$C141)</f>
        <v>0</v>
      </c>
      <c r="D141" s="8">
        <f>IF(Input!$A141="","",Input!$D141)</f>
        <v>0</v>
      </c>
      <c r="E141" s="8">
        <f>IF(Input!$A141="","",Input!$E141)</f>
        <v>0</v>
      </c>
      <c r="F141" s="6">
        <f>IF(Input!$A141="","",Input!$F141)</f>
        <v>0</v>
      </c>
      <c r="G141" s="9">
        <f>IF($A141="","",IF($F141&gt;1,$F141/100,$F141))</f>
        <v>0</v>
      </c>
      <c r="H141" s="8">
        <f>IF($A141="","",IF($A141=$A140,$H140+$E141,$E141))</f>
        <v>0</v>
      </c>
      <c r="I141" s="8">
        <f>IF($A141="","",IF($A141=$A140,$I140+$D141,$D141))</f>
        <v>0</v>
      </c>
      <c r="J141" s="8">
        <f>IF($A141="","",$H141-$E141)</f>
        <v>0</v>
      </c>
      <c r="K141" s="8">
        <f>IF($A141="","",SUMIF($A$2:$A$2001,$A141,$D$2:$D$2001))</f>
        <v>0</v>
      </c>
      <c r="L141" s="8">
        <f>IF($A141="","",IF($E141&gt;0,$E141/(1+$G141),0))</f>
        <v>0</v>
      </c>
      <c r="M141" s="8">
        <f>IF($A141="","",IF($E141&gt;0,$L141*$G141,0))</f>
        <v>0</v>
      </c>
      <c r="N141" s="8">
        <f>IF($A141="","",IF($E141&gt;0,MAX(0,MIN($H141,$K141)-$J141),0))</f>
        <v>0</v>
      </c>
      <c r="O141" s="8">
        <f>IF($A141="","",IF($E141&gt;0,MAX(0,$H141-$K141)-MAX(0,$J141-$K141),0))</f>
        <v>0</v>
      </c>
      <c r="P141" s="8">
        <f>IF($A141="","",SUMIFS('Exact Output'!$O:$O,'Exact Output'!$A:$A,$A141,'Exact Output'!$B:$B,$U141))</f>
        <v>0</v>
      </c>
      <c r="Q141" s="8">
        <f>IF($A141="","",SUMIFS('Exact Output'!$Q:$Q,'Exact Output'!$A:$A,$A141,'Exact Output'!$B:$B,$U141))</f>
        <v>0</v>
      </c>
      <c r="R141" s="8">
        <f>IF($A141="","",IF($E141&gt;0,$P141+$Q141,0))</f>
        <v>0</v>
      </c>
      <c r="S141" s="6">
        <f>IF($A141="","",IF(OR($B141="",AND($D141=0,$E141=0),AND($D141&gt;0,$E141&gt;0)),"Fix input row",IF($E141&gt;0,"Invoice row","Payment row")))</f>
        <v>0</v>
      </c>
      <c r="T141" s="8">
        <f>IF($A141="","",$I141-$D141)</f>
        <v>0</v>
      </c>
      <c r="U141" s="6">
        <f>IF($E141&gt;0,COUNTIFS($A$2:$A141,$A141,$E$2:$E141,"&gt;0"),"")</f>
        <v>0</v>
      </c>
      <c r="V141" s="10">
        <f>IF($A141="","",IF($B141="","Missing date",IF(AND($D141=0,$E141=0),"Debit or credit required",IF(AND($D141&gt;0,$E141&gt;0),"Use either debit or credit, not both",IF($G141=0,"Tax rate missing","")))))</f>
        <v>0</v>
      </c>
    </row>
    <row r="142" spans="1:22">
      <c r="A142" s="6">
        <f>IF(Input!$A142="","",Input!$A142)</f>
        <v>0</v>
      </c>
      <c r="B142" s="7">
        <f>IF(Input!$A142="","",IFERROR(Input!$B142*1,DATEVALUE(Input!$B142)))</f>
        <v>0</v>
      </c>
      <c r="C142" s="6">
        <f>IF(Input!$A142="","",Input!$C142)</f>
        <v>0</v>
      </c>
      <c r="D142" s="8">
        <f>IF(Input!$A142="","",Input!$D142)</f>
        <v>0</v>
      </c>
      <c r="E142" s="8">
        <f>IF(Input!$A142="","",Input!$E142)</f>
        <v>0</v>
      </c>
      <c r="F142" s="6">
        <f>IF(Input!$A142="","",Input!$F142)</f>
        <v>0</v>
      </c>
      <c r="G142" s="9">
        <f>IF($A142="","",IF($F142&gt;1,$F142/100,$F142))</f>
        <v>0</v>
      </c>
      <c r="H142" s="8">
        <f>IF($A142="","",IF($A142=$A141,$H141+$E142,$E142))</f>
        <v>0</v>
      </c>
      <c r="I142" s="8">
        <f>IF($A142="","",IF($A142=$A141,$I141+$D142,$D142))</f>
        <v>0</v>
      </c>
      <c r="J142" s="8">
        <f>IF($A142="","",$H142-$E142)</f>
        <v>0</v>
      </c>
      <c r="K142" s="8">
        <f>IF($A142="","",SUMIF($A$2:$A$2001,$A142,$D$2:$D$2001))</f>
        <v>0</v>
      </c>
      <c r="L142" s="8">
        <f>IF($A142="","",IF($E142&gt;0,$E142/(1+$G142),0))</f>
        <v>0</v>
      </c>
      <c r="M142" s="8">
        <f>IF($A142="","",IF($E142&gt;0,$L142*$G142,0))</f>
        <v>0</v>
      </c>
      <c r="N142" s="8">
        <f>IF($A142="","",IF($E142&gt;0,MAX(0,MIN($H142,$K142)-$J142),0))</f>
        <v>0</v>
      </c>
      <c r="O142" s="8">
        <f>IF($A142="","",IF($E142&gt;0,MAX(0,$H142-$K142)-MAX(0,$J142-$K142),0))</f>
        <v>0</v>
      </c>
      <c r="P142" s="8">
        <f>IF($A142="","",SUMIFS('Exact Output'!$O:$O,'Exact Output'!$A:$A,$A142,'Exact Output'!$B:$B,$U142))</f>
        <v>0</v>
      </c>
      <c r="Q142" s="8">
        <f>IF($A142="","",SUMIFS('Exact Output'!$Q:$Q,'Exact Output'!$A:$A,$A142,'Exact Output'!$B:$B,$U142))</f>
        <v>0</v>
      </c>
      <c r="R142" s="8">
        <f>IF($A142="","",IF($E142&gt;0,$P142+$Q142,0))</f>
        <v>0</v>
      </c>
      <c r="S142" s="6">
        <f>IF($A142="","",IF(OR($B142="",AND($D142=0,$E142=0),AND($D142&gt;0,$E142&gt;0)),"Fix input row",IF($E142&gt;0,"Invoice row","Payment row")))</f>
        <v>0</v>
      </c>
      <c r="T142" s="8">
        <f>IF($A142="","",$I142-$D142)</f>
        <v>0</v>
      </c>
      <c r="U142" s="6">
        <f>IF($E142&gt;0,COUNTIFS($A$2:$A142,$A142,$E$2:$E142,"&gt;0"),"")</f>
        <v>0</v>
      </c>
      <c r="V142" s="10">
        <f>IF($A142="","",IF($B142="","Missing date",IF(AND($D142=0,$E142=0),"Debit or credit required",IF(AND($D142&gt;0,$E142&gt;0),"Use either debit or credit, not both",IF($G142=0,"Tax rate missing","")))))</f>
        <v>0</v>
      </c>
    </row>
    <row r="143" spans="1:22">
      <c r="A143" s="6">
        <f>IF(Input!$A143="","",Input!$A143)</f>
        <v>0</v>
      </c>
      <c r="B143" s="7">
        <f>IF(Input!$A143="","",IFERROR(Input!$B143*1,DATEVALUE(Input!$B143)))</f>
        <v>0</v>
      </c>
      <c r="C143" s="6">
        <f>IF(Input!$A143="","",Input!$C143)</f>
        <v>0</v>
      </c>
      <c r="D143" s="8">
        <f>IF(Input!$A143="","",Input!$D143)</f>
        <v>0</v>
      </c>
      <c r="E143" s="8">
        <f>IF(Input!$A143="","",Input!$E143)</f>
        <v>0</v>
      </c>
      <c r="F143" s="6">
        <f>IF(Input!$A143="","",Input!$F143)</f>
        <v>0</v>
      </c>
      <c r="G143" s="9">
        <f>IF($A143="","",IF($F143&gt;1,$F143/100,$F143))</f>
        <v>0</v>
      </c>
      <c r="H143" s="8">
        <f>IF($A143="","",IF($A143=$A142,$H142+$E143,$E143))</f>
        <v>0</v>
      </c>
      <c r="I143" s="8">
        <f>IF($A143="","",IF($A143=$A142,$I142+$D143,$D143))</f>
        <v>0</v>
      </c>
      <c r="J143" s="8">
        <f>IF($A143="","",$H143-$E143)</f>
        <v>0</v>
      </c>
      <c r="K143" s="8">
        <f>IF($A143="","",SUMIF($A$2:$A$2001,$A143,$D$2:$D$2001))</f>
        <v>0</v>
      </c>
      <c r="L143" s="8">
        <f>IF($A143="","",IF($E143&gt;0,$E143/(1+$G143),0))</f>
        <v>0</v>
      </c>
      <c r="M143" s="8">
        <f>IF($A143="","",IF($E143&gt;0,$L143*$G143,0))</f>
        <v>0</v>
      </c>
      <c r="N143" s="8">
        <f>IF($A143="","",IF($E143&gt;0,MAX(0,MIN($H143,$K143)-$J143),0))</f>
        <v>0</v>
      </c>
      <c r="O143" s="8">
        <f>IF($A143="","",IF($E143&gt;0,MAX(0,$H143-$K143)-MAX(0,$J143-$K143),0))</f>
        <v>0</v>
      </c>
      <c r="P143" s="8">
        <f>IF($A143="","",SUMIFS('Exact Output'!$O:$O,'Exact Output'!$A:$A,$A143,'Exact Output'!$B:$B,$U143))</f>
        <v>0</v>
      </c>
      <c r="Q143" s="8">
        <f>IF($A143="","",SUMIFS('Exact Output'!$Q:$Q,'Exact Output'!$A:$A,$A143,'Exact Output'!$B:$B,$U143))</f>
        <v>0</v>
      </c>
      <c r="R143" s="8">
        <f>IF($A143="","",IF($E143&gt;0,$P143+$Q143,0))</f>
        <v>0</v>
      </c>
      <c r="S143" s="6">
        <f>IF($A143="","",IF(OR($B143="",AND($D143=0,$E143=0),AND($D143&gt;0,$E143&gt;0)),"Fix input row",IF($E143&gt;0,"Invoice row","Payment row")))</f>
        <v>0</v>
      </c>
      <c r="T143" s="8">
        <f>IF($A143="","",$I143-$D143)</f>
        <v>0</v>
      </c>
      <c r="U143" s="6">
        <f>IF($E143&gt;0,COUNTIFS($A$2:$A143,$A143,$E$2:$E143,"&gt;0"),"")</f>
        <v>0</v>
      </c>
      <c r="V143" s="10">
        <f>IF($A143="","",IF($B143="","Missing date",IF(AND($D143=0,$E143=0),"Debit or credit required",IF(AND($D143&gt;0,$E143&gt;0),"Use either debit or credit, not both",IF($G143=0,"Tax rate missing","")))))</f>
        <v>0</v>
      </c>
    </row>
    <row r="144" spans="1:22">
      <c r="A144" s="6">
        <f>IF(Input!$A144="","",Input!$A144)</f>
        <v>0</v>
      </c>
      <c r="B144" s="7">
        <f>IF(Input!$A144="","",IFERROR(Input!$B144*1,DATEVALUE(Input!$B144)))</f>
        <v>0</v>
      </c>
      <c r="C144" s="6">
        <f>IF(Input!$A144="","",Input!$C144)</f>
        <v>0</v>
      </c>
      <c r="D144" s="8">
        <f>IF(Input!$A144="","",Input!$D144)</f>
        <v>0</v>
      </c>
      <c r="E144" s="8">
        <f>IF(Input!$A144="","",Input!$E144)</f>
        <v>0</v>
      </c>
      <c r="F144" s="6">
        <f>IF(Input!$A144="","",Input!$F144)</f>
        <v>0</v>
      </c>
      <c r="G144" s="9">
        <f>IF($A144="","",IF($F144&gt;1,$F144/100,$F144))</f>
        <v>0</v>
      </c>
      <c r="H144" s="8">
        <f>IF($A144="","",IF($A144=$A143,$H143+$E144,$E144))</f>
        <v>0</v>
      </c>
      <c r="I144" s="8">
        <f>IF($A144="","",IF($A144=$A143,$I143+$D144,$D144))</f>
        <v>0</v>
      </c>
      <c r="J144" s="8">
        <f>IF($A144="","",$H144-$E144)</f>
        <v>0</v>
      </c>
      <c r="K144" s="8">
        <f>IF($A144="","",SUMIF($A$2:$A$2001,$A144,$D$2:$D$2001))</f>
        <v>0</v>
      </c>
      <c r="L144" s="8">
        <f>IF($A144="","",IF($E144&gt;0,$E144/(1+$G144),0))</f>
        <v>0</v>
      </c>
      <c r="M144" s="8">
        <f>IF($A144="","",IF($E144&gt;0,$L144*$G144,0))</f>
        <v>0</v>
      </c>
      <c r="N144" s="8">
        <f>IF($A144="","",IF($E144&gt;0,MAX(0,MIN($H144,$K144)-$J144),0))</f>
        <v>0</v>
      </c>
      <c r="O144" s="8">
        <f>IF($A144="","",IF($E144&gt;0,MAX(0,$H144-$K144)-MAX(0,$J144-$K144),0))</f>
        <v>0</v>
      </c>
      <c r="P144" s="8">
        <f>IF($A144="","",SUMIFS('Exact Output'!$O:$O,'Exact Output'!$A:$A,$A144,'Exact Output'!$B:$B,$U144))</f>
        <v>0</v>
      </c>
      <c r="Q144" s="8">
        <f>IF($A144="","",SUMIFS('Exact Output'!$Q:$Q,'Exact Output'!$A:$A,$A144,'Exact Output'!$B:$B,$U144))</f>
        <v>0</v>
      </c>
      <c r="R144" s="8">
        <f>IF($A144="","",IF($E144&gt;0,$P144+$Q144,0))</f>
        <v>0</v>
      </c>
      <c r="S144" s="6">
        <f>IF($A144="","",IF(OR($B144="",AND($D144=0,$E144=0),AND($D144&gt;0,$E144&gt;0)),"Fix input row",IF($E144&gt;0,"Invoice row","Payment row")))</f>
        <v>0</v>
      </c>
      <c r="T144" s="8">
        <f>IF($A144="","",$I144-$D144)</f>
        <v>0</v>
      </c>
      <c r="U144" s="6">
        <f>IF($E144&gt;0,COUNTIFS($A$2:$A144,$A144,$E$2:$E144,"&gt;0"),"")</f>
        <v>0</v>
      </c>
      <c r="V144" s="10">
        <f>IF($A144="","",IF($B144="","Missing date",IF(AND($D144=0,$E144=0),"Debit or credit required",IF(AND($D144&gt;0,$E144&gt;0),"Use either debit or credit, not both",IF($G144=0,"Tax rate missing","")))))</f>
        <v>0</v>
      </c>
    </row>
    <row r="145" spans="1:22">
      <c r="A145" s="6">
        <f>IF(Input!$A145="","",Input!$A145)</f>
        <v>0</v>
      </c>
      <c r="B145" s="7">
        <f>IF(Input!$A145="","",IFERROR(Input!$B145*1,DATEVALUE(Input!$B145)))</f>
        <v>0</v>
      </c>
      <c r="C145" s="6">
        <f>IF(Input!$A145="","",Input!$C145)</f>
        <v>0</v>
      </c>
      <c r="D145" s="8">
        <f>IF(Input!$A145="","",Input!$D145)</f>
        <v>0</v>
      </c>
      <c r="E145" s="8">
        <f>IF(Input!$A145="","",Input!$E145)</f>
        <v>0</v>
      </c>
      <c r="F145" s="6">
        <f>IF(Input!$A145="","",Input!$F145)</f>
        <v>0</v>
      </c>
      <c r="G145" s="9">
        <f>IF($A145="","",IF($F145&gt;1,$F145/100,$F145))</f>
        <v>0</v>
      </c>
      <c r="H145" s="8">
        <f>IF($A145="","",IF($A145=$A144,$H144+$E145,$E145))</f>
        <v>0</v>
      </c>
      <c r="I145" s="8">
        <f>IF($A145="","",IF($A145=$A144,$I144+$D145,$D145))</f>
        <v>0</v>
      </c>
      <c r="J145" s="8">
        <f>IF($A145="","",$H145-$E145)</f>
        <v>0</v>
      </c>
      <c r="K145" s="8">
        <f>IF($A145="","",SUMIF($A$2:$A$2001,$A145,$D$2:$D$2001))</f>
        <v>0</v>
      </c>
      <c r="L145" s="8">
        <f>IF($A145="","",IF($E145&gt;0,$E145/(1+$G145),0))</f>
        <v>0</v>
      </c>
      <c r="M145" s="8">
        <f>IF($A145="","",IF($E145&gt;0,$L145*$G145,0))</f>
        <v>0</v>
      </c>
      <c r="N145" s="8">
        <f>IF($A145="","",IF($E145&gt;0,MAX(0,MIN($H145,$K145)-$J145),0))</f>
        <v>0</v>
      </c>
      <c r="O145" s="8">
        <f>IF($A145="","",IF($E145&gt;0,MAX(0,$H145-$K145)-MAX(0,$J145-$K145),0))</f>
        <v>0</v>
      </c>
      <c r="P145" s="8">
        <f>IF($A145="","",SUMIFS('Exact Output'!$O:$O,'Exact Output'!$A:$A,$A145,'Exact Output'!$B:$B,$U145))</f>
        <v>0</v>
      </c>
      <c r="Q145" s="8">
        <f>IF($A145="","",SUMIFS('Exact Output'!$Q:$Q,'Exact Output'!$A:$A,$A145,'Exact Output'!$B:$B,$U145))</f>
        <v>0</v>
      </c>
      <c r="R145" s="8">
        <f>IF($A145="","",IF($E145&gt;0,$P145+$Q145,0))</f>
        <v>0</v>
      </c>
      <c r="S145" s="6">
        <f>IF($A145="","",IF(OR($B145="",AND($D145=0,$E145=0),AND($D145&gt;0,$E145&gt;0)),"Fix input row",IF($E145&gt;0,"Invoice row","Payment row")))</f>
        <v>0</v>
      </c>
      <c r="T145" s="8">
        <f>IF($A145="","",$I145-$D145)</f>
        <v>0</v>
      </c>
      <c r="U145" s="6">
        <f>IF($E145&gt;0,COUNTIFS($A$2:$A145,$A145,$E$2:$E145,"&gt;0"),"")</f>
        <v>0</v>
      </c>
      <c r="V145" s="10">
        <f>IF($A145="","",IF($B145="","Missing date",IF(AND($D145=0,$E145=0),"Debit or credit required",IF(AND($D145&gt;0,$E145&gt;0),"Use either debit or credit, not both",IF($G145=0,"Tax rate missing","")))))</f>
        <v>0</v>
      </c>
    </row>
    <row r="146" spans="1:22">
      <c r="A146" s="6">
        <f>IF(Input!$A146="","",Input!$A146)</f>
        <v>0</v>
      </c>
      <c r="B146" s="7">
        <f>IF(Input!$A146="","",IFERROR(Input!$B146*1,DATEVALUE(Input!$B146)))</f>
        <v>0</v>
      </c>
      <c r="C146" s="6">
        <f>IF(Input!$A146="","",Input!$C146)</f>
        <v>0</v>
      </c>
      <c r="D146" s="8">
        <f>IF(Input!$A146="","",Input!$D146)</f>
        <v>0</v>
      </c>
      <c r="E146" s="8">
        <f>IF(Input!$A146="","",Input!$E146)</f>
        <v>0</v>
      </c>
      <c r="F146" s="6">
        <f>IF(Input!$A146="","",Input!$F146)</f>
        <v>0</v>
      </c>
      <c r="G146" s="9">
        <f>IF($A146="","",IF($F146&gt;1,$F146/100,$F146))</f>
        <v>0</v>
      </c>
      <c r="H146" s="8">
        <f>IF($A146="","",IF($A146=$A145,$H145+$E146,$E146))</f>
        <v>0</v>
      </c>
      <c r="I146" s="8">
        <f>IF($A146="","",IF($A146=$A145,$I145+$D146,$D146))</f>
        <v>0</v>
      </c>
      <c r="J146" s="8">
        <f>IF($A146="","",$H146-$E146)</f>
        <v>0</v>
      </c>
      <c r="K146" s="8">
        <f>IF($A146="","",SUMIF($A$2:$A$2001,$A146,$D$2:$D$2001))</f>
        <v>0</v>
      </c>
      <c r="L146" s="8">
        <f>IF($A146="","",IF($E146&gt;0,$E146/(1+$G146),0))</f>
        <v>0</v>
      </c>
      <c r="M146" s="8">
        <f>IF($A146="","",IF($E146&gt;0,$L146*$G146,0))</f>
        <v>0</v>
      </c>
      <c r="N146" s="8">
        <f>IF($A146="","",IF($E146&gt;0,MAX(0,MIN($H146,$K146)-$J146),0))</f>
        <v>0</v>
      </c>
      <c r="O146" s="8">
        <f>IF($A146="","",IF($E146&gt;0,MAX(0,$H146-$K146)-MAX(0,$J146-$K146),0))</f>
        <v>0</v>
      </c>
      <c r="P146" s="8">
        <f>IF($A146="","",SUMIFS('Exact Output'!$O:$O,'Exact Output'!$A:$A,$A146,'Exact Output'!$B:$B,$U146))</f>
        <v>0</v>
      </c>
      <c r="Q146" s="8">
        <f>IF($A146="","",SUMIFS('Exact Output'!$Q:$Q,'Exact Output'!$A:$A,$A146,'Exact Output'!$B:$B,$U146))</f>
        <v>0</v>
      </c>
      <c r="R146" s="8">
        <f>IF($A146="","",IF($E146&gt;0,$P146+$Q146,0))</f>
        <v>0</v>
      </c>
      <c r="S146" s="6">
        <f>IF($A146="","",IF(OR($B146="",AND($D146=0,$E146=0),AND($D146&gt;0,$E146&gt;0)),"Fix input row",IF($E146&gt;0,"Invoice row","Payment row")))</f>
        <v>0</v>
      </c>
      <c r="T146" s="8">
        <f>IF($A146="","",$I146-$D146)</f>
        <v>0</v>
      </c>
      <c r="U146" s="6">
        <f>IF($E146&gt;0,COUNTIFS($A$2:$A146,$A146,$E$2:$E146,"&gt;0"),"")</f>
        <v>0</v>
      </c>
      <c r="V146" s="10">
        <f>IF($A146="","",IF($B146="","Missing date",IF(AND($D146=0,$E146=0),"Debit or credit required",IF(AND($D146&gt;0,$E146&gt;0),"Use either debit or credit, not both",IF($G146=0,"Tax rate missing","")))))</f>
        <v>0</v>
      </c>
    </row>
    <row r="147" spans="1:22">
      <c r="A147" s="6">
        <f>IF(Input!$A147="","",Input!$A147)</f>
        <v>0</v>
      </c>
      <c r="B147" s="7">
        <f>IF(Input!$A147="","",IFERROR(Input!$B147*1,DATEVALUE(Input!$B147)))</f>
        <v>0</v>
      </c>
      <c r="C147" s="6">
        <f>IF(Input!$A147="","",Input!$C147)</f>
        <v>0</v>
      </c>
      <c r="D147" s="8">
        <f>IF(Input!$A147="","",Input!$D147)</f>
        <v>0</v>
      </c>
      <c r="E147" s="8">
        <f>IF(Input!$A147="","",Input!$E147)</f>
        <v>0</v>
      </c>
      <c r="F147" s="6">
        <f>IF(Input!$A147="","",Input!$F147)</f>
        <v>0</v>
      </c>
      <c r="G147" s="9">
        <f>IF($A147="","",IF($F147&gt;1,$F147/100,$F147))</f>
        <v>0</v>
      </c>
      <c r="H147" s="8">
        <f>IF($A147="","",IF($A147=$A146,$H146+$E147,$E147))</f>
        <v>0</v>
      </c>
      <c r="I147" s="8">
        <f>IF($A147="","",IF($A147=$A146,$I146+$D147,$D147))</f>
        <v>0</v>
      </c>
      <c r="J147" s="8">
        <f>IF($A147="","",$H147-$E147)</f>
        <v>0</v>
      </c>
      <c r="K147" s="8">
        <f>IF($A147="","",SUMIF($A$2:$A$2001,$A147,$D$2:$D$2001))</f>
        <v>0</v>
      </c>
      <c r="L147" s="8">
        <f>IF($A147="","",IF($E147&gt;0,$E147/(1+$G147),0))</f>
        <v>0</v>
      </c>
      <c r="M147" s="8">
        <f>IF($A147="","",IF($E147&gt;0,$L147*$G147,0))</f>
        <v>0</v>
      </c>
      <c r="N147" s="8">
        <f>IF($A147="","",IF($E147&gt;0,MAX(0,MIN($H147,$K147)-$J147),0))</f>
        <v>0</v>
      </c>
      <c r="O147" s="8">
        <f>IF($A147="","",IF($E147&gt;0,MAX(0,$H147-$K147)-MAX(0,$J147-$K147),0))</f>
        <v>0</v>
      </c>
      <c r="P147" s="8">
        <f>IF($A147="","",SUMIFS('Exact Output'!$O:$O,'Exact Output'!$A:$A,$A147,'Exact Output'!$B:$B,$U147))</f>
        <v>0</v>
      </c>
      <c r="Q147" s="8">
        <f>IF($A147="","",SUMIFS('Exact Output'!$Q:$Q,'Exact Output'!$A:$A,$A147,'Exact Output'!$B:$B,$U147))</f>
        <v>0</v>
      </c>
      <c r="R147" s="8">
        <f>IF($A147="","",IF($E147&gt;0,$P147+$Q147,0))</f>
        <v>0</v>
      </c>
      <c r="S147" s="6">
        <f>IF($A147="","",IF(OR($B147="",AND($D147=0,$E147=0),AND($D147&gt;0,$E147&gt;0)),"Fix input row",IF($E147&gt;0,"Invoice row","Payment row")))</f>
        <v>0</v>
      </c>
      <c r="T147" s="8">
        <f>IF($A147="","",$I147-$D147)</f>
        <v>0</v>
      </c>
      <c r="U147" s="6">
        <f>IF($E147&gt;0,COUNTIFS($A$2:$A147,$A147,$E$2:$E147,"&gt;0"),"")</f>
        <v>0</v>
      </c>
      <c r="V147" s="10">
        <f>IF($A147="","",IF($B147="","Missing date",IF(AND($D147=0,$E147=0),"Debit or credit required",IF(AND($D147&gt;0,$E147&gt;0),"Use either debit or credit, not both",IF($G147=0,"Tax rate missing","")))))</f>
        <v>0</v>
      </c>
    </row>
    <row r="148" spans="1:22">
      <c r="A148" s="6">
        <f>IF(Input!$A148="","",Input!$A148)</f>
        <v>0</v>
      </c>
      <c r="B148" s="7">
        <f>IF(Input!$A148="","",IFERROR(Input!$B148*1,DATEVALUE(Input!$B148)))</f>
        <v>0</v>
      </c>
      <c r="C148" s="6">
        <f>IF(Input!$A148="","",Input!$C148)</f>
        <v>0</v>
      </c>
      <c r="D148" s="8">
        <f>IF(Input!$A148="","",Input!$D148)</f>
        <v>0</v>
      </c>
      <c r="E148" s="8">
        <f>IF(Input!$A148="","",Input!$E148)</f>
        <v>0</v>
      </c>
      <c r="F148" s="6">
        <f>IF(Input!$A148="","",Input!$F148)</f>
        <v>0</v>
      </c>
      <c r="G148" s="9">
        <f>IF($A148="","",IF($F148&gt;1,$F148/100,$F148))</f>
        <v>0</v>
      </c>
      <c r="H148" s="8">
        <f>IF($A148="","",IF($A148=$A147,$H147+$E148,$E148))</f>
        <v>0</v>
      </c>
      <c r="I148" s="8">
        <f>IF($A148="","",IF($A148=$A147,$I147+$D148,$D148))</f>
        <v>0</v>
      </c>
      <c r="J148" s="8">
        <f>IF($A148="","",$H148-$E148)</f>
        <v>0</v>
      </c>
      <c r="K148" s="8">
        <f>IF($A148="","",SUMIF($A$2:$A$2001,$A148,$D$2:$D$2001))</f>
        <v>0</v>
      </c>
      <c r="L148" s="8">
        <f>IF($A148="","",IF($E148&gt;0,$E148/(1+$G148),0))</f>
        <v>0</v>
      </c>
      <c r="M148" s="8">
        <f>IF($A148="","",IF($E148&gt;0,$L148*$G148,0))</f>
        <v>0</v>
      </c>
      <c r="N148" s="8">
        <f>IF($A148="","",IF($E148&gt;0,MAX(0,MIN($H148,$K148)-$J148),0))</f>
        <v>0</v>
      </c>
      <c r="O148" s="8">
        <f>IF($A148="","",IF($E148&gt;0,MAX(0,$H148-$K148)-MAX(0,$J148-$K148),0))</f>
        <v>0</v>
      </c>
      <c r="P148" s="8">
        <f>IF($A148="","",SUMIFS('Exact Output'!$O:$O,'Exact Output'!$A:$A,$A148,'Exact Output'!$B:$B,$U148))</f>
        <v>0</v>
      </c>
      <c r="Q148" s="8">
        <f>IF($A148="","",SUMIFS('Exact Output'!$Q:$Q,'Exact Output'!$A:$A,$A148,'Exact Output'!$B:$B,$U148))</f>
        <v>0</v>
      </c>
      <c r="R148" s="8">
        <f>IF($A148="","",IF($E148&gt;0,$P148+$Q148,0))</f>
        <v>0</v>
      </c>
      <c r="S148" s="6">
        <f>IF($A148="","",IF(OR($B148="",AND($D148=0,$E148=0),AND($D148&gt;0,$E148&gt;0)),"Fix input row",IF($E148&gt;0,"Invoice row","Payment row")))</f>
        <v>0</v>
      </c>
      <c r="T148" s="8">
        <f>IF($A148="","",$I148-$D148)</f>
        <v>0</v>
      </c>
      <c r="U148" s="6">
        <f>IF($E148&gt;0,COUNTIFS($A$2:$A148,$A148,$E$2:$E148,"&gt;0"),"")</f>
        <v>0</v>
      </c>
      <c r="V148" s="10">
        <f>IF($A148="","",IF($B148="","Missing date",IF(AND($D148=0,$E148=0),"Debit or credit required",IF(AND($D148&gt;0,$E148&gt;0),"Use either debit or credit, not both",IF($G148=0,"Tax rate missing","")))))</f>
        <v>0</v>
      </c>
    </row>
    <row r="149" spans="1:22">
      <c r="A149" s="6">
        <f>IF(Input!$A149="","",Input!$A149)</f>
        <v>0</v>
      </c>
      <c r="B149" s="7">
        <f>IF(Input!$A149="","",IFERROR(Input!$B149*1,DATEVALUE(Input!$B149)))</f>
        <v>0</v>
      </c>
      <c r="C149" s="6">
        <f>IF(Input!$A149="","",Input!$C149)</f>
        <v>0</v>
      </c>
      <c r="D149" s="8">
        <f>IF(Input!$A149="","",Input!$D149)</f>
        <v>0</v>
      </c>
      <c r="E149" s="8">
        <f>IF(Input!$A149="","",Input!$E149)</f>
        <v>0</v>
      </c>
      <c r="F149" s="6">
        <f>IF(Input!$A149="","",Input!$F149)</f>
        <v>0</v>
      </c>
      <c r="G149" s="9">
        <f>IF($A149="","",IF($F149&gt;1,$F149/100,$F149))</f>
        <v>0</v>
      </c>
      <c r="H149" s="8">
        <f>IF($A149="","",IF($A149=$A148,$H148+$E149,$E149))</f>
        <v>0</v>
      </c>
      <c r="I149" s="8">
        <f>IF($A149="","",IF($A149=$A148,$I148+$D149,$D149))</f>
        <v>0</v>
      </c>
      <c r="J149" s="8">
        <f>IF($A149="","",$H149-$E149)</f>
        <v>0</v>
      </c>
      <c r="K149" s="8">
        <f>IF($A149="","",SUMIF($A$2:$A$2001,$A149,$D$2:$D$2001))</f>
        <v>0</v>
      </c>
      <c r="L149" s="8">
        <f>IF($A149="","",IF($E149&gt;0,$E149/(1+$G149),0))</f>
        <v>0</v>
      </c>
      <c r="M149" s="8">
        <f>IF($A149="","",IF($E149&gt;0,$L149*$G149,0))</f>
        <v>0</v>
      </c>
      <c r="N149" s="8">
        <f>IF($A149="","",IF($E149&gt;0,MAX(0,MIN($H149,$K149)-$J149),0))</f>
        <v>0</v>
      </c>
      <c r="O149" s="8">
        <f>IF($A149="","",IF($E149&gt;0,MAX(0,$H149-$K149)-MAX(0,$J149-$K149),0))</f>
        <v>0</v>
      </c>
      <c r="P149" s="8">
        <f>IF($A149="","",SUMIFS('Exact Output'!$O:$O,'Exact Output'!$A:$A,$A149,'Exact Output'!$B:$B,$U149))</f>
        <v>0</v>
      </c>
      <c r="Q149" s="8">
        <f>IF($A149="","",SUMIFS('Exact Output'!$Q:$Q,'Exact Output'!$A:$A,$A149,'Exact Output'!$B:$B,$U149))</f>
        <v>0</v>
      </c>
      <c r="R149" s="8">
        <f>IF($A149="","",IF($E149&gt;0,$P149+$Q149,0))</f>
        <v>0</v>
      </c>
      <c r="S149" s="6">
        <f>IF($A149="","",IF(OR($B149="",AND($D149=0,$E149=0),AND($D149&gt;0,$E149&gt;0)),"Fix input row",IF($E149&gt;0,"Invoice row","Payment row")))</f>
        <v>0</v>
      </c>
      <c r="T149" s="8">
        <f>IF($A149="","",$I149-$D149)</f>
        <v>0</v>
      </c>
      <c r="U149" s="6">
        <f>IF($E149&gt;0,COUNTIFS($A$2:$A149,$A149,$E$2:$E149,"&gt;0"),"")</f>
        <v>0</v>
      </c>
      <c r="V149" s="10">
        <f>IF($A149="","",IF($B149="","Missing date",IF(AND($D149=0,$E149=0),"Debit or credit required",IF(AND($D149&gt;0,$E149&gt;0),"Use either debit or credit, not both",IF($G149=0,"Tax rate missing","")))))</f>
        <v>0</v>
      </c>
    </row>
    <row r="150" spans="1:22">
      <c r="A150" s="6">
        <f>IF(Input!$A150="","",Input!$A150)</f>
        <v>0</v>
      </c>
      <c r="B150" s="7">
        <f>IF(Input!$A150="","",IFERROR(Input!$B150*1,DATEVALUE(Input!$B150)))</f>
        <v>0</v>
      </c>
      <c r="C150" s="6">
        <f>IF(Input!$A150="","",Input!$C150)</f>
        <v>0</v>
      </c>
      <c r="D150" s="8">
        <f>IF(Input!$A150="","",Input!$D150)</f>
        <v>0</v>
      </c>
      <c r="E150" s="8">
        <f>IF(Input!$A150="","",Input!$E150)</f>
        <v>0</v>
      </c>
      <c r="F150" s="6">
        <f>IF(Input!$A150="","",Input!$F150)</f>
        <v>0</v>
      </c>
      <c r="G150" s="9">
        <f>IF($A150="","",IF($F150&gt;1,$F150/100,$F150))</f>
        <v>0</v>
      </c>
      <c r="H150" s="8">
        <f>IF($A150="","",IF($A150=$A149,$H149+$E150,$E150))</f>
        <v>0</v>
      </c>
      <c r="I150" s="8">
        <f>IF($A150="","",IF($A150=$A149,$I149+$D150,$D150))</f>
        <v>0</v>
      </c>
      <c r="J150" s="8">
        <f>IF($A150="","",$H150-$E150)</f>
        <v>0</v>
      </c>
      <c r="K150" s="8">
        <f>IF($A150="","",SUMIF($A$2:$A$2001,$A150,$D$2:$D$2001))</f>
        <v>0</v>
      </c>
      <c r="L150" s="8">
        <f>IF($A150="","",IF($E150&gt;0,$E150/(1+$G150),0))</f>
        <v>0</v>
      </c>
      <c r="M150" s="8">
        <f>IF($A150="","",IF($E150&gt;0,$L150*$G150,0))</f>
        <v>0</v>
      </c>
      <c r="N150" s="8">
        <f>IF($A150="","",IF($E150&gt;0,MAX(0,MIN($H150,$K150)-$J150),0))</f>
        <v>0</v>
      </c>
      <c r="O150" s="8">
        <f>IF($A150="","",IF($E150&gt;0,MAX(0,$H150-$K150)-MAX(0,$J150-$K150),0))</f>
        <v>0</v>
      </c>
      <c r="P150" s="8">
        <f>IF($A150="","",SUMIFS('Exact Output'!$O:$O,'Exact Output'!$A:$A,$A150,'Exact Output'!$B:$B,$U150))</f>
        <v>0</v>
      </c>
      <c r="Q150" s="8">
        <f>IF($A150="","",SUMIFS('Exact Output'!$Q:$Q,'Exact Output'!$A:$A,$A150,'Exact Output'!$B:$B,$U150))</f>
        <v>0</v>
      </c>
      <c r="R150" s="8">
        <f>IF($A150="","",IF($E150&gt;0,$P150+$Q150,0))</f>
        <v>0</v>
      </c>
      <c r="S150" s="6">
        <f>IF($A150="","",IF(OR($B150="",AND($D150=0,$E150=0),AND($D150&gt;0,$E150&gt;0)),"Fix input row",IF($E150&gt;0,"Invoice row","Payment row")))</f>
        <v>0</v>
      </c>
      <c r="T150" s="8">
        <f>IF($A150="","",$I150-$D150)</f>
        <v>0</v>
      </c>
      <c r="U150" s="6">
        <f>IF($E150&gt;0,COUNTIFS($A$2:$A150,$A150,$E$2:$E150,"&gt;0"),"")</f>
        <v>0</v>
      </c>
      <c r="V150" s="10">
        <f>IF($A150="","",IF($B150="","Missing date",IF(AND($D150=0,$E150=0),"Debit or credit required",IF(AND($D150&gt;0,$E150&gt;0),"Use either debit or credit, not both",IF($G150=0,"Tax rate missing","")))))</f>
        <v>0</v>
      </c>
    </row>
    <row r="151" spans="1:22">
      <c r="A151" s="6">
        <f>IF(Input!$A151="","",Input!$A151)</f>
        <v>0</v>
      </c>
      <c r="B151" s="7">
        <f>IF(Input!$A151="","",IFERROR(Input!$B151*1,DATEVALUE(Input!$B151)))</f>
        <v>0</v>
      </c>
      <c r="C151" s="6">
        <f>IF(Input!$A151="","",Input!$C151)</f>
        <v>0</v>
      </c>
      <c r="D151" s="8">
        <f>IF(Input!$A151="","",Input!$D151)</f>
        <v>0</v>
      </c>
      <c r="E151" s="8">
        <f>IF(Input!$A151="","",Input!$E151)</f>
        <v>0</v>
      </c>
      <c r="F151" s="6">
        <f>IF(Input!$A151="","",Input!$F151)</f>
        <v>0</v>
      </c>
      <c r="G151" s="9">
        <f>IF($A151="","",IF($F151&gt;1,$F151/100,$F151))</f>
        <v>0</v>
      </c>
      <c r="H151" s="8">
        <f>IF($A151="","",IF($A151=$A150,$H150+$E151,$E151))</f>
        <v>0</v>
      </c>
      <c r="I151" s="8">
        <f>IF($A151="","",IF($A151=$A150,$I150+$D151,$D151))</f>
        <v>0</v>
      </c>
      <c r="J151" s="8">
        <f>IF($A151="","",$H151-$E151)</f>
        <v>0</v>
      </c>
      <c r="K151" s="8">
        <f>IF($A151="","",SUMIF($A$2:$A$2001,$A151,$D$2:$D$2001))</f>
        <v>0</v>
      </c>
      <c r="L151" s="8">
        <f>IF($A151="","",IF($E151&gt;0,$E151/(1+$G151),0))</f>
        <v>0</v>
      </c>
      <c r="M151" s="8">
        <f>IF($A151="","",IF($E151&gt;0,$L151*$G151,0))</f>
        <v>0</v>
      </c>
      <c r="N151" s="8">
        <f>IF($A151="","",IF($E151&gt;0,MAX(0,MIN($H151,$K151)-$J151),0))</f>
        <v>0</v>
      </c>
      <c r="O151" s="8">
        <f>IF($A151="","",IF($E151&gt;0,MAX(0,$H151-$K151)-MAX(0,$J151-$K151),0))</f>
        <v>0</v>
      </c>
      <c r="P151" s="8">
        <f>IF($A151="","",SUMIFS('Exact Output'!$O:$O,'Exact Output'!$A:$A,$A151,'Exact Output'!$B:$B,$U151))</f>
        <v>0</v>
      </c>
      <c r="Q151" s="8">
        <f>IF($A151="","",SUMIFS('Exact Output'!$Q:$Q,'Exact Output'!$A:$A,$A151,'Exact Output'!$B:$B,$U151))</f>
        <v>0</v>
      </c>
      <c r="R151" s="8">
        <f>IF($A151="","",IF($E151&gt;0,$P151+$Q151,0))</f>
        <v>0</v>
      </c>
      <c r="S151" s="6">
        <f>IF($A151="","",IF(OR($B151="",AND($D151=0,$E151=0),AND($D151&gt;0,$E151&gt;0)),"Fix input row",IF($E151&gt;0,"Invoice row","Payment row")))</f>
        <v>0</v>
      </c>
      <c r="T151" s="8">
        <f>IF($A151="","",$I151-$D151)</f>
        <v>0</v>
      </c>
      <c r="U151" s="6">
        <f>IF($E151&gt;0,COUNTIFS($A$2:$A151,$A151,$E$2:$E151,"&gt;0"),"")</f>
        <v>0</v>
      </c>
      <c r="V151" s="10">
        <f>IF($A151="","",IF($B151="","Missing date",IF(AND($D151=0,$E151=0),"Debit or credit required",IF(AND($D151&gt;0,$E151&gt;0),"Use either debit or credit, not both",IF($G151=0,"Tax rate missing","")))))</f>
        <v>0</v>
      </c>
    </row>
    <row r="152" spans="1:22">
      <c r="A152" s="6">
        <f>IF(Input!$A152="","",Input!$A152)</f>
        <v>0</v>
      </c>
      <c r="B152" s="7">
        <f>IF(Input!$A152="","",IFERROR(Input!$B152*1,DATEVALUE(Input!$B152)))</f>
        <v>0</v>
      </c>
      <c r="C152" s="6">
        <f>IF(Input!$A152="","",Input!$C152)</f>
        <v>0</v>
      </c>
      <c r="D152" s="8">
        <f>IF(Input!$A152="","",Input!$D152)</f>
        <v>0</v>
      </c>
      <c r="E152" s="8">
        <f>IF(Input!$A152="","",Input!$E152)</f>
        <v>0</v>
      </c>
      <c r="F152" s="6">
        <f>IF(Input!$A152="","",Input!$F152)</f>
        <v>0</v>
      </c>
      <c r="G152" s="9">
        <f>IF($A152="","",IF($F152&gt;1,$F152/100,$F152))</f>
        <v>0</v>
      </c>
      <c r="H152" s="8">
        <f>IF($A152="","",IF($A152=$A151,$H151+$E152,$E152))</f>
        <v>0</v>
      </c>
      <c r="I152" s="8">
        <f>IF($A152="","",IF($A152=$A151,$I151+$D152,$D152))</f>
        <v>0</v>
      </c>
      <c r="J152" s="8">
        <f>IF($A152="","",$H152-$E152)</f>
        <v>0</v>
      </c>
      <c r="K152" s="8">
        <f>IF($A152="","",SUMIF($A$2:$A$2001,$A152,$D$2:$D$2001))</f>
        <v>0</v>
      </c>
      <c r="L152" s="8">
        <f>IF($A152="","",IF($E152&gt;0,$E152/(1+$G152),0))</f>
        <v>0</v>
      </c>
      <c r="M152" s="8">
        <f>IF($A152="","",IF($E152&gt;0,$L152*$G152,0))</f>
        <v>0</v>
      </c>
      <c r="N152" s="8">
        <f>IF($A152="","",IF($E152&gt;0,MAX(0,MIN($H152,$K152)-$J152),0))</f>
        <v>0</v>
      </c>
      <c r="O152" s="8">
        <f>IF($A152="","",IF($E152&gt;0,MAX(0,$H152-$K152)-MAX(0,$J152-$K152),0))</f>
        <v>0</v>
      </c>
      <c r="P152" s="8">
        <f>IF($A152="","",SUMIFS('Exact Output'!$O:$O,'Exact Output'!$A:$A,$A152,'Exact Output'!$B:$B,$U152))</f>
        <v>0</v>
      </c>
      <c r="Q152" s="8">
        <f>IF($A152="","",SUMIFS('Exact Output'!$Q:$Q,'Exact Output'!$A:$A,$A152,'Exact Output'!$B:$B,$U152))</f>
        <v>0</v>
      </c>
      <c r="R152" s="8">
        <f>IF($A152="","",IF($E152&gt;0,$P152+$Q152,0))</f>
        <v>0</v>
      </c>
      <c r="S152" s="6">
        <f>IF($A152="","",IF(OR($B152="",AND($D152=0,$E152=0),AND($D152&gt;0,$E152&gt;0)),"Fix input row",IF($E152&gt;0,"Invoice row","Payment row")))</f>
        <v>0</v>
      </c>
      <c r="T152" s="8">
        <f>IF($A152="","",$I152-$D152)</f>
        <v>0</v>
      </c>
      <c r="U152" s="6">
        <f>IF($E152&gt;0,COUNTIFS($A$2:$A152,$A152,$E$2:$E152,"&gt;0"),"")</f>
        <v>0</v>
      </c>
      <c r="V152" s="10">
        <f>IF($A152="","",IF($B152="","Missing date",IF(AND($D152=0,$E152=0),"Debit or credit required",IF(AND($D152&gt;0,$E152&gt;0),"Use either debit or credit, not both",IF($G152=0,"Tax rate missing","")))))</f>
        <v>0</v>
      </c>
    </row>
    <row r="153" spans="1:22">
      <c r="A153" s="6">
        <f>IF(Input!$A153="","",Input!$A153)</f>
        <v>0</v>
      </c>
      <c r="B153" s="7">
        <f>IF(Input!$A153="","",IFERROR(Input!$B153*1,DATEVALUE(Input!$B153)))</f>
        <v>0</v>
      </c>
      <c r="C153" s="6">
        <f>IF(Input!$A153="","",Input!$C153)</f>
        <v>0</v>
      </c>
      <c r="D153" s="8">
        <f>IF(Input!$A153="","",Input!$D153)</f>
        <v>0</v>
      </c>
      <c r="E153" s="8">
        <f>IF(Input!$A153="","",Input!$E153)</f>
        <v>0</v>
      </c>
      <c r="F153" s="6">
        <f>IF(Input!$A153="","",Input!$F153)</f>
        <v>0</v>
      </c>
      <c r="G153" s="9">
        <f>IF($A153="","",IF($F153&gt;1,$F153/100,$F153))</f>
        <v>0</v>
      </c>
      <c r="H153" s="8">
        <f>IF($A153="","",IF($A153=$A152,$H152+$E153,$E153))</f>
        <v>0</v>
      </c>
      <c r="I153" s="8">
        <f>IF($A153="","",IF($A153=$A152,$I152+$D153,$D153))</f>
        <v>0</v>
      </c>
      <c r="J153" s="8">
        <f>IF($A153="","",$H153-$E153)</f>
        <v>0</v>
      </c>
      <c r="K153" s="8">
        <f>IF($A153="","",SUMIF($A$2:$A$2001,$A153,$D$2:$D$2001))</f>
        <v>0</v>
      </c>
      <c r="L153" s="8">
        <f>IF($A153="","",IF($E153&gt;0,$E153/(1+$G153),0))</f>
        <v>0</v>
      </c>
      <c r="M153" s="8">
        <f>IF($A153="","",IF($E153&gt;0,$L153*$G153,0))</f>
        <v>0</v>
      </c>
      <c r="N153" s="8">
        <f>IF($A153="","",IF($E153&gt;0,MAX(0,MIN($H153,$K153)-$J153),0))</f>
        <v>0</v>
      </c>
      <c r="O153" s="8">
        <f>IF($A153="","",IF($E153&gt;0,MAX(0,$H153-$K153)-MAX(0,$J153-$K153),0))</f>
        <v>0</v>
      </c>
      <c r="P153" s="8">
        <f>IF($A153="","",SUMIFS('Exact Output'!$O:$O,'Exact Output'!$A:$A,$A153,'Exact Output'!$B:$B,$U153))</f>
        <v>0</v>
      </c>
      <c r="Q153" s="8">
        <f>IF($A153="","",SUMIFS('Exact Output'!$Q:$Q,'Exact Output'!$A:$A,$A153,'Exact Output'!$B:$B,$U153))</f>
        <v>0</v>
      </c>
      <c r="R153" s="8">
        <f>IF($A153="","",IF($E153&gt;0,$P153+$Q153,0))</f>
        <v>0</v>
      </c>
      <c r="S153" s="6">
        <f>IF($A153="","",IF(OR($B153="",AND($D153=0,$E153=0),AND($D153&gt;0,$E153&gt;0)),"Fix input row",IF($E153&gt;0,"Invoice row","Payment row")))</f>
        <v>0</v>
      </c>
      <c r="T153" s="8">
        <f>IF($A153="","",$I153-$D153)</f>
        <v>0</v>
      </c>
      <c r="U153" s="6">
        <f>IF($E153&gt;0,COUNTIFS($A$2:$A153,$A153,$E$2:$E153,"&gt;0"),"")</f>
        <v>0</v>
      </c>
      <c r="V153" s="10">
        <f>IF($A153="","",IF($B153="","Missing date",IF(AND($D153=0,$E153=0),"Debit or credit required",IF(AND($D153&gt;0,$E153&gt;0),"Use either debit or credit, not both",IF($G153=0,"Tax rate missing","")))))</f>
        <v>0</v>
      </c>
    </row>
    <row r="154" spans="1:22">
      <c r="A154" s="6">
        <f>IF(Input!$A154="","",Input!$A154)</f>
        <v>0</v>
      </c>
      <c r="B154" s="7">
        <f>IF(Input!$A154="","",IFERROR(Input!$B154*1,DATEVALUE(Input!$B154)))</f>
        <v>0</v>
      </c>
      <c r="C154" s="6">
        <f>IF(Input!$A154="","",Input!$C154)</f>
        <v>0</v>
      </c>
      <c r="D154" s="8">
        <f>IF(Input!$A154="","",Input!$D154)</f>
        <v>0</v>
      </c>
      <c r="E154" s="8">
        <f>IF(Input!$A154="","",Input!$E154)</f>
        <v>0</v>
      </c>
      <c r="F154" s="6">
        <f>IF(Input!$A154="","",Input!$F154)</f>
        <v>0</v>
      </c>
      <c r="G154" s="9">
        <f>IF($A154="","",IF($F154&gt;1,$F154/100,$F154))</f>
        <v>0</v>
      </c>
      <c r="H154" s="8">
        <f>IF($A154="","",IF($A154=$A153,$H153+$E154,$E154))</f>
        <v>0</v>
      </c>
      <c r="I154" s="8">
        <f>IF($A154="","",IF($A154=$A153,$I153+$D154,$D154))</f>
        <v>0</v>
      </c>
      <c r="J154" s="8">
        <f>IF($A154="","",$H154-$E154)</f>
        <v>0</v>
      </c>
      <c r="K154" s="8">
        <f>IF($A154="","",SUMIF($A$2:$A$2001,$A154,$D$2:$D$2001))</f>
        <v>0</v>
      </c>
      <c r="L154" s="8">
        <f>IF($A154="","",IF($E154&gt;0,$E154/(1+$G154),0))</f>
        <v>0</v>
      </c>
      <c r="M154" s="8">
        <f>IF($A154="","",IF($E154&gt;0,$L154*$G154,0))</f>
        <v>0</v>
      </c>
      <c r="N154" s="8">
        <f>IF($A154="","",IF($E154&gt;0,MAX(0,MIN($H154,$K154)-$J154),0))</f>
        <v>0</v>
      </c>
      <c r="O154" s="8">
        <f>IF($A154="","",IF($E154&gt;0,MAX(0,$H154-$K154)-MAX(0,$J154-$K154),0))</f>
        <v>0</v>
      </c>
      <c r="P154" s="8">
        <f>IF($A154="","",SUMIFS('Exact Output'!$O:$O,'Exact Output'!$A:$A,$A154,'Exact Output'!$B:$B,$U154))</f>
        <v>0</v>
      </c>
      <c r="Q154" s="8">
        <f>IF($A154="","",SUMIFS('Exact Output'!$Q:$Q,'Exact Output'!$A:$A,$A154,'Exact Output'!$B:$B,$U154))</f>
        <v>0</v>
      </c>
      <c r="R154" s="8">
        <f>IF($A154="","",IF($E154&gt;0,$P154+$Q154,0))</f>
        <v>0</v>
      </c>
      <c r="S154" s="6">
        <f>IF($A154="","",IF(OR($B154="",AND($D154=0,$E154=0),AND($D154&gt;0,$E154&gt;0)),"Fix input row",IF($E154&gt;0,"Invoice row","Payment row")))</f>
        <v>0</v>
      </c>
      <c r="T154" s="8">
        <f>IF($A154="","",$I154-$D154)</f>
        <v>0</v>
      </c>
      <c r="U154" s="6">
        <f>IF($E154&gt;0,COUNTIFS($A$2:$A154,$A154,$E$2:$E154,"&gt;0"),"")</f>
        <v>0</v>
      </c>
      <c r="V154" s="10">
        <f>IF($A154="","",IF($B154="","Missing date",IF(AND($D154=0,$E154=0),"Debit or credit required",IF(AND($D154&gt;0,$E154&gt;0),"Use either debit or credit, not both",IF($G154=0,"Tax rate missing","")))))</f>
        <v>0</v>
      </c>
    </row>
    <row r="155" spans="1:22">
      <c r="A155" s="6">
        <f>IF(Input!$A155="","",Input!$A155)</f>
        <v>0</v>
      </c>
      <c r="B155" s="7">
        <f>IF(Input!$A155="","",IFERROR(Input!$B155*1,DATEVALUE(Input!$B155)))</f>
        <v>0</v>
      </c>
      <c r="C155" s="6">
        <f>IF(Input!$A155="","",Input!$C155)</f>
        <v>0</v>
      </c>
      <c r="D155" s="8">
        <f>IF(Input!$A155="","",Input!$D155)</f>
        <v>0</v>
      </c>
      <c r="E155" s="8">
        <f>IF(Input!$A155="","",Input!$E155)</f>
        <v>0</v>
      </c>
      <c r="F155" s="6">
        <f>IF(Input!$A155="","",Input!$F155)</f>
        <v>0</v>
      </c>
      <c r="G155" s="9">
        <f>IF($A155="","",IF($F155&gt;1,$F155/100,$F155))</f>
        <v>0</v>
      </c>
      <c r="H155" s="8">
        <f>IF($A155="","",IF($A155=$A154,$H154+$E155,$E155))</f>
        <v>0</v>
      </c>
      <c r="I155" s="8">
        <f>IF($A155="","",IF($A155=$A154,$I154+$D155,$D155))</f>
        <v>0</v>
      </c>
      <c r="J155" s="8">
        <f>IF($A155="","",$H155-$E155)</f>
        <v>0</v>
      </c>
      <c r="K155" s="8">
        <f>IF($A155="","",SUMIF($A$2:$A$2001,$A155,$D$2:$D$2001))</f>
        <v>0</v>
      </c>
      <c r="L155" s="8">
        <f>IF($A155="","",IF($E155&gt;0,$E155/(1+$G155),0))</f>
        <v>0</v>
      </c>
      <c r="M155" s="8">
        <f>IF($A155="","",IF($E155&gt;0,$L155*$G155,0))</f>
        <v>0</v>
      </c>
      <c r="N155" s="8">
        <f>IF($A155="","",IF($E155&gt;0,MAX(0,MIN($H155,$K155)-$J155),0))</f>
        <v>0</v>
      </c>
      <c r="O155" s="8">
        <f>IF($A155="","",IF($E155&gt;0,MAX(0,$H155-$K155)-MAX(0,$J155-$K155),0))</f>
        <v>0</v>
      </c>
      <c r="P155" s="8">
        <f>IF($A155="","",SUMIFS('Exact Output'!$O:$O,'Exact Output'!$A:$A,$A155,'Exact Output'!$B:$B,$U155))</f>
        <v>0</v>
      </c>
      <c r="Q155" s="8">
        <f>IF($A155="","",SUMIFS('Exact Output'!$Q:$Q,'Exact Output'!$A:$A,$A155,'Exact Output'!$B:$B,$U155))</f>
        <v>0</v>
      </c>
      <c r="R155" s="8">
        <f>IF($A155="","",IF($E155&gt;0,$P155+$Q155,0))</f>
        <v>0</v>
      </c>
      <c r="S155" s="6">
        <f>IF($A155="","",IF(OR($B155="",AND($D155=0,$E155=0),AND($D155&gt;0,$E155&gt;0)),"Fix input row",IF($E155&gt;0,"Invoice row","Payment row")))</f>
        <v>0</v>
      </c>
      <c r="T155" s="8">
        <f>IF($A155="","",$I155-$D155)</f>
        <v>0</v>
      </c>
      <c r="U155" s="6">
        <f>IF($E155&gt;0,COUNTIFS($A$2:$A155,$A155,$E$2:$E155,"&gt;0"),"")</f>
        <v>0</v>
      </c>
      <c r="V155" s="10">
        <f>IF($A155="","",IF($B155="","Missing date",IF(AND($D155=0,$E155=0),"Debit or credit required",IF(AND($D155&gt;0,$E155&gt;0),"Use either debit or credit, not both",IF($G155=0,"Tax rate missing","")))))</f>
        <v>0</v>
      </c>
    </row>
    <row r="156" spans="1:22">
      <c r="A156" s="6">
        <f>IF(Input!$A156="","",Input!$A156)</f>
        <v>0</v>
      </c>
      <c r="B156" s="7">
        <f>IF(Input!$A156="","",IFERROR(Input!$B156*1,DATEVALUE(Input!$B156)))</f>
        <v>0</v>
      </c>
      <c r="C156" s="6">
        <f>IF(Input!$A156="","",Input!$C156)</f>
        <v>0</v>
      </c>
      <c r="D156" s="8">
        <f>IF(Input!$A156="","",Input!$D156)</f>
        <v>0</v>
      </c>
      <c r="E156" s="8">
        <f>IF(Input!$A156="","",Input!$E156)</f>
        <v>0</v>
      </c>
      <c r="F156" s="6">
        <f>IF(Input!$A156="","",Input!$F156)</f>
        <v>0</v>
      </c>
      <c r="G156" s="9">
        <f>IF($A156="","",IF($F156&gt;1,$F156/100,$F156))</f>
        <v>0</v>
      </c>
      <c r="H156" s="8">
        <f>IF($A156="","",IF($A156=$A155,$H155+$E156,$E156))</f>
        <v>0</v>
      </c>
      <c r="I156" s="8">
        <f>IF($A156="","",IF($A156=$A155,$I155+$D156,$D156))</f>
        <v>0</v>
      </c>
      <c r="J156" s="8">
        <f>IF($A156="","",$H156-$E156)</f>
        <v>0</v>
      </c>
      <c r="K156" s="8">
        <f>IF($A156="","",SUMIF($A$2:$A$2001,$A156,$D$2:$D$2001))</f>
        <v>0</v>
      </c>
      <c r="L156" s="8">
        <f>IF($A156="","",IF($E156&gt;0,$E156/(1+$G156),0))</f>
        <v>0</v>
      </c>
      <c r="M156" s="8">
        <f>IF($A156="","",IF($E156&gt;0,$L156*$G156,0))</f>
        <v>0</v>
      </c>
      <c r="N156" s="8">
        <f>IF($A156="","",IF($E156&gt;0,MAX(0,MIN($H156,$K156)-$J156),0))</f>
        <v>0</v>
      </c>
      <c r="O156" s="8">
        <f>IF($A156="","",IF($E156&gt;0,MAX(0,$H156-$K156)-MAX(0,$J156-$K156),0))</f>
        <v>0</v>
      </c>
      <c r="P156" s="8">
        <f>IF($A156="","",SUMIFS('Exact Output'!$O:$O,'Exact Output'!$A:$A,$A156,'Exact Output'!$B:$B,$U156))</f>
        <v>0</v>
      </c>
      <c r="Q156" s="8">
        <f>IF($A156="","",SUMIFS('Exact Output'!$Q:$Q,'Exact Output'!$A:$A,$A156,'Exact Output'!$B:$B,$U156))</f>
        <v>0</v>
      </c>
      <c r="R156" s="8">
        <f>IF($A156="","",IF($E156&gt;0,$P156+$Q156,0))</f>
        <v>0</v>
      </c>
      <c r="S156" s="6">
        <f>IF($A156="","",IF(OR($B156="",AND($D156=0,$E156=0),AND($D156&gt;0,$E156&gt;0)),"Fix input row",IF($E156&gt;0,"Invoice row","Payment row")))</f>
        <v>0</v>
      </c>
      <c r="T156" s="8">
        <f>IF($A156="","",$I156-$D156)</f>
        <v>0</v>
      </c>
      <c r="U156" s="6">
        <f>IF($E156&gt;0,COUNTIFS($A$2:$A156,$A156,$E$2:$E156,"&gt;0"),"")</f>
        <v>0</v>
      </c>
      <c r="V156" s="10">
        <f>IF($A156="","",IF($B156="","Missing date",IF(AND($D156=0,$E156=0),"Debit or credit required",IF(AND($D156&gt;0,$E156&gt;0),"Use either debit or credit, not both",IF($G156=0,"Tax rate missing","")))))</f>
        <v>0</v>
      </c>
    </row>
    <row r="157" spans="1:22">
      <c r="A157" s="6">
        <f>IF(Input!$A157="","",Input!$A157)</f>
        <v>0</v>
      </c>
      <c r="B157" s="7">
        <f>IF(Input!$A157="","",IFERROR(Input!$B157*1,DATEVALUE(Input!$B157)))</f>
        <v>0</v>
      </c>
      <c r="C157" s="6">
        <f>IF(Input!$A157="","",Input!$C157)</f>
        <v>0</v>
      </c>
      <c r="D157" s="8">
        <f>IF(Input!$A157="","",Input!$D157)</f>
        <v>0</v>
      </c>
      <c r="E157" s="8">
        <f>IF(Input!$A157="","",Input!$E157)</f>
        <v>0</v>
      </c>
      <c r="F157" s="6">
        <f>IF(Input!$A157="","",Input!$F157)</f>
        <v>0</v>
      </c>
      <c r="G157" s="9">
        <f>IF($A157="","",IF($F157&gt;1,$F157/100,$F157))</f>
        <v>0</v>
      </c>
      <c r="H157" s="8">
        <f>IF($A157="","",IF($A157=$A156,$H156+$E157,$E157))</f>
        <v>0</v>
      </c>
      <c r="I157" s="8">
        <f>IF($A157="","",IF($A157=$A156,$I156+$D157,$D157))</f>
        <v>0</v>
      </c>
      <c r="J157" s="8">
        <f>IF($A157="","",$H157-$E157)</f>
        <v>0</v>
      </c>
      <c r="K157" s="8">
        <f>IF($A157="","",SUMIF($A$2:$A$2001,$A157,$D$2:$D$2001))</f>
        <v>0</v>
      </c>
      <c r="L157" s="8">
        <f>IF($A157="","",IF($E157&gt;0,$E157/(1+$G157),0))</f>
        <v>0</v>
      </c>
      <c r="M157" s="8">
        <f>IF($A157="","",IF($E157&gt;0,$L157*$G157,0))</f>
        <v>0</v>
      </c>
      <c r="N157" s="8">
        <f>IF($A157="","",IF($E157&gt;0,MAX(0,MIN($H157,$K157)-$J157),0))</f>
        <v>0</v>
      </c>
      <c r="O157" s="8">
        <f>IF($A157="","",IF($E157&gt;0,MAX(0,$H157-$K157)-MAX(0,$J157-$K157),0))</f>
        <v>0</v>
      </c>
      <c r="P157" s="8">
        <f>IF($A157="","",SUMIFS('Exact Output'!$O:$O,'Exact Output'!$A:$A,$A157,'Exact Output'!$B:$B,$U157))</f>
        <v>0</v>
      </c>
      <c r="Q157" s="8">
        <f>IF($A157="","",SUMIFS('Exact Output'!$Q:$Q,'Exact Output'!$A:$A,$A157,'Exact Output'!$B:$B,$U157))</f>
        <v>0</v>
      </c>
      <c r="R157" s="8">
        <f>IF($A157="","",IF($E157&gt;0,$P157+$Q157,0))</f>
        <v>0</v>
      </c>
      <c r="S157" s="6">
        <f>IF($A157="","",IF(OR($B157="",AND($D157=0,$E157=0),AND($D157&gt;0,$E157&gt;0)),"Fix input row",IF($E157&gt;0,"Invoice row","Payment row")))</f>
        <v>0</v>
      </c>
      <c r="T157" s="8">
        <f>IF($A157="","",$I157-$D157)</f>
        <v>0</v>
      </c>
      <c r="U157" s="6">
        <f>IF($E157&gt;0,COUNTIFS($A$2:$A157,$A157,$E$2:$E157,"&gt;0"),"")</f>
        <v>0</v>
      </c>
      <c r="V157" s="10">
        <f>IF($A157="","",IF($B157="","Missing date",IF(AND($D157=0,$E157=0),"Debit or credit required",IF(AND($D157&gt;0,$E157&gt;0),"Use either debit or credit, not both",IF($G157=0,"Tax rate missing","")))))</f>
        <v>0</v>
      </c>
    </row>
    <row r="158" spans="1:22">
      <c r="A158" s="6">
        <f>IF(Input!$A158="","",Input!$A158)</f>
        <v>0</v>
      </c>
      <c r="B158" s="7">
        <f>IF(Input!$A158="","",IFERROR(Input!$B158*1,DATEVALUE(Input!$B158)))</f>
        <v>0</v>
      </c>
      <c r="C158" s="6">
        <f>IF(Input!$A158="","",Input!$C158)</f>
        <v>0</v>
      </c>
      <c r="D158" s="8">
        <f>IF(Input!$A158="","",Input!$D158)</f>
        <v>0</v>
      </c>
      <c r="E158" s="8">
        <f>IF(Input!$A158="","",Input!$E158)</f>
        <v>0</v>
      </c>
      <c r="F158" s="6">
        <f>IF(Input!$A158="","",Input!$F158)</f>
        <v>0</v>
      </c>
      <c r="G158" s="9">
        <f>IF($A158="","",IF($F158&gt;1,$F158/100,$F158))</f>
        <v>0</v>
      </c>
      <c r="H158" s="8">
        <f>IF($A158="","",IF($A158=$A157,$H157+$E158,$E158))</f>
        <v>0</v>
      </c>
      <c r="I158" s="8">
        <f>IF($A158="","",IF($A158=$A157,$I157+$D158,$D158))</f>
        <v>0</v>
      </c>
      <c r="J158" s="8">
        <f>IF($A158="","",$H158-$E158)</f>
        <v>0</v>
      </c>
      <c r="K158" s="8">
        <f>IF($A158="","",SUMIF($A$2:$A$2001,$A158,$D$2:$D$2001))</f>
        <v>0</v>
      </c>
      <c r="L158" s="8">
        <f>IF($A158="","",IF($E158&gt;0,$E158/(1+$G158),0))</f>
        <v>0</v>
      </c>
      <c r="M158" s="8">
        <f>IF($A158="","",IF($E158&gt;0,$L158*$G158,0))</f>
        <v>0</v>
      </c>
      <c r="N158" s="8">
        <f>IF($A158="","",IF($E158&gt;0,MAX(0,MIN($H158,$K158)-$J158),0))</f>
        <v>0</v>
      </c>
      <c r="O158" s="8">
        <f>IF($A158="","",IF($E158&gt;0,MAX(0,$H158-$K158)-MAX(0,$J158-$K158),0))</f>
        <v>0</v>
      </c>
      <c r="P158" s="8">
        <f>IF($A158="","",SUMIFS('Exact Output'!$O:$O,'Exact Output'!$A:$A,$A158,'Exact Output'!$B:$B,$U158))</f>
        <v>0</v>
      </c>
      <c r="Q158" s="8">
        <f>IF($A158="","",SUMIFS('Exact Output'!$Q:$Q,'Exact Output'!$A:$A,$A158,'Exact Output'!$B:$B,$U158))</f>
        <v>0</v>
      </c>
      <c r="R158" s="8">
        <f>IF($A158="","",IF($E158&gt;0,$P158+$Q158,0))</f>
        <v>0</v>
      </c>
      <c r="S158" s="6">
        <f>IF($A158="","",IF(OR($B158="",AND($D158=0,$E158=0),AND($D158&gt;0,$E158&gt;0)),"Fix input row",IF($E158&gt;0,"Invoice row","Payment row")))</f>
        <v>0</v>
      </c>
      <c r="T158" s="8">
        <f>IF($A158="","",$I158-$D158)</f>
        <v>0</v>
      </c>
      <c r="U158" s="6">
        <f>IF($E158&gt;0,COUNTIFS($A$2:$A158,$A158,$E$2:$E158,"&gt;0"),"")</f>
        <v>0</v>
      </c>
      <c r="V158" s="10">
        <f>IF($A158="","",IF($B158="","Missing date",IF(AND($D158=0,$E158=0),"Debit or credit required",IF(AND($D158&gt;0,$E158&gt;0),"Use either debit or credit, not both",IF($G158=0,"Tax rate missing","")))))</f>
        <v>0</v>
      </c>
    </row>
    <row r="159" spans="1:22">
      <c r="A159" s="6">
        <f>IF(Input!$A159="","",Input!$A159)</f>
        <v>0</v>
      </c>
      <c r="B159" s="7">
        <f>IF(Input!$A159="","",IFERROR(Input!$B159*1,DATEVALUE(Input!$B159)))</f>
        <v>0</v>
      </c>
      <c r="C159" s="6">
        <f>IF(Input!$A159="","",Input!$C159)</f>
        <v>0</v>
      </c>
      <c r="D159" s="8">
        <f>IF(Input!$A159="","",Input!$D159)</f>
        <v>0</v>
      </c>
      <c r="E159" s="8">
        <f>IF(Input!$A159="","",Input!$E159)</f>
        <v>0</v>
      </c>
      <c r="F159" s="6">
        <f>IF(Input!$A159="","",Input!$F159)</f>
        <v>0</v>
      </c>
      <c r="G159" s="9">
        <f>IF($A159="","",IF($F159&gt;1,$F159/100,$F159))</f>
        <v>0</v>
      </c>
      <c r="H159" s="8">
        <f>IF($A159="","",IF($A159=$A158,$H158+$E159,$E159))</f>
        <v>0</v>
      </c>
      <c r="I159" s="8">
        <f>IF($A159="","",IF($A159=$A158,$I158+$D159,$D159))</f>
        <v>0</v>
      </c>
      <c r="J159" s="8">
        <f>IF($A159="","",$H159-$E159)</f>
        <v>0</v>
      </c>
      <c r="K159" s="8">
        <f>IF($A159="","",SUMIF($A$2:$A$2001,$A159,$D$2:$D$2001))</f>
        <v>0</v>
      </c>
      <c r="L159" s="8">
        <f>IF($A159="","",IF($E159&gt;0,$E159/(1+$G159),0))</f>
        <v>0</v>
      </c>
      <c r="M159" s="8">
        <f>IF($A159="","",IF($E159&gt;0,$L159*$G159,0))</f>
        <v>0</v>
      </c>
      <c r="N159" s="8">
        <f>IF($A159="","",IF($E159&gt;0,MAX(0,MIN($H159,$K159)-$J159),0))</f>
        <v>0</v>
      </c>
      <c r="O159" s="8">
        <f>IF($A159="","",IF($E159&gt;0,MAX(0,$H159-$K159)-MAX(0,$J159-$K159),0))</f>
        <v>0</v>
      </c>
      <c r="P159" s="8">
        <f>IF($A159="","",SUMIFS('Exact Output'!$O:$O,'Exact Output'!$A:$A,$A159,'Exact Output'!$B:$B,$U159))</f>
        <v>0</v>
      </c>
      <c r="Q159" s="8">
        <f>IF($A159="","",SUMIFS('Exact Output'!$Q:$Q,'Exact Output'!$A:$A,$A159,'Exact Output'!$B:$B,$U159))</f>
        <v>0</v>
      </c>
      <c r="R159" s="8">
        <f>IF($A159="","",IF($E159&gt;0,$P159+$Q159,0))</f>
        <v>0</v>
      </c>
      <c r="S159" s="6">
        <f>IF($A159="","",IF(OR($B159="",AND($D159=0,$E159=0),AND($D159&gt;0,$E159&gt;0)),"Fix input row",IF($E159&gt;0,"Invoice row","Payment row")))</f>
        <v>0</v>
      </c>
      <c r="T159" s="8">
        <f>IF($A159="","",$I159-$D159)</f>
        <v>0</v>
      </c>
      <c r="U159" s="6">
        <f>IF($E159&gt;0,COUNTIFS($A$2:$A159,$A159,$E$2:$E159,"&gt;0"),"")</f>
        <v>0</v>
      </c>
      <c r="V159" s="10">
        <f>IF($A159="","",IF($B159="","Missing date",IF(AND($D159=0,$E159=0),"Debit or credit required",IF(AND($D159&gt;0,$E159&gt;0),"Use either debit or credit, not both",IF($G159=0,"Tax rate missing","")))))</f>
        <v>0</v>
      </c>
    </row>
    <row r="160" spans="1:22">
      <c r="A160" s="6">
        <f>IF(Input!$A160="","",Input!$A160)</f>
        <v>0</v>
      </c>
      <c r="B160" s="7">
        <f>IF(Input!$A160="","",IFERROR(Input!$B160*1,DATEVALUE(Input!$B160)))</f>
        <v>0</v>
      </c>
      <c r="C160" s="6">
        <f>IF(Input!$A160="","",Input!$C160)</f>
        <v>0</v>
      </c>
      <c r="D160" s="8">
        <f>IF(Input!$A160="","",Input!$D160)</f>
        <v>0</v>
      </c>
      <c r="E160" s="8">
        <f>IF(Input!$A160="","",Input!$E160)</f>
        <v>0</v>
      </c>
      <c r="F160" s="6">
        <f>IF(Input!$A160="","",Input!$F160)</f>
        <v>0</v>
      </c>
      <c r="G160" s="9">
        <f>IF($A160="","",IF($F160&gt;1,$F160/100,$F160))</f>
        <v>0</v>
      </c>
      <c r="H160" s="8">
        <f>IF($A160="","",IF($A160=$A159,$H159+$E160,$E160))</f>
        <v>0</v>
      </c>
      <c r="I160" s="8">
        <f>IF($A160="","",IF($A160=$A159,$I159+$D160,$D160))</f>
        <v>0</v>
      </c>
      <c r="J160" s="8">
        <f>IF($A160="","",$H160-$E160)</f>
        <v>0</v>
      </c>
      <c r="K160" s="8">
        <f>IF($A160="","",SUMIF($A$2:$A$2001,$A160,$D$2:$D$2001))</f>
        <v>0</v>
      </c>
      <c r="L160" s="8">
        <f>IF($A160="","",IF($E160&gt;0,$E160/(1+$G160),0))</f>
        <v>0</v>
      </c>
      <c r="M160" s="8">
        <f>IF($A160="","",IF($E160&gt;0,$L160*$G160,0))</f>
        <v>0</v>
      </c>
      <c r="N160" s="8">
        <f>IF($A160="","",IF($E160&gt;0,MAX(0,MIN($H160,$K160)-$J160),0))</f>
        <v>0</v>
      </c>
      <c r="O160" s="8">
        <f>IF($A160="","",IF($E160&gt;0,MAX(0,$H160-$K160)-MAX(0,$J160-$K160),0))</f>
        <v>0</v>
      </c>
      <c r="P160" s="8">
        <f>IF($A160="","",SUMIFS('Exact Output'!$O:$O,'Exact Output'!$A:$A,$A160,'Exact Output'!$B:$B,$U160))</f>
        <v>0</v>
      </c>
      <c r="Q160" s="8">
        <f>IF($A160="","",SUMIFS('Exact Output'!$Q:$Q,'Exact Output'!$A:$A,$A160,'Exact Output'!$B:$B,$U160))</f>
        <v>0</v>
      </c>
      <c r="R160" s="8">
        <f>IF($A160="","",IF($E160&gt;0,$P160+$Q160,0))</f>
        <v>0</v>
      </c>
      <c r="S160" s="6">
        <f>IF($A160="","",IF(OR($B160="",AND($D160=0,$E160=0),AND($D160&gt;0,$E160&gt;0)),"Fix input row",IF($E160&gt;0,"Invoice row","Payment row")))</f>
        <v>0</v>
      </c>
      <c r="T160" s="8">
        <f>IF($A160="","",$I160-$D160)</f>
        <v>0</v>
      </c>
      <c r="U160" s="6">
        <f>IF($E160&gt;0,COUNTIFS($A$2:$A160,$A160,$E$2:$E160,"&gt;0"),"")</f>
        <v>0</v>
      </c>
      <c r="V160" s="10">
        <f>IF($A160="","",IF($B160="","Missing date",IF(AND($D160=0,$E160=0),"Debit or credit required",IF(AND($D160&gt;0,$E160&gt;0),"Use either debit or credit, not both",IF($G160=0,"Tax rate missing","")))))</f>
        <v>0</v>
      </c>
    </row>
    <row r="161" spans="1:22">
      <c r="A161" s="6">
        <f>IF(Input!$A161="","",Input!$A161)</f>
        <v>0</v>
      </c>
      <c r="B161" s="7">
        <f>IF(Input!$A161="","",IFERROR(Input!$B161*1,DATEVALUE(Input!$B161)))</f>
        <v>0</v>
      </c>
      <c r="C161" s="6">
        <f>IF(Input!$A161="","",Input!$C161)</f>
        <v>0</v>
      </c>
      <c r="D161" s="8">
        <f>IF(Input!$A161="","",Input!$D161)</f>
        <v>0</v>
      </c>
      <c r="E161" s="8">
        <f>IF(Input!$A161="","",Input!$E161)</f>
        <v>0</v>
      </c>
      <c r="F161" s="6">
        <f>IF(Input!$A161="","",Input!$F161)</f>
        <v>0</v>
      </c>
      <c r="G161" s="9">
        <f>IF($A161="","",IF($F161&gt;1,$F161/100,$F161))</f>
        <v>0</v>
      </c>
      <c r="H161" s="8">
        <f>IF($A161="","",IF($A161=$A160,$H160+$E161,$E161))</f>
        <v>0</v>
      </c>
      <c r="I161" s="8">
        <f>IF($A161="","",IF($A161=$A160,$I160+$D161,$D161))</f>
        <v>0</v>
      </c>
      <c r="J161" s="8">
        <f>IF($A161="","",$H161-$E161)</f>
        <v>0</v>
      </c>
      <c r="K161" s="8">
        <f>IF($A161="","",SUMIF($A$2:$A$2001,$A161,$D$2:$D$2001))</f>
        <v>0</v>
      </c>
      <c r="L161" s="8">
        <f>IF($A161="","",IF($E161&gt;0,$E161/(1+$G161),0))</f>
        <v>0</v>
      </c>
      <c r="M161" s="8">
        <f>IF($A161="","",IF($E161&gt;0,$L161*$G161,0))</f>
        <v>0</v>
      </c>
      <c r="N161" s="8">
        <f>IF($A161="","",IF($E161&gt;0,MAX(0,MIN($H161,$K161)-$J161),0))</f>
        <v>0</v>
      </c>
      <c r="O161" s="8">
        <f>IF($A161="","",IF($E161&gt;0,MAX(0,$H161-$K161)-MAX(0,$J161-$K161),0))</f>
        <v>0</v>
      </c>
      <c r="P161" s="8">
        <f>IF($A161="","",SUMIFS('Exact Output'!$O:$O,'Exact Output'!$A:$A,$A161,'Exact Output'!$B:$B,$U161))</f>
        <v>0</v>
      </c>
      <c r="Q161" s="8">
        <f>IF($A161="","",SUMIFS('Exact Output'!$Q:$Q,'Exact Output'!$A:$A,$A161,'Exact Output'!$B:$B,$U161))</f>
        <v>0</v>
      </c>
      <c r="R161" s="8">
        <f>IF($A161="","",IF($E161&gt;0,$P161+$Q161,0))</f>
        <v>0</v>
      </c>
      <c r="S161" s="6">
        <f>IF($A161="","",IF(OR($B161="",AND($D161=0,$E161=0),AND($D161&gt;0,$E161&gt;0)),"Fix input row",IF($E161&gt;0,"Invoice row","Payment row")))</f>
        <v>0</v>
      </c>
      <c r="T161" s="8">
        <f>IF($A161="","",$I161-$D161)</f>
        <v>0</v>
      </c>
      <c r="U161" s="6">
        <f>IF($E161&gt;0,COUNTIFS($A$2:$A161,$A161,$E$2:$E161,"&gt;0"),"")</f>
        <v>0</v>
      </c>
      <c r="V161" s="10">
        <f>IF($A161="","",IF($B161="","Missing date",IF(AND($D161=0,$E161=0),"Debit or credit required",IF(AND($D161&gt;0,$E161&gt;0),"Use either debit or credit, not both",IF($G161=0,"Tax rate missing","")))))</f>
        <v>0</v>
      </c>
    </row>
    <row r="162" spans="1:22">
      <c r="A162" s="6">
        <f>IF(Input!$A162="","",Input!$A162)</f>
        <v>0</v>
      </c>
      <c r="B162" s="7">
        <f>IF(Input!$A162="","",IFERROR(Input!$B162*1,DATEVALUE(Input!$B162)))</f>
        <v>0</v>
      </c>
      <c r="C162" s="6">
        <f>IF(Input!$A162="","",Input!$C162)</f>
        <v>0</v>
      </c>
      <c r="D162" s="8">
        <f>IF(Input!$A162="","",Input!$D162)</f>
        <v>0</v>
      </c>
      <c r="E162" s="8">
        <f>IF(Input!$A162="","",Input!$E162)</f>
        <v>0</v>
      </c>
      <c r="F162" s="6">
        <f>IF(Input!$A162="","",Input!$F162)</f>
        <v>0</v>
      </c>
      <c r="G162" s="9">
        <f>IF($A162="","",IF($F162&gt;1,$F162/100,$F162))</f>
        <v>0</v>
      </c>
      <c r="H162" s="8">
        <f>IF($A162="","",IF($A162=$A161,$H161+$E162,$E162))</f>
        <v>0</v>
      </c>
      <c r="I162" s="8">
        <f>IF($A162="","",IF($A162=$A161,$I161+$D162,$D162))</f>
        <v>0</v>
      </c>
      <c r="J162" s="8">
        <f>IF($A162="","",$H162-$E162)</f>
        <v>0</v>
      </c>
      <c r="K162" s="8">
        <f>IF($A162="","",SUMIF($A$2:$A$2001,$A162,$D$2:$D$2001))</f>
        <v>0</v>
      </c>
      <c r="L162" s="8">
        <f>IF($A162="","",IF($E162&gt;0,$E162/(1+$G162),0))</f>
        <v>0</v>
      </c>
      <c r="M162" s="8">
        <f>IF($A162="","",IF($E162&gt;0,$L162*$G162,0))</f>
        <v>0</v>
      </c>
      <c r="N162" s="8">
        <f>IF($A162="","",IF($E162&gt;0,MAX(0,MIN($H162,$K162)-$J162),0))</f>
        <v>0</v>
      </c>
      <c r="O162" s="8">
        <f>IF($A162="","",IF($E162&gt;0,MAX(0,$H162-$K162)-MAX(0,$J162-$K162),0))</f>
        <v>0</v>
      </c>
      <c r="P162" s="8">
        <f>IF($A162="","",SUMIFS('Exact Output'!$O:$O,'Exact Output'!$A:$A,$A162,'Exact Output'!$B:$B,$U162))</f>
        <v>0</v>
      </c>
      <c r="Q162" s="8">
        <f>IF($A162="","",SUMIFS('Exact Output'!$Q:$Q,'Exact Output'!$A:$A,$A162,'Exact Output'!$B:$B,$U162))</f>
        <v>0</v>
      </c>
      <c r="R162" s="8">
        <f>IF($A162="","",IF($E162&gt;0,$P162+$Q162,0))</f>
        <v>0</v>
      </c>
      <c r="S162" s="6">
        <f>IF($A162="","",IF(OR($B162="",AND($D162=0,$E162=0),AND($D162&gt;0,$E162&gt;0)),"Fix input row",IF($E162&gt;0,"Invoice row","Payment row")))</f>
        <v>0</v>
      </c>
      <c r="T162" s="8">
        <f>IF($A162="","",$I162-$D162)</f>
        <v>0</v>
      </c>
      <c r="U162" s="6">
        <f>IF($E162&gt;0,COUNTIFS($A$2:$A162,$A162,$E$2:$E162,"&gt;0"),"")</f>
        <v>0</v>
      </c>
      <c r="V162" s="10">
        <f>IF($A162="","",IF($B162="","Missing date",IF(AND($D162=0,$E162=0),"Debit or credit required",IF(AND($D162&gt;0,$E162&gt;0),"Use either debit or credit, not both",IF($G162=0,"Tax rate missing","")))))</f>
        <v>0</v>
      </c>
    </row>
    <row r="163" spans="1:22">
      <c r="A163" s="6">
        <f>IF(Input!$A163="","",Input!$A163)</f>
        <v>0</v>
      </c>
      <c r="B163" s="7">
        <f>IF(Input!$A163="","",IFERROR(Input!$B163*1,DATEVALUE(Input!$B163)))</f>
        <v>0</v>
      </c>
      <c r="C163" s="6">
        <f>IF(Input!$A163="","",Input!$C163)</f>
        <v>0</v>
      </c>
      <c r="D163" s="8">
        <f>IF(Input!$A163="","",Input!$D163)</f>
        <v>0</v>
      </c>
      <c r="E163" s="8">
        <f>IF(Input!$A163="","",Input!$E163)</f>
        <v>0</v>
      </c>
      <c r="F163" s="6">
        <f>IF(Input!$A163="","",Input!$F163)</f>
        <v>0</v>
      </c>
      <c r="G163" s="9">
        <f>IF($A163="","",IF($F163&gt;1,$F163/100,$F163))</f>
        <v>0</v>
      </c>
      <c r="H163" s="8">
        <f>IF($A163="","",IF($A163=$A162,$H162+$E163,$E163))</f>
        <v>0</v>
      </c>
      <c r="I163" s="8">
        <f>IF($A163="","",IF($A163=$A162,$I162+$D163,$D163))</f>
        <v>0</v>
      </c>
      <c r="J163" s="8">
        <f>IF($A163="","",$H163-$E163)</f>
        <v>0</v>
      </c>
      <c r="K163" s="8">
        <f>IF($A163="","",SUMIF($A$2:$A$2001,$A163,$D$2:$D$2001))</f>
        <v>0</v>
      </c>
      <c r="L163" s="8">
        <f>IF($A163="","",IF($E163&gt;0,$E163/(1+$G163),0))</f>
        <v>0</v>
      </c>
      <c r="M163" s="8">
        <f>IF($A163="","",IF($E163&gt;0,$L163*$G163,0))</f>
        <v>0</v>
      </c>
      <c r="N163" s="8">
        <f>IF($A163="","",IF($E163&gt;0,MAX(0,MIN($H163,$K163)-$J163),0))</f>
        <v>0</v>
      </c>
      <c r="O163" s="8">
        <f>IF($A163="","",IF($E163&gt;0,MAX(0,$H163-$K163)-MAX(0,$J163-$K163),0))</f>
        <v>0</v>
      </c>
      <c r="P163" s="8">
        <f>IF($A163="","",SUMIFS('Exact Output'!$O:$O,'Exact Output'!$A:$A,$A163,'Exact Output'!$B:$B,$U163))</f>
        <v>0</v>
      </c>
      <c r="Q163" s="8">
        <f>IF($A163="","",SUMIFS('Exact Output'!$Q:$Q,'Exact Output'!$A:$A,$A163,'Exact Output'!$B:$B,$U163))</f>
        <v>0</v>
      </c>
      <c r="R163" s="8">
        <f>IF($A163="","",IF($E163&gt;0,$P163+$Q163,0))</f>
        <v>0</v>
      </c>
      <c r="S163" s="6">
        <f>IF($A163="","",IF(OR($B163="",AND($D163=0,$E163=0),AND($D163&gt;0,$E163&gt;0)),"Fix input row",IF($E163&gt;0,"Invoice row","Payment row")))</f>
        <v>0</v>
      </c>
      <c r="T163" s="8">
        <f>IF($A163="","",$I163-$D163)</f>
        <v>0</v>
      </c>
      <c r="U163" s="6">
        <f>IF($E163&gt;0,COUNTIFS($A$2:$A163,$A163,$E$2:$E163,"&gt;0"),"")</f>
        <v>0</v>
      </c>
      <c r="V163" s="10">
        <f>IF($A163="","",IF($B163="","Missing date",IF(AND($D163=0,$E163=0),"Debit or credit required",IF(AND($D163&gt;0,$E163&gt;0),"Use either debit or credit, not both",IF($G163=0,"Tax rate missing","")))))</f>
        <v>0</v>
      </c>
    </row>
    <row r="164" spans="1:22">
      <c r="A164" s="6">
        <f>IF(Input!$A164="","",Input!$A164)</f>
        <v>0</v>
      </c>
      <c r="B164" s="7">
        <f>IF(Input!$A164="","",IFERROR(Input!$B164*1,DATEVALUE(Input!$B164)))</f>
        <v>0</v>
      </c>
      <c r="C164" s="6">
        <f>IF(Input!$A164="","",Input!$C164)</f>
        <v>0</v>
      </c>
      <c r="D164" s="8">
        <f>IF(Input!$A164="","",Input!$D164)</f>
        <v>0</v>
      </c>
      <c r="E164" s="8">
        <f>IF(Input!$A164="","",Input!$E164)</f>
        <v>0</v>
      </c>
      <c r="F164" s="6">
        <f>IF(Input!$A164="","",Input!$F164)</f>
        <v>0</v>
      </c>
      <c r="G164" s="9">
        <f>IF($A164="","",IF($F164&gt;1,$F164/100,$F164))</f>
        <v>0</v>
      </c>
      <c r="H164" s="8">
        <f>IF($A164="","",IF($A164=$A163,$H163+$E164,$E164))</f>
        <v>0</v>
      </c>
      <c r="I164" s="8">
        <f>IF($A164="","",IF($A164=$A163,$I163+$D164,$D164))</f>
        <v>0</v>
      </c>
      <c r="J164" s="8">
        <f>IF($A164="","",$H164-$E164)</f>
        <v>0</v>
      </c>
      <c r="K164" s="8">
        <f>IF($A164="","",SUMIF($A$2:$A$2001,$A164,$D$2:$D$2001))</f>
        <v>0</v>
      </c>
      <c r="L164" s="8">
        <f>IF($A164="","",IF($E164&gt;0,$E164/(1+$G164),0))</f>
        <v>0</v>
      </c>
      <c r="M164" s="8">
        <f>IF($A164="","",IF($E164&gt;0,$L164*$G164,0))</f>
        <v>0</v>
      </c>
      <c r="N164" s="8">
        <f>IF($A164="","",IF($E164&gt;0,MAX(0,MIN($H164,$K164)-$J164),0))</f>
        <v>0</v>
      </c>
      <c r="O164" s="8">
        <f>IF($A164="","",IF($E164&gt;0,MAX(0,$H164-$K164)-MAX(0,$J164-$K164),0))</f>
        <v>0</v>
      </c>
      <c r="P164" s="8">
        <f>IF($A164="","",SUMIFS('Exact Output'!$O:$O,'Exact Output'!$A:$A,$A164,'Exact Output'!$B:$B,$U164))</f>
        <v>0</v>
      </c>
      <c r="Q164" s="8">
        <f>IF($A164="","",SUMIFS('Exact Output'!$Q:$Q,'Exact Output'!$A:$A,$A164,'Exact Output'!$B:$B,$U164))</f>
        <v>0</v>
      </c>
      <c r="R164" s="8">
        <f>IF($A164="","",IF($E164&gt;0,$P164+$Q164,0))</f>
        <v>0</v>
      </c>
      <c r="S164" s="6">
        <f>IF($A164="","",IF(OR($B164="",AND($D164=0,$E164=0),AND($D164&gt;0,$E164&gt;0)),"Fix input row",IF($E164&gt;0,"Invoice row","Payment row")))</f>
        <v>0</v>
      </c>
      <c r="T164" s="8">
        <f>IF($A164="","",$I164-$D164)</f>
        <v>0</v>
      </c>
      <c r="U164" s="6">
        <f>IF($E164&gt;0,COUNTIFS($A$2:$A164,$A164,$E$2:$E164,"&gt;0"),"")</f>
        <v>0</v>
      </c>
      <c r="V164" s="10">
        <f>IF($A164="","",IF($B164="","Missing date",IF(AND($D164=0,$E164=0),"Debit or credit required",IF(AND($D164&gt;0,$E164&gt;0),"Use either debit or credit, not both",IF($G164=0,"Tax rate missing","")))))</f>
        <v>0</v>
      </c>
    </row>
    <row r="165" spans="1:22">
      <c r="A165" s="6">
        <f>IF(Input!$A165="","",Input!$A165)</f>
        <v>0</v>
      </c>
      <c r="B165" s="7">
        <f>IF(Input!$A165="","",IFERROR(Input!$B165*1,DATEVALUE(Input!$B165)))</f>
        <v>0</v>
      </c>
      <c r="C165" s="6">
        <f>IF(Input!$A165="","",Input!$C165)</f>
        <v>0</v>
      </c>
      <c r="D165" s="8">
        <f>IF(Input!$A165="","",Input!$D165)</f>
        <v>0</v>
      </c>
      <c r="E165" s="8">
        <f>IF(Input!$A165="","",Input!$E165)</f>
        <v>0</v>
      </c>
      <c r="F165" s="6">
        <f>IF(Input!$A165="","",Input!$F165)</f>
        <v>0</v>
      </c>
      <c r="G165" s="9">
        <f>IF($A165="","",IF($F165&gt;1,$F165/100,$F165))</f>
        <v>0</v>
      </c>
      <c r="H165" s="8">
        <f>IF($A165="","",IF($A165=$A164,$H164+$E165,$E165))</f>
        <v>0</v>
      </c>
      <c r="I165" s="8">
        <f>IF($A165="","",IF($A165=$A164,$I164+$D165,$D165))</f>
        <v>0</v>
      </c>
      <c r="J165" s="8">
        <f>IF($A165="","",$H165-$E165)</f>
        <v>0</v>
      </c>
      <c r="K165" s="8">
        <f>IF($A165="","",SUMIF($A$2:$A$2001,$A165,$D$2:$D$2001))</f>
        <v>0</v>
      </c>
      <c r="L165" s="8">
        <f>IF($A165="","",IF($E165&gt;0,$E165/(1+$G165),0))</f>
        <v>0</v>
      </c>
      <c r="M165" s="8">
        <f>IF($A165="","",IF($E165&gt;0,$L165*$G165,0))</f>
        <v>0</v>
      </c>
      <c r="N165" s="8">
        <f>IF($A165="","",IF($E165&gt;0,MAX(0,MIN($H165,$K165)-$J165),0))</f>
        <v>0</v>
      </c>
      <c r="O165" s="8">
        <f>IF($A165="","",IF($E165&gt;0,MAX(0,$H165-$K165)-MAX(0,$J165-$K165),0))</f>
        <v>0</v>
      </c>
      <c r="P165" s="8">
        <f>IF($A165="","",SUMIFS('Exact Output'!$O:$O,'Exact Output'!$A:$A,$A165,'Exact Output'!$B:$B,$U165))</f>
        <v>0</v>
      </c>
      <c r="Q165" s="8">
        <f>IF($A165="","",SUMIFS('Exact Output'!$Q:$Q,'Exact Output'!$A:$A,$A165,'Exact Output'!$B:$B,$U165))</f>
        <v>0</v>
      </c>
      <c r="R165" s="8">
        <f>IF($A165="","",IF($E165&gt;0,$P165+$Q165,0))</f>
        <v>0</v>
      </c>
      <c r="S165" s="6">
        <f>IF($A165="","",IF(OR($B165="",AND($D165=0,$E165=0),AND($D165&gt;0,$E165&gt;0)),"Fix input row",IF($E165&gt;0,"Invoice row","Payment row")))</f>
        <v>0</v>
      </c>
      <c r="T165" s="8">
        <f>IF($A165="","",$I165-$D165)</f>
        <v>0</v>
      </c>
      <c r="U165" s="6">
        <f>IF($E165&gt;0,COUNTIFS($A$2:$A165,$A165,$E$2:$E165,"&gt;0"),"")</f>
        <v>0</v>
      </c>
      <c r="V165" s="10">
        <f>IF($A165="","",IF($B165="","Missing date",IF(AND($D165=0,$E165=0),"Debit or credit required",IF(AND($D165&gt;0,$E165&gt;0),"Use either debit or credit, not both",IF($G165=0,"Tax rate missing","")))))</f>
        <v>0</v>
      </c>
    </row>
    <row r="166" spans="1:22">
      <c r="A166" s="6">
        <f>IF(Input!$A166="","",Input!$A166)</f>
        <v>0</v>
      </c>
      <c r="B166" s="7">
        <f>IF(Input!$A166="","",IFERROR(Input!$B166*1,DATEVALUE(Input!$B166)))</f>
        <v>0</v>
      </c>
      <c r="C166" s="6">
        <f>IF(Input!$A166="","",Input!$C166)</f>
        <v>0</v>
      </c>
      <c r="D166" s="8">
        <f>IF(Input!$A166="","",Input!$D166)</f>
        <v>0</v>
      </c>
      <c r="E166" s="8">
        <f>IF(Input!$A166="","",Input!$E166)</f>
        <v>0</v>
      </c>
      <c r="F166" s="6">
        <f>IF(Input!$A166="","",Input!$F166)</f>
        <v>0</v>
      </c>
      <c r="G166" s="9">
        <f>IF($A166="","",IF($F166&gt;1,$F166/100,$F166))</f>
        <v>0</v>
      </c>
      <c r="H166" s="8">
        <f>IF($A166="","",IF($A166=$A165,$H165+$E166,$E166))</f>
        <v>0</v>
      </c>
      <c r="I166" s="8">
        <f>IF($A166="","",IF($A166=$A165,$I165+$D166,$D166))</f>
        <v>0</v>
      </c>
      <c r="J166" s="8">
        <f>IF($A166="","",$H166-$E166)</f>
        <v>0</v>
      </c>
      <c r="K166" s="8">
        <f>IF($A166="","",SUMIF($A$2:$A$2001,$A166,$D$2:$D$2001))</f>
        <v>0</v>
      </c>
      <c r="L166" s="8">
        <f>IF($A166="","",IF($E166&gt;0,$E166/(1+$G166),0))</f>
        <v>0</v>
      </c>
      <c r="M166" s="8">
        <f>IF($A166="","",IF($E166&gt;0,$L166*$G166,0))</f>
        <v>0</v>
      </c>
      <c r="N166" s="8">
        <f>IF($A166="","",IF($E166&gt;0,MAX(0,MIN($H166,$K166)-$J166),0))</f>
        <v>0</v>
      </c>
      <c r="O166" s="8">
        <f>IF($A166="","",IF($E166&gt;0,MAX(0,$H166-$K166)-MAX(0,$J166-$K166),0))</f>
        <v>0</v>
      </c>
      <c r="P166" s="8">
        <f>IF($A166="","",SUMIFS('Exact Output'!$O:$O,'Exact Output'!$A:$A,$A166,'Exact Output'!$B:$B,$U166))</f>
        <v>0</v>
      </c>
      <c r="Q166" s="8">
        <f>IF($A166="","",SUMIFS('Exact Output'!$Q:$Q,'Exact Output'!$A:$A,$A166,'Exact Output'!$B:$B,$U166))</f>
        <v>0</v>
      </c>
      <c r="R166" s="8">
        <f>IF($A166="","",IF($E166&gt;0,$P166+$Q166,0))</f>
        <v>0</v>
      </c>
      <c r="S166" s="6">
        <f>IF($A166="","",IF(OR($B166="",AND($D166=0,$E166=0),AND($D166&gt;0,$E166&gt;0)),"Fix input row",IF($E166&gt;0,"Invoice row","Payment row")))</f>
        <v>0</v>
      </c>
      <c r="T166" s="8">
        <f>IF($A166="","",$I166-$D166)</f>
        <v>0</v>
      </c>
      <c r="U166" s="6">
        <f>IF($E166&gt;0,COUNTIFS($A$2:$A166,$A166,$E$2:$E166,"&gt;0"),"")</f>
        <v>0</v>
      </c>
      <c r="V166" s="10">
        <f>IF($A166="","",IF($B166="","Missing date",IF(AND($D166=0,$E166=0),"Debit or credit required",IF(AND($D166&gt;0,$E166&gt;0),"Use either debit or credit, not both",IF($G166=0,"Tax rate missing","")))))</f>
        <v>0</v>
      </c>
    </row>
    <row r="167" spans="1:22">
      <c r="A167" s="6">
        <f>IF(Input!$A167="","",Input!$A167)</f>
        <v>0</v>
      </c>
      <c r="B167" s="7">
        <f>IF(Input!$A167="","",IFERROR(Input!$B167*1,DATEVALUE(Input!$B167)))</f>
        <v>0</v>
      </c>
      <c r="C167" s="6">
        <f>IF(Input!$A167="","",Input!$C167)</f>
        <v>0</v>
      </c>
      <c r="D167" s="8">
        <f>IF(Input!$A167="","",Input!$D167)</f>
        <v>0</v>
      </c>
      <c r="E167" s="8">
        <f>IF(Input!$A167="","",Input!$E167)</f>
        <v>0</v>
      </c>
      <c r="F167" s="6">
        <f>IF(Input!$A167="","",Input!$F167)</f>
        <v>0</v>
      </c>
      <c r="G167" s="9">
        <f>IF($A167="","",IF($F167&gt;1,$F167/100,$F167))</f>
        <v>0</v>
      </c>
      <c r="H167" s="8">
        <f>IF($A167="","",IF($A167=$A166,$H166+$E167,$E167))</f>
        <v>0</v>
      </c>
      <c r="I167" s="8">
        <f>IF($A167="","",IF($A167=$A166,$I166+$D167,$D167))</f>
        <v>0</v>
      </c>
      <c r="J167" s="8">
        <f>IF($A167="","",$H167-$E167)</f>
        <v>0</v>
      </c>
      <c r="K167" s="8">
        <f>IF($A167="","",SUMIF($A$2:$A$2001,$A167,$D$2:$D$2001))</f>
        <v>0</v>
      </c>
      <c r="L167" s="8">
        <f>IF($A167="","",IF($E167&gt;0,$E167/(1+$G167),0))</f>
        <v>0</v>
      </c>
      <c r="M167" s="8">
        <f>IF($A167="","",IF($E167&gt;0,$L167*$G167,0))</f>
        <v>0</v>
      </c>
      <c r="N167" s="8">
        <f>IF($A167="","",IF($E167&gt;0,MAX(0,MIN($H167,$K167)-$J167),0))</f>
        <v>0</v>
      </c>
      <c r="O167" s="8">
        <f>IF($A167="","",IF($E167&gt;0,MAX(0,$H167-$K167)-MAX(0,$J167-$K167),0))</f>
        <v>0</v>
      </c>
      <c r="P167" s="8">
        <f>IF($A167="","",SUMIFS('Exact Output'!$O:$O,'Exact Output'!$A:$A,$A167,'Exact Output'!$B:$B,$U167))</f>
        <v>0</v>
      </c>
      <c r="Q167" s="8">
        <f>IF($A167="","",SUMIFS('Exact Output'!$Q:$Q,'Exact Output'!$A:$A,$A167,'Exact Output'!$B:$B,$U167))</f>
        <v>0</v>
      </c>
      <c r="R167" s="8">
        <f>IF($A167="","",IF($E167&gt;0,$P167+$Q167,0))</f>
        <v>0</v>
      </c>
      <c r="S167" s="6">
        <f>IF($A167="","",IF(OR($B167="",AND($D167=0,$E167=0),AND($D167&gt;0,$E167&gt;0)),"Fix input row",IF($E167&gt;0,"Invoice row","Payment row")))</f>
        <v>0</v>
      </c>
      <c r="T167" s="8">
        <f>IF($A167="","",$I167-$D167)</f>
        <v>0</v>
      </c>
      <c r="U167" s="6">
        <f>IF($E167&gt;0,COUNTIFS($A$2:$A167,$A167,$E$2:$E167,"&gt;0"),"")</f>
        <v>0</v>
      </c>
      <c r="V167" s="10">
        <f>IF($A167="","",IF($B167="","Missing date",IF(AND($D167=0,$E167=0),"Debit or credit required",IF(AND($D167&gt;0,$E167&gt;0),"Use either debit or credit, not both",IF($G167=0,"Tax rate missing","")))))</f>
        <v>0</v>
      </c>
    </row>
    <row r="168" spans="1:22">
      <c r="A168" s="6">
        <f>IF(Input!$A168="","",Input!$A168)</f>
        <v>0</v>
      </c>
      <c r="B168" s="7">
        <f>IF(Input!$A168="","",IFERROR(Input!$B168*1,DATEVALUE(Input!$B168)))</f>
        <v>0</v>
      </c>
      <c r="C168" s="6">
        <f>IF(Input!$A168="","",Input!$C168)</f>
        <v>0</v>
      </c>
      <c r="D168" s="8">
        <f>IF(Input!$A168="","",Input!$D168)</f>
        <v>0</v>
      </c>
      <c r="E168" s="8">
        <f>IF(Input!$A168="","",Input!$E168)</f>
        <v>0</v>
      </c>
      <c r="F168" s="6">
        <f>IF(Input!$A168="","",Input!$F168)</f>
        <v>0</v>
      </c>
      <c r="G168" s="9">
        <f>IF($A168="","",IF($F168&gt;1,$F168/100,$F168))</f>
        <v>0</v>
      </c>
      <c r="H168" s="8">
        <f>IF($A168="","",IF($A168=$A167,$H167+$E168,$E168))</f>
        <v>0</v>
      </c>
      <c r="I168" s="8">
        <f>IF($A168="","",IF($A168=$A167,$I167+$D168,$D168))</f>
        <v>0</v>
      </c>
      <c r="J168" s="8">
        <f>IF($A168="","",$H168-$E168)</f>
        <v>0</v>
      </c>
      <c r="K168" s="8">
        <f>IF($A168="","",SUMIF($A$2:$A$2001,$A168,$D$2:$D$2001))</f>
        <v>0</v>
      </c>
      <c r="L168" s="8">
        <f>IF($A168="","",IF($E168&gt;0,$E168/(1+$G168),0))</f>
        <v>0</v>
      </c>
      <c r="M168" s="8">
        <f>IF($A168="","",IF($E168&gt;0,$L168*$G168,0))</f>
        <v>0</v>
      </c>
      <c r="N168" s="8">
        <f>IF($A168="","",IF($E168&gt;0,MAX(0,MIN($H168,$K168)-$J168),0))</f>
        <v>0</v>
      </c>
      <c r="O168" s="8">
        <f>IF($A168="","",IF($E168&gt;0,MAX(0,$H168-$K168)-MAX(0,$J168-$K168),0))</f>
        <v>0</v>
      </c>
      <c r="P168" s="8">
        <f>IF($A168="","",SUMIFS('Exact Output'!$O:$O,'Exact Output'!$A:$A,$A168,'Exact Output'!$B:$B,$U168))</f>
        <v>0</v>
      </c>
      <c r="Q168" s="8">
        <f>IF($A168="","",SUMIFS('Exact Output'!$Q:$Q,'Exact Output'!$A:$A,$A168,'Exact Output'!$B:$B,$U168))</f>
        <v>0</v>
      </c>
      <c r="R168" s="8">
        <f>IF($A168="","",IF($E168&gt;0,$P168+$Q168,0))</f>
        <v>0</v>
      </c>
      <c r="S168" s="6">
        <f>IF($A168="","",IF(OR($B168="",AND($D168=0,$E168=0),AND($D168&gt;0,$E168&gt;0)),"Fix input row",IF($E168&gt;0,"Invoice row","Payment row")))</f>
        <v>0</v>
      </c>
      <c r="T168" s="8">
        <f>IF($A168="","",$I168-$D168)</f>
        <v>0</v>
      </c>
      <c r="U168" s="6">
        <f>IF($E168&gt;0,COUNTIFS($A$2:$A168,$A168,$E$2:$E168,"&gt;0"),"")</f>
        <v>0</v>
      </c>
      <c r="V168" s="10">
        <f>IF($A168="","",IF($B168="","Missing date",IF(AND($D168=0,$E168=0),"Debit or credit required",IF(AND($D168&gt;0,$E168&gt;0),"Use either debit or credit, not both",IF($G168=0,"Tax rate missing","")))))</f>
        <v>0</v>
      </c>
    </row>
    <row r="169" spans="1:22">
      <c r="A169" s="6">
        <f>IF(Input!$A169="","",Input!$A169)</f>
        <v>0</v>
      </c>
      <c r="B169" s="7">
        <f>IF(Input!$A169="","",IFERROR(Input!$B169*1,DATEVALUE(Input!$B169)))</f>
        <v>0</v>
      </c>
      <c r="C169" s="6">
        <f>IF(Input!$A169="","",Input!$C169)</f>
        <v>0</v>
      </c>
      <c r="D169" s="8">
        <f>IF(Input!$A169="","",Input!$D169)</f>
        <v>0</v>
      </c>
      <c r="E169" s="8">
        <f>IF(Input!$A169="","",Input!$E169)</f>
        <v>0</v>
      </c>
      <c r="F169" s="6">
        <f>IF(Input!$A169="","",Input!$F169)</f>
        <v>0</v>
      </c>
      <c r="G169" s="9">
        <f>IF($A169="","",IF($F169&gt;1,$F169/100,$F169))</f>
        <v>0</v>
      </c>
      <c r="H169" s="8">
        <f>IF($A169="","",IF($A169=$A168,$H168+$E169,$E169))</f>
        <v>0</v>
      </c>
      <c r="I169" s="8">
        <f>IF($A169="","",IF($A169=$A168,$I168+$D169,$D169))</f>
        <v>0</v>
      </c>
      <c r="J169" s="8">
        <f>IF($A169="","",$H169-$E169)</f>
        <v>0</v>
      </c>
      <c r="K169" s="8">
        <f>IF($A169="","",SUMIF($A$2:$A$2001,$A169,$D$2:$D$2001))</f>
        <v>0</v>
      </c>
      <c r="L169" s="8">
        <f>IF($A169="","",IF($E169&gt;0,$E169/(1+$G169),0))</f>
        <v>0</v>
      </c>
      <c r="M169" s="8">
        <f>IF($A169="","",IF($E169&gt;0,$L169*$G169,0))</f>
        <v>0</v>
      </c>
      <c r="N169" s="8">
        <f>IF($A169="","",IF($E169&gt;0,MAX(0,MIN($H169,$K169)-$J169),0))</f>
        <v>0</v>
      </c>
      <c r="O169" s="8">
        <f>IF($A169="","",IF($E169&gt;0,MAX(0,$H169-$K169)-MAX(0,$J169-$K169),0))</f>
        <v>0</v>
      </c>
      <c r="P169" s="8">
        <f>IF($A169="","",SUMIFS('Exact Output'!$O:$O,'Exact Output'!$A:$A,$A169,'Exact Output'!$B:$B,$U169))</f>
        <v>0</v>
      </c>
      <c r="Q169" s="8">
        <f>IF($A169="","",SUMIFS('Exact Output'!$Q:$Q,'Exact Output'!$A:$A,$A169,'Exact Output'!$B:$B,$U169))</f>
        <v>0</v>
      </c>
      <c r="R169" s="8">
        <f>IF($A169="","",IF($E169&gt;0,$P169+$Q169,0))</f>
        <v>0</v>
      </c>
      <c r="S169" s="6">
        <f>IF($A169="","",IF(OR($B169="",AND($D169=0,$E169=0),AND($D169&gt;0,$E169&gt;0)),"Fix input row",IF($E169&gt;0,"Invoice row","Payment row")))</f>
        <v>0</v>
      </c>
      <c r="T169" s="8">
        <f>IF($A169="","",$I169-$D169)</f>
        <v>0</v>
      </c>
      <c r="U169" s="6">
        <f>IF($E169&gt;0,COUNTIFS($A$2:$A169,$A169,$E$2:$E169,"&gt;0"),"")</f>
        <v>0</v>
      </c>
      <c r="V169" s="10">
        <f>IF($A169="","",IF($B169="","Missing date",IF(AND($D169=0,$E169=0),"Debit or credit required",IF(AND($D169&gt;0,$E169&gt;0),"Use either debit or credit, not both",IF($G169=0,"Tax rate missing","")))))</f>
        <v>0</v>
      </c>
    </row>
    <row r="170" spans="1:22">
      <c r="A170" s="6">
        <f>IF(Input!$A170="","",Input!$A170)</f>
        <v>0</v>
      </c>
      <c r="B170" s="7">
        <f>IF(Input!$A170="","",IFERROR(Input!$B170*1,DATEVALUE(Input!$B170)))</f>
        <v>0</v>
      </c>
      <c r="C170" s="6">
        <f>IF(Input!$A170="","",Input!$C170)</f>
        <v>0</v>
      </c>
      <c r="D170" s="8">
        <f>IF(Input!$A170="","",Input!$D170)</f>
        <v>0</v>
      </c>
      <c r="E170" s="8">
        <f>IF(Input!$A170="","",Input!$E170)</f>
        <v>0</v>
      </c>
      <c r="F170" s="6">
        <f>IF(Input!$A170="","",Input!$F170)</f>
        <v>0</v>
      </c>
      <c r="G170" s="9">
        <f>IF($A170="","",IF($F170&gt;1,$F170/100,$F170))</f>
        <v>0</v>
      </c>
      <c r="H170" s="8">
        <f>IF($A170="","",IF($A170=$A169,$H169+$E170,$E170))</f>
        <v>0</v>
      </c>
      <c r="I170" s="8">
        <f>IF($A170="","",IF($A170=$A169,$I169+$D170,$D170))</f>
        <v>0</v>
      </c>
      <c r="J170" s="8">
        <f>IF($A170="","",$H170-$E170)</f>
        <v>0</v>
      </c>
      <c r="K170" s="8">
        <f>IF($A170="","",SUMIF($A$2:$A$2001,$A170,$D$2:$D$2001))</f>
        <v>0</v>
      </c>
      <c r="L170" s="8">
        <f>IF($A170="","",IF($E170&gt;0,$E170/(1+$G170),0))</f>
        <v>0</v>
      </c>
      <c r="M170" s="8">
        <f>IF($A170="","",IF($E170&gt;0,$L170*$G170,0))</f>
        <v>0</v>
      </c>
      <c r="N170" s="8">
        <f>IF($A170="","",IF($E170&gt;0,MAX(0,MIN($H170,$K170)-$J170),0))</f>
        <v>0</v>
      </c>
      <c r="O170" s="8">
        <f>IF($A170="","",IF($E170&gt;0,MAX(0,$H170-$K170)-MAX(0,$J170-$K170),0))</f>
        <v>0</v>
      </c>
      <c r="P170" s="8">
        <f>IF($A170="","",SUMIFS('Exact Output'!$O:$O,'Exact Output'!$A:$A,$A170,'Exact Output'!$B:$B,$U170))</f>
        <v>0</v>
      </c>
      <c r="Q170" s="8">
        <f>IF($A170="","",SUMIFS('Exact Output'!$Q:$Q,'Exact Output'!$A:$A,$A170,'Exact Output'!$B:$B,$U170))</f>
        <v>0</v>
      </c>
      <c r="R170" s="8">
        <f>IF($A170="","",IF($E170&gt;0,$P170+$Q170,0))</f>
        <v>0</v>
      </c>
      <c r="S170" s="6">
        <f>IF($A170="","",IF(OR($B170="",AND($D170=0,$E170=0),AND($D170&gt;0,$E170&gt;0)),"Fix input row",IF($E170&gt;0,"Invoice row","Payment row")))</f>
        <v>0</v>
      </c>
      <c r="T170" s="8">
        <f>IF($A170="","",$I170-$D170)</f>
        <v>0</v>
      </c>
      <c r="U170" s="6">
        <f>IF($E170&gt;0,COUNTIFS($A$2:$A170,$A170,$E$2:$E170,"&gt;0"),"")</f>
        <v>0</v>
      </c>
      <c r="V170" s="10">
        <f>IF($A170="","",IF($B170="","Missing date",IF(AND($D170=0,$E170=0),"Debit or credit required",IF(AND($D170&gt;0,$E170&gt;0),"Use either debit or credit, not both",IF($G170=0,"Tax rate missing","")))))</f>
        <v>0</v>
      </c>
    </row>
    <row r="171" spans="1:22">
      <c r="A171" s="6">
        <f>IF(Input!$A171="","",Input!$A171)</f>
        <v>0</v>
      </c>
      <c r="B171" s="7">
        <f>IF(Input!$A171="","",IFERROR(Input!$B171*1,DATEVALUE(Input!$B171)))</f>
        <v>0</v>
      </c>
      <c r="C171" s="6">
        <f>IF(Input!$A171="","",Input!$C171)</f>
        <v>0</v>
      </c>
      <c r="D171" s="8">
        <f>IF(Input!$A171="","",Input!$D171)</f>
        <v>0</v>
      </c>
      <c r="E171" s="8">
        <f>IF(Input!$A171="","",Input!$E171)</f>
        <v>0</v>
      </c>
      <c r="F171" s="6">
        <f>IF(Input!$A171="","",Input!$F171)</f>
        <v>0</v>
      </c>
      <c r="G171" s="9">
        <f>IF($A171="","",IF($F171&gt;1,$F171/100,$F171))</f>
        <v>0</v>
      </c>
      <c r="H171" s="8">
        <f>IF($A171="","",IF($A171=$A170,$H170+$E171,$E171))</f>
        <v>0</v>
      </c>
      <c r="I171" s="8">
        <f>IF($A171="","",IF($A171=$A170,$I170+$D171,$D171))</f>
        <v>0</v>
      </c>
      <c r="J171" s="8">
        <f>IF($A171="","",$H171-$E171)</f>
        <v>0</v>
      </c>
      <c r="K171" s="8">
        <f>IF($A171="","",SUMIF($A$2:$A$2001,$A171,$D$2:$D$2001))</f>
        <v>0</v>
      </c>
      <c r="L171" s="8">
        <f>IF($A171="","",IF($E171&gt;0,$E171/(1+$G171),0))</f>
        <v>0</v>
      </c>
      <c r="M171" s="8">
        <f>IF($A171="","",IF($E171&gt;0,$L171*$G171,0))</f>
        <v>0</v>
      </c>
      <c r="N171" s="8">
        <f>IF($A171="","",IF($E171&gt;0,MAX(0,MIN($H171,$K171)-$J171),0))</f>
        <v>0</v>
      </c>
      <c r="O171" s="8">
        <f>IF($A171="","",IF($E171&gt;0,MAX(0,$H171-$K171)-MAX(0,$J171-$K171),0))</f>
        <v>0</v>
      </c>
      <c r="P171" s="8">
        <f>IF($A171="","",SUMIFS('Exact Output'!$O:$O,'Exact Output'!$A:$A,$A171,'Exact Output'!$B:$B,$U171))</f>
        <v>0</v>
      </c>
      <c r="Q171" s="8">
        <f>IF($A171="","",SUMIFS('Exact Output'!$Q:$Q,'Exact Output'!$A:$A,$A171,'Exact Output'!$B:$B,$U171))</f>
        <v>0</v>
      </c>
      <c r="R171" s="8">
        <f>IF($A171="","",IF($E171&gt;0,$P171+$Q171,0))</f>
        <v>0</v>
      </c>
      <c r="S171" s="6">
        <f>IF($A171="","",IF(OR($B171="",AND($D171=0,$E171=0),AND($D171&gt;0,$E171&gt;0)),"Fix input row",IF($E171&gt;0,"Invoice row","Payment row")))</f>
        <v>0</v>
      </c>
      <c r="T171" s="8">
        <f>IF($A171="","",$I171-$D171)</f>
        <v>0</v>
      </c>
      <c r="U171" s="6">
        <f>IF($E171&gt;0,COUNTIFS($A$2:$A171,$A171,$E$2:$E171,"&gt;0"),"")</f>
        <v>0</v>
      </c>
      <c r="V171" s="10">
        <f>IF($A171="","",IF($B171="","Missing date",IF(AND($D171=0,$E171=0),"Debit or credit required",IF(AND($D171&gt;0,$E171&gt;0),"Use either debit or credit, not both",IF($G171=0,"Tax rate missing","")))))</f>
        <v>0</v>
      </c>
    </row>
    <row r="172" spans="1:22">
      <c r="A172" s="6">
        <f>IF(Input!$A172="","",Input!$A172)</f>
        <v>0</v>
      </c>
      <c r="B172" s="7">
        <f>IF(Input!$A172="","",IFERROR(Input!$B172*1,DATEVALUE(Input!$B172)))</f>
        <v>0</v>
      </c>
      <c r="C172" s="6">
        <f>IF(Input!$A172="","",Input!$C172)</f>
        <v>0</v>
      </c>
      <c r="D172" s="8">
        <f>IF(Input!$A172="","",Input!$D172)</f>
        <v>0</v>
      </c>
      <c r="E172" s="8">
        <f>IF(Input!$A172="","",Input!$E172)</f>
        <v>0</v>
      </c>
      <c r="F172" s="6">
        <f>IF(Input!$A172="","",Input!$F172)</f>
        <v>0</v>
      </c>
      <c r="G172" s="9">
        <f>IF($A172="","",IF($F172&gt;1,$F172/100,$F172))</f>
        <v>0</v>
      </c>
      <c r="H172" s="8">
        <f>IF($A172="","",IF($A172=$A171,$H171+$E172,$E172))</f>
        <v>0</v>
      </c>
      <c r="I172" s="8">
        <f>IF($A172="","",IF($A172=$A171,$I171+$D172,$D172))</f>
        <v>0</v>
      </c>
      <c r="J172" s="8">
        <f>IF($A172="","",$H172-$E172)</f>
        <v>0</v>
      </c>
      <c r="K172" s="8">
        <f>IF($A172="","",SUMIF($A$2:$A$2001,$A172,$D$2:$D$2001))</f>
        <v>0</v>
      </c>
      <c r="L172" s="8">
        <f>IF($A172="","",IF($E172&gt;0,$E172/(1+$G172),0))</f>
        <v>0</v>
      </c>
      <c r="M172" s="8">
        <f>IF($A172="","",IF($E172&gt;0,$L172*$G172,0))</f>
        <v>0</v>
      </c>
      <c r="N172" s="8">
        <f>IF($A172="","",IF($E172&gt;0,MAX(0,MIN($H172,$K172)-$J172),0))</f>
        <v>0</v>
      </c>
      <c r="O172" s="8">
        <f>IF($A172="","",IF($E172&gt;0,MAX(0,$H172-$K172)-MAX(0,$J172-$K172),0))</f>
        <v>0</v>
      </c>
      <c r="P172" s="8">
        <f>IF($A172="","",SUMIFS('Exact Output'!$O:$O,'Exact Output'!$A:$A,$A172,'Exact Output'!$B:$B,$U172))</f>
        <v>0</v>
      </c>
      <c r="Q172" s="8">
        <f>IF($A172="","",SUMIFS('Exact Output'!$Q:$Q,'Exact Output'!$A:$A,$A172,'Exact Output'!$B:$B,$U172))</f>
        <v>0</v>
      </c>
      <c r="R172" s="8">
        <f>IF($A172="","",IF($E172&gt;0,$P172+$Q172,0))</f>
        <v>0</v>
      </c>
      <c r="S172" s="6">
        <f>IF($A172="","",IF(OR($B172="",AND($D172=0,$E172=0),AND($D172&gt;0,$E172&gt;0)),"Fix input row",IF($E172&gt;0,"Invoice row","Payment row")))</f>
        <v>0</v>
      </c>
      <c r="T172" s="8">
        <f>IF($A172="","",$I172-$D172)</f>
        <v>0</v>
      </c>
      <c r="U172" s="6">
        <f>IF($E172&gt;0,COUNTIFS($A$2:$A172,$A172,$E$2:$E172,"&gt;0"),"")</f>
        <v>0</v>
      </c>
      <c r="V172" s="10">
        <f>IF($A172="","",IF($B172="","Missing date",IF(AND($D172=0,$E172=0),"Debit or credit required",IF(AND($D172&gt;0,$E172&gt;0),"Use either debit or credit, not both",IF($G172=0,"Tax rate missing","")))))</f>
        <v>0</v>
      </c>
    </row>
    <row r="173" spans="1:22">
      <c r="A173" s="6">
        <f>IF(Input!$A173="","",Input!$A173)</f>
        <v>0</v>
      </c>
      <c r="B173" s="7">
        <f>IF(Input!$A173="","",IFERROR(Input!$B173*1,DATEVALUE(Input!$B173)))</f>
        <v>0</v>
      </c>
      <c r="C173" s="6">
        <f>IF(Input!$A173="","",Input!$C173)</f>
        <v>0</v>
      </c>
      <c r="D173" s="8">
        <f>IF(Input!$A173="","",Input!$D173)</f>
        <v>0</v>
      </c>
      <c r="E173" s="8">
        <f>IF(Input!$A173="","",Input!$E173)</f>
        <v>0</v>
      </c>
      <c r="F173" s="6">
        <f>IF(Input!$A173="","",Input!$F173)</f>
        <v>0</v>
      </c>
      <c r="G173" s="9">
        <f>IF($A173="","",IF($F173&gt;1,$F173/100,$F173))</f>
        <v>0</v>
      </c>
      <c r="H173" s="8">
        <f>IF($A173="","",IF($A173=$A172,$H172+$E173,$E173))</f>
        <v>0</v>
      </c>
      <c r="I173" s="8">
        <f>IF($A173="","",IF($A173=$A172,$I172+$D173,$D173))</f>
        <v>0</v>
      </c>
      <c r="J173" s="8">
        <f>IF($A173="","",$H173-$E173)</f>
        <v>0</v>
      </c>
      <c r="K173" s="8">
        <f>IF($A173="","",SUMIF($A$2:$A$2001,$A173,$D$2:$D$2001))</f>
        <v>0</v>
      </c>
      <c r="L173" s="8">
        <f>IF($A173="","",IF($E173&gt;0,$E173/(1+$G173),0))</f>
        <v>0</v>
      </c>
      <c r="M173" s="8">
        <f>IF($A173="","",IF($E173&gt;0,$L173*$G173,0))</f>
        <v>0</v>
      </c>
      <c r="N173" s="8">
        <f>IF($A173="","",IF($E173&gt;0,MAX(0,MIN($H173,$K173)-$J173),0))</f>
        <v>0</v>
      </c>
      <c r="O173" s="8">
        <f>IF($A173="","",IF($E173&gt;0,MAX(0,$H173-$K173)-MAX(0,$J173-$K173),0))</f>
        <v>0</v>
      </c>
      <c r="P173" s="8">
        <f>IF($A173="","",SUMIFS('Exact Output'!$O:$O,'Exact Output'!$A:$A,$A173,'Exact Output'!$B:$B,$U173))</f>
        <v>0</v>
      </c>
      <c r="Q173" s="8">
        <f>IF($A173="","",SUMIFS('Exact Output'!$Q:$Q,'Exact Output'!$A:$A,$A173,'Exact Output'!$B:$B,$U173))</f>
        <v>0</v>
      </c>
      <c r="R173" s="8">
        <f>IF($A173="","",IF($E173&gt;0,$P173+$Q173,0))</f>
        <v>0</v>
      </c>
      <c r="S173" s="6">
        <f>IF($A173="","",IF(OR($B173="",AND($D173=0,$E173=0),AND($D173&gt;0,$E173&gt;0)),"Fix input row",IF($E173&gt;0,"Invoice row","Payment row")))</f>
        <v>0</v>
      </c>
      <c r="T173" s="8">
        <f>IF($A173="","",$I173-$D173)</f>
        <v>0</v>
      </c>
      <c r="U173" s="6">
        <f>IF($E173&gt;0,COUNTIFS($A$2:$A173,$A173,$E$2:$E173,"&gt;0"),"")</f>
        <v>0</v>
      </c>
      <c r="V173" s="10">
        <f>IF($A173="","",IF($B173="","Missing date",IF(AND($D173=0,$E173=0),"Debit or credit required",IF(AND($D173&gt;0,$E173&gt;0),"Use either debit or credit, not both",IF($G173=0,"Tax rate missing","")))))</f>
        <v>0</v>
      </c>
    </row>
    <row r="174" spans="1:22">
      <c r="A174" s="6">
        <f>IF(Input!$A174="","",Input!$A174)</f>
        <v>0</v>
      </c>
      <c r="B174" s="7">
        <f>IF(Input!$A174="","",IFERROR(Input!$B174*1,DATEVALUE(Input!$B174)))</f>
        <v>0</v>
      </c>
      <c r="C174" s="6">
        <f>IF(Input!$A174="","",Input!$C174)</f>
        <v>0</v>
      </c>
      <c r="D174" s="8">
        <f>IF(Input!$A174="","",Input!$D174)</f>
        <v>0</v>
      </c>
      <c r="E174" s="8">
        <f>IF(Input!$A174="","",Input!$E174)</f>
        <v>0</v>
      </c>
      <c r="F174" s="6">
        <f>IF(Input!$A174="","",Input!$F174)</f>
        <v>0</v>
      </c>
      <c r="G174" s="9">
        <f>IF($A174="","",IF($F174&gt;1,$F174/100,$F174))</f>
        <v>0</v>
      </c>
      <c r="H174" s="8">
        <f>IF($A174="","",IF($A174=$A173,$H173+$E174,$E174))</f>
        <v>0</v>
      </c>
      <c r="I174" s="8">
        <f>IF($A174="","",IF($A174=$A173,$I173+$D174,$D174))</f>
        <v>0</v>
      </c>
      <c r="J174" s="8">
        <f>IF($A174="","",$H174-$E174)</f>
        <v>0</v>
      </c>
      <c r="K174" s="8">
        <f>IF($A174="","",SUMIF($A$2:$A$2001,$A174,$D$2:$D$2001))</f>
        <v>0</v>
      </c>
      <c r="L174" s="8">
        <f>IF($A174="","",IF($E174&gt;0,$E174/(1+$G174),0))</f>
        <v>0</v>
      </c>
      <c r="M174" s="8">
        <f>IF($A174="","",IF($E174&gt;0,$L174*$G174,0))</f>
        <v>0</v>
      </c>
      <c r="N174" s="8">
        <f>IF($A174="","",IF($E174&gt;0,MAX(0,MIN($H174,$K174)-$J174),0))</f>
        <v>0</v>
      </c>
      <c r="O174" s="8">
        <f>IF($A174="","",IF($E174&gt;0,MAX(0,$H174-$K174)-MAX(0,$J174-$K174),0))</f>
        <v>0</v>
      </c>
      <c r="P174" s="8">
        <f>IF($A174="","",SUMIFS('Exact Output'!$O:$O,'Exact Output'!$A:$A,$A174,'Exact Output'!$B:$B,$U174))</f>
        <v>0</v>
      </c>
      <c r="Q174" s="8">
        <f>IF($A174="","",SUMIFS('Exact Output'!$Q:$Q,'Exact Output'!$A:$A,$A174,'Exact Output'!$B:$B,$U174))</f>
        <v>0</v>
      </c>
      <c r="R174" s="8">
        <f>IF($A174="","",IF($E174&gt;0,$P174+$Q174,0))</f>
        <v>0</v>
      </c>
      <c r="S174" s="6">
        <f>IF($A174="","",IF(OR($B174="",AND($D174=0,$E174=0),AND($D174&gt;0,$E174&gt;0)),"Fix input row",IF($E174&gt;0,"Invoice row","Payment row")))</f>
        <v>0</v>
      </c>
      <c r="T174" s="8">
        <f>IF($A174="","",$I174-$D174)</f>
        <v>0</v>
      </c>
      <c r="U174" s="6">
        <f>IF($E174&gt;0,COUNTIFS($A$2:$A174,$A174,$E$2:$E174,"&gt;0"),"")</f>
        <v>0</v>
      </c>
      <c r="V174" s="10">
        <f>IF($A174="","",IF($B174="","Missing date",IF(AND($D174=0,$E174=0),"Debit or credit required",IF(AND($D174&gt;0,$E174&gt;0),"Use either debit or credit, not both",IF($G174=0,"Tax rate missing","")))))</f>
        <v>0</v>
      </c>
    </row>
    <row r="175" spans="1:22">
      <c r="A175" s="6">
        <f>IF(Input!$A175="","",Input!$A175)</f>
        <v>0</v>
      </c>
      <c r="B175" s="7">
        <f>IF(Input!$A175="","",IFERROR(Input!$B175*1,DATEVALUE(Input!$B175)))</f>
        <v>0</v>
      </c>
      <c r="C175" s="6">
        <f>IF(Input!$A175="","",Input!$C175)</f>
        <v>0</v>
      </c>
      <c r="D175" s="8">
        <f>IF(Input!$A175="","",Input!$D175)</f>
        <v>0</v>
      </c>
      <c r="E175" s="8">
        <f>IF(Input!$A175="","",Input!$E175)</f>
        <v>0</v>
      </c>
      <c r="F175" s="6">
        <f>IF(Input!$A175="","",Input!$F175)</f>
        <v>0</v>
      </c>
      <c r="G175" s="9">
        <f>IF($A175="","",IF($F175&gt;1,$F175/100,$F175))</f>
        <v>0</v>
      </c>
      <c r="H175" s="8">
        <f>IF($A175="","",IF($A175=$A174,$H174+$E175,$E175))</f>
        <v>0</v>
      </c>
      <c r="I175" s="8">
        <f>IF($A175="","",IF($A175=$A174,$I174+$D175,$D175))</f>
        <v>0</v>
      </c>
      <c r="J175" s="8">
        <f>IF($A175="","",$H175-$E175)</f>
        <v>0</v>
      </c>
      <c r="K175" s="8">
        <f>IF($A175="","",SUMIF($A$2:$A$2001,$A175,$D$2:$D$2001))</f>
        <v>0</v>
      </c>
      <c r="L175" s="8">
        <f>IF($A175="","",IF($E175&gt;0,$E175/(1+$G175),0))</f>
        <v>0</v>
      </c>
      <c r="M175" s="8">
        <f>IF($A175="","",IF($E175&gt;0,$L175*$G175,0))</f>
        <v>0</v>
      </c>
      <c r="N175" s="8">
        <f>IF($A175="","",IF($E175&gt;0,MAX(0,MIN($H175,$K175)-$J175),0))</f>
        <v>0</v>
      </c>
      <c r="O175" s="8">
        <f>IF($A175="","",IF($E175&gt;0,MAX(0,$H175-$K175)-MAX(0,$J175-$K175),0))</f>
        <v>0</v>
      </c>
      <c r="P175" s="8">
        <f>IF($A175="","",SUMIFS('Exact Output'!$O:$O,'Exact Output'!$A:$A,$A175,'Exact Output'!$B:$B,$U175))</f>
        <v>0</v>
      </c>
      <c r="Q175" s="8">
        <f>IF($A175="","",SUMIFS('Exact Output'!$Q:$Q,'Exact Output'!$A:$A,$A175,'Exact Output'!$B:$B,$U175))</f>
        <v>0</v>
      </c>
      <c r="R175" s="8">
        <f>IF($A175="","",IF($E175&gt;0,$P175+$Q175,0))</f>
        <v>0</v>
      </c>
      <c r="S175" s="6">
        <f>IF($A175="","",IF(OR($B175="",AND($D175=0,$E175=0),AND($D175&gt;0,$E175&gt;0)),"Fix input row",IF($E175&gt;0,"Invoice row","Payment row")))</f>
        <v>0</v>
      </c>
      <c r="T175" s="8">
        <f>IF($A175="","",$I175-$D175)</f>
        <v>0</v>
      </c>
      <c r="U175" s="6">
        <f>IF($E175&gt;0,COUNTIFS($A$2:$A175,$A175,$E$2:$E175,"&gt;0"),"")</f>
        <v>0</v>
      </c>
      <c r="V175" s="10">
        <f>IF($A175="","",IF($B175="","Missing date",IF(AND($D175=0,$E175=0),"Debit or credit required",IF(AND($D175&gt;0,$E175&gt;0),"Use either debit or credit, not both",IF($G175=0,"Tax rate missing","")))))</f>
        <v>0</v>
      </c>
    </row>
    <row r="176" spans="1:22">
      <c r="A176" s="6">
        <f>IF(Input!$A176="","",Input!$A176)</f>
        <v>0</v>
      </c>
      <c r="B176" s="7">
        <f>IF(Input!$A176="","",IFERROR(Input!$B176*1,DATEVALUE(Input!$B176)))</f>
        <v>0</v>
      </c>
      <c r="C176" s="6">
        <f>IF(Input!$A176="","",Input!$C176)</f>
        <v>0</v>
      </c>
      <c r="D176" s="8">
        <f>IF(Input!$A176="","",Input!$D176)</f>
        <v>0</v>
      </c>
      <c r="E176" s="8">
        <f>IF(Input!$A176="","",Input!$E176)</f>
        <v>0</v>
      </c>
      <c r="F176" s="6">
        <f>IF(Input!$A176="","",Input!$F176)</f>
        <v>0</v>
      </c>
      <c r="G176" s="9">
        <f>IF($A176="","",IF($F176&gt;1,$F176/100,$F176))</f>
        <v>0</v>
      </c>
      <c r="H176" s="8">
        <f>IF($A176="","",IF($A176=$A175,$H175+$E176,$E176))</f>
        <v>0</v>
      </c>
      <c r="I176" s="8">
        <f>IF($A176="","",IF($A176=$A175,$I175+$D176,$D176))</f>
        <v>0</v>
      </c>
      <c r="J176" s="8">
        <f>IF($A176="","",$H176-$E176)</f>
        <v>0</v>
      </c>
      <c r="K176" s="8">
        <f>IF($A176="","",SUMIF($A$2:$A$2001,$A176,$D$2:$D$2001))</f>
        <v>0</v>
      </c>
      <c r="L176" s="8">
        <f>IF($A176="","",IF($E176&gt;0,$E176/(1+$G176),0))</f>
        <v>0</v>
      </c>
      <c r="M176" s="8">
        <f>IF($A176="","",IF($E176&gt;0,$L176*$G176,0))</f>
        <v>0</v>
      </c>
      <c r="N176" s="8">
        <f>IF($A176="","",IF($E176&gt;0,MAX(0,MIN($H176,$K176)-$J176),0))</f>
        <v>0</v>
      </c>
      <c r="O176" s="8">
        <f>IF($A176="","",IF($E176&gt;0,MAX(0,$H176-$K176)-MAX(0,$J176-$K176),0))</f>
        <v>0</v>
      </c>
      <c r="P176" s="8">
        <f>IF($A176="","",SUMIFS('Exact Output'!$O:$O,'Exact Output'!$A:$A,$A176,'Exact Output'!$B:$B,$U176))</f>
        <v>0</v>
      </c>
      <c r="Q176" s="8">
        <f>IF($A176="","",SUMIFS('Exact Output'!$Q:$Q,'Exact Output'!$A:$A,$A176,'Exact Output'!$B:$B,$U176))</f>
        <v>0</v>
      </c>
      <c r="R176" s="8">
        <f>IF($A176="","",IF($E176&gt;0,$P176+$Q176,0))</f>
        <v>0</v>
      </c>
      <c r="S176" s="6">
        <f>IF($A176="","",IF(OR($B176="",AND($D176=0,$E176=0),AND($D176&gt;0,$E176&gt;0)),"Fix input row",IF($E176&gt;0,"Invoice row","Payment row")))</f>
        <v>0</v>
      </c>
      <c r="T176" s="8">
        <f>IF($A176="","",$I176-$D176)</f>
        <v>0</v>
      </c>
      <c r="U176" s="6">
        <f>IF($E176&gt;0,COUNTIFS($A$2:$A176,$A176,$E$2:$E176,"&gt;0"),"")</f>
        <v>0</v>
      </c>
      <c r="V176" s="10">
        <f>IF($A176="","",IF($B176="","Missing date",IF(AND($D176=0,$E176=0),"Debit or credit required",IF(AND($D176&gt;0,$E176&gt;0),"Use either debit or credit, not both",IF($G176=0,"Tax rate missing","")))))</f>
        <v>0</v>
      </c>
    </row>
    <row r="177" spans="1:22">
      <c r="A177" s="6">
        <f>IF(Input!$A177="","",Input!$A177)</f>
        <v>0</v>
      </c>
      <c r="B177" s="7">
        <f>IF(Input!$A177="","",IFERROR(Input!$B177*1,DATEVALUE(Input!$B177)))</f>
        <v>0</v>
      </c>
      <c r="C177" s="6">
        <f>IF(Input!$A177="","",Input!$C177)</f>
        <v>0</v>
      </c>
      <c r="D177" s="8">
        <f>IF(Input!$A177="","",Input!$D177)</f>
        <v>0</v>
      </c>
      <c r="E177" s="8">
        <f>IF(Input!$A177="","",Input!$E177)</f>
        <v>0</v>
      </c>
      <c r="F177" s="6">
        <f>IF(Input!$A177="","",Input!$F177)</f>
        <v>0</v>
      </c>
      <c r="G177" s="9">
        <f>IF($A177="","",IF($F177&gt;1,$F177/100,$F177))</f>
        <v>0</v>
      </c>
      <c r="H177" s="8">
        <f>IF($A177="","",IF($A177=$A176,$H176+$E177,$E177))</f>
        <v>0</v>
      </c>
      <c r="I177" s="8">
        <f>IF($A177="","",IF($A177=$A176,$I176+$D177,$D177))</f>
        <v>0</v>
      </c>
      <c r="J177" s="8">
        <f>IF($A177="","",$H177-$E177)</f>
        <v>0</v>
      </c>
      <c r="K177" s="8">
        <f>IF($A177="","",SUMIF($A$2:$A$2001,$A177,$D$2:$D$2001))</f>
        <v>0</v>
      </c>
      <c r="L177" s="8">
        <f>IF($A177="","",IF($E177&gt;0,$E177/(1+$G177),0))</f>
        <v>0</v>
      </c>
      <c r="M177" s="8">
        <f>IF($A177="","",IF($E177&gt;0,$L177*$G177,0))</f>
        <v>0</v>
      </c>
      <c r="N177" s="8">
        <f>IF($A177="","",IF($E177&gt;0,MAX(0,MIN($H177,$K177)-$J177),0))</f>
        <v>0</v>
      </c>
      <c r="O177" s="8">
        <f>IF($A177="","",IF($E177&gt;0,MAX(0,$H177-$K177)-MAX(0,$J177-$K177),0))</f>
        <v>0</v>
      </c>
      <c r="P177" s="8">
        <f>IF($A177="","",SUMIFS('Exact Output'!$O:$O,'Exact Output'!$A:$A,$A177,'Exact Output'!$B:$B,$U177))</f>
        <v>0</v>
      </c>
      <c r="Q177" s="8">
        <f>IF($A177="","",SUMIFS('Exact Output'!$Q:$Q,'Exact Output'!$A:$A,$A177,'Exact Output'!$B:$B,$U177))</f>
        <v>0</v>
      </c>
      <c r="R177" s="8">
        <f>IF($A177="","",IF($E177&gt;0,$P177+$Q177,0))</f>
        <v>0</v>
      </c>
      <c r="S177" s="6">
        <f>IF($A177="","",IF(OR($B177="",AND($D177=0,$E177=0),AND($D177&gt;0,$E177&gt;0)),"Fix input row",IF($E177&gt;0,"Invoice row","Payment row")))</f>
        <v>0</v>
      </c>
      <c r="T177" s="8">
        <f>IF($A177="","",$I177-$D177)</f>
        <v>0</v>
      </c>
      <c r="U177" s="6">
        <f>IF($E177&gt;0,COUNTIFS($A$2:$A177,$A177,$E$2:$E177,"&gt;0"),"")</f>
        <v>0</v>
      </c>
      <c r="V177" s="10">
        <f>IF($A177="","",IF($B177="","Missing date",IF(AND($D177=0,$E177=0),"Debit or credit required",IF(AND($D177&gt;0,$E177&gt;0),"Use either debit or credit, not both",IF($G177=0,"Tax rate missing","")))))</f>
        <v>0</v>
      </c>
    </row>
    <row r="178" spans="1:22">
      <c r="A178" s="6">
        <f>IF(Input!$A178="","",Input!$A178)</f>
        <v>0</v>
      </c>
      <c r="B178" s="7">
        <f>IF(Input!$A178="","",IFERROR(Input!$B178*1,DATEVALUE(Input!$B178)))</f>
        <v>0</v>
      </c>
      <c r="C178" s="6">
        <f>IF(Input!$A178="","",Input!$C178)</f>
        <v>0</v>
      </c>
      <c r="D178" s="8">
        <f>IF(Input!$A178="","",Input!$D178)</f>
        <v>0</v>
      </c>
      <c r="E178" s="8">
        <f>IF(Input!$A178="","",Input!$E178)</f>
        <v>0</v>
      </c>
      <c r="F178" s="6">
        <f>IF(Input!$A178="","",Input!$F178)</f>
        <v>0</v>
      </c>
      <c r="G178" s="9">
        <f>IF($A178="","",IF($F178&gt;1,$F178/100,$F178))</f>
        <v>0</v>
      </c>
      <c r="H178" s="8">
        <f>IF($A178="","",IF($A178=$A177,$H177+$E178,$E178))</f>
        <v>0</v>
      </c>
      <c r="I178" s="8">
        <f>IF($A178="","",IF($A178=$A177,$I177+$D178,$D178))</f>
        <v>0</v>
      </c>
      <c r="J178" s="8">
        <f>IF($A178="","",$H178-$E178)</f>
        <v>0</v>
      </c>
      <c r="K178" s="8">
        <f>IF($A178="","",SUMIF($A$2:$A$2001,$A178,$D$2:$D$2001))</f>
        <v>0</v>
      </c>
      <c r="L178" s="8">
        <f>IF($A178="","",IF($E178&gt;0,$E178/(1+$G178),0))</f>
        <v>0</v>
      </c>
      <c r="M178" s="8">
        <f>IF($A178="","",IF($E178&gt;0,$L178*$G178,0))</f>
        <v>0</v>
      </c>
      <c r="N178" s="8">
        <f>IF($A178="","",IF($E178&gt;0,MAX(0,MIN($H178,$K178)-$J178),0))</f>
        <v>0</v>
      </c>
      <c r="O178" s="8">
        <f>IF($A178="","",IF($E178&gt;0,MAX(0,$H178-$K178)-MAX(0,$J178-$K178),0))</f>
        <v>0</v>
      </c>
      <c r="P178" s="8">
        <f>IF($A178="","",SUMIFS('Exact Output'!$O:$O,'Exact Output'!$A:$A,$A178,'Exact Output'!$B:$B,$U178))</f>
        <v>0</v>
      </c>
      <c r="Q178" s="8">
        <f>IF($A178="","",SUMIFS('Exact Output'!$Q:$Q,'Exact Output'!$A:$A,$A178,'Exact Output'!$B:$B,$U178))</f>
        <v>0</v>
      </c>
      <c r="R178" s="8">
        <f>IF($A178="","",IF($E178&gt;0,$P178+$Q178,0))</f>
        <v>0</v>
      </c>
      <c r="S178" s="6">
        <f>IF($A178="","",IF(OR($B178="",AND($D178=0,$E178=0),AND($D178&gt;0,$E178&gt;0)),"Fix input row",IF($E178&gt;0,"Invoice row","Payment row")))</f>
        <v>0</v>
      </c>
      <c r="T178" s="8">
        <f>IF($A178="","",$I178-$D178)</f>
        <v>0</v>
      </c>
      <c r="U178" s="6">
        <f>IF($E178&gt;0,COUNTIFS($A$2:$A178,$A178,$E$2:$E178,"&gt;0"),"")</f>
        <v>0</v>
      </c>
      <c r="V178" s="10">
        <f>IF($A178="","",IF($B178="","Missing date",IF(AND($D178=0,$E178=0),"Debit or credit required",IF(AND($D178&gt;0,$E178&gt;0),"Use either debit or credit, not both",IF($G178=0,"Tax rate missing","")))))</f>
        <v>0</v>
      </c>
    </row>
    <row r="179" spans="1:22">
      <c r="A179" s="6">
        <f>IF(Input!$A179="","",Input!$A179)</f>
        <v>0</v>
      </c>
      <c r="B179" s="7">
        <f>IF(Input!$A179="","",IFERROR(Input!$B179*1,DATEVALUE(Input!$B179)))</f>
        <v>0</v>
      </c>
      <c r="C179" s="6">
        <f>IF(Input!$A179="","",Input!$C179)</f>
        <v>0</v>
      </c>
      <c r="D179" s="8">
        <f>IF(Input!$A179="","",Input!$D179)</f>
        <v>0</v>
      </c>
      <c r="E179" s="8">
        <f>IF(Input!$A179="","",Input!$E179)</f>
        <v>0</v>
      </c>
      <c r="F179" s="6">
        <f>IF(Input!$A179="","",Input!$F179)</f>
        <v>0</v>
      </c>
      <c r="G179" s="9">
        <f>IF($A179="","",IF($F179&gt;1,$F179/100,$F179))</f>
        <v>0</v>
      </c>
      <c r="H179" s="8">
        <f>IF($A179="","",IF($A179=$A178,$H178+$E179,$E179))</f>
        <v>0</v>
      </c>
      <c r="I179" s="8">
        <f>IF($A179="","",IF($A179=$A178,$I178+$D179,$D179))</f>
        <v>0</v>
      </c>
      <c r="J179" s="8">
        <f>IF($A179="","",$H179-$E179)</f>
        <v>0</v>
      </c>
      <c r="K179" s="8">
        <f>IF($A179="","",SUMIF($A$2:$A$2001,$A179,$D$2:$D$2001))</f>
        <v>0</v>
      </c>
      <c r="L179" s="8">
        <f>IF($A179="","",IF($E179&gt;0,$E179/(1+$G179),0))</f>
        <v>0</v>
      </c>
      <c r="M179" s="8">
        <f>IF($A179="","",IF($E179&gt;0,$L179*$G179,0))</f>
        <v>0</v>
      </c>
      <c r="N179" s="8">
        <f>IF($A179="","",IF($E179&gt;0,MAX(0,MIN($H179,$K179)-$J179),0))</f>
        <v>0</v>
      </c>
      <c r="O179" s="8">
        <f>IF($A179="","",IF($E179&gt;0,MAX(0,$H179-$K179)-MAX(0,$J179-$K179),0))</f>
        <v>0</v>
      </c>
      <c r="P179" s="8">
        <f>IF($A179="","",SUMIFS('Exact Output'!$O:$O,'Exact Output'!$A:$A,$A179,'Exact Output'!$B:$B,$U179))</f>
        <v>0</v>
      </c>
      <c r="Q179" s="8">
        <f>IF($A179="","",SUMIFS('Exact Output'!$Q:$Q,'Exact Output'!$A:$A,$A179,'Exact Output'!$B:$B,$U179))</f>
        <v>0</v>
      </c>
      <c r="R179" s="8">
        <f>IF($A179="","",IF($E179&gt;0,$P179+$Q179,0))</f>
        <v>0</v>
      </c>
      <c r="S179" s="6">
        <f>IF($A179="","",IF(OR($B179="",AND($D179=0,$E179=0),AND($D179&gt;0,$E179&gt;0)),"Fix input row",IF($E179&gt;0,"Invoice row","Payment row")))</f>
        <v>0</v>
      </c>
      <c r="T179" s="8">
        <f>IF($A179="","",$I179-$D179)</f>
        <v>0</v>
      </c>
      <c r="U179" s="6">
        <f>IF($E179&gt;0,COUNTIFS($A$2:$A179,$A179,$E$2:$E179,"&gt;0"),"")</f>
        <v>0</v>
      </c>
      <c r="V179" s="10">
        <f>IF($A179="","",IF($B179="","Missing date",IF(AND($D179=0,$E179=0),"Debit or credit required",IF(AND($D179&gt;0,$E179&gt;0),"Use either debit or credit, not both",IF($G179=0,"Tax rate missing","")))))</f>
        <v>0</v>
      </c>
    </row>
    <row r="180" spans="1:22">
      <c r="A180" s="6">
        <f>IF(Input!$A180="","",Input!$A180)</f>
        <v>0</v>
      </c>
      <c r="B180" s="7">
        <f>IF(Input!$A180="","",IFERROR(Input!$B180*1,DATEVALUE(Input!$B180)))</f>
        <v>0</v>
      </c>
      <c r="C180" s="6">
        <f>IF(Input!$A180="","",Input!$C180)</f>
        <v>0</v>
      </c>
      <c r="D180" s="8">
        <f>IF(Input!$A180="","",Input!$D180)</f>
        <v>0</v>
      </c>
      <c r="E180" s="8">
        <f>IF(Input!$A180="","",Input!$E180)</f>
        <v>0</v>
      </c>
      <c r="F180" s="6">
        <f>IF(Input!$A180="","",Input!$F180)</f>
        <v>0</v>
      </c>
      <c r="G180" s="9">
        <f>IF($A180="","",IF($F180&gt;1,$F180/100,$F180))</f>
        <v>0</v>
      </c>
      <c r="H180" s="8">
        <f>IF($A180="","",IF($A180=$A179,$H179+$E180,$E180))</f>
        <v>0</v>
      </c>
      <c r="I180" s="8">
        <f>IF($A180="","",IF($A180=$A179,$I179+$D180,$D180))</f>
        <v>0</v>
      </c>
      <c r="J180" s="8">
        <f>IF($A180="","",$H180-$E180)</f>
        <v>0</v>
      </c>
      <c r="K180" s="8">
        <f>IF($A180="","",SUMIF($A$2:$A$2001,$A180,$D$2:$D$2001))</f>
        <v>0</v>
      </c>
      <c r="L180" s="8">
        <f>IF($A180="","",IF($E180&gt;0,$E180/(1+$G180),0))</f>
        <v>0</v>
      </c>
      <c r="M180" s="8">
        <f>IF($A180="","",IF($E180&gt;0,$L180*$G180,0))</f>
        <v>0</v>
      </c>
      <c r="N180" s="8">
        <f>IF($A180="","",IF($E180&gt;0,MAX(0,MIN($H180,$K180)-$J180),0))</f>
        <v>0</v>
      </c>
      <c r="O180" s="8">
        <f>IF($A180="","",IF($E180&gt;0,MAX(0,$H180-$K180)-MAX(0,$J180-$K180),0))</f>
        <v>0</v>
      </c>
      <c r="P180" s="8">
        <f>IF($A180="","",SUMIFS('Exact Output'!$O:$O,'Exact Output'!$A:$A,$A180,'Exact Output'!$B:$B,$U180))</f>
        <v>0</v>
      </c>
      <c r="Q180" s="8">
        <f>IF($A180="","",SUMIFS('Exact Output'!$Q:$Q,'Exact Output'!$A:$A,$A180,'Exact Output'!$B:$B,$U180))</f>
        <v>0</v>
      </c>
      <c r="R180" s="8">
        <f>IF($A180="","",IF($E180&gt;0,$P180+$Q180,0))</f>
        <v>0</v>
      </c>
      <c r="S180" s="6">
        <f>IF($A180="","",IF(OR($B180="",AND($D180=0,$E180=0),AND($D180&gt;0,$E180&gt;0)),"Fix input row",IF($E180&gt;0,"Invoice row","Payment row")))</f>
        <v>0</v>
      </c>
      <c r="T180" s="8">
        <f>IF($A180="","",$I180-$D180)</f>
        <v>0</v>
      </c>
      <c r="U180" s="6">
        <f>IF($E180&gt;0,COUNTIFS($A$2:$A180,$A180,$E$2:$E180,"&gt;0"),"")</f>
        <v>0</v>
      </c>
      <c r="V180" s="10">
        <f>IF($A180="","",IF($B180="","Missing date",IF(AND($D180=0,$E180=0),"Debit or credit required",IF(AND($D180&gt;0,$E180&gt;0),"Use either debit or credit, not both",IF($G180=0,"Tax rate missing","")))))</f>
        <v>0</v>
      </c>
    </row>
    <row r="181" spans="1:22">
      <c r="A181" s="6">
        <f>IF(Input!$A181="","",Input!$A181)</f>
        <v>0</v>
      </c>
      <c r="B181" s="7">
        <f>IF(Input!$A181="","",IFERROR(Input!$B181*1,DATEVALUE(Input!$B181)))</f>
        <v>0</v>
      </c>
      <c r="C181" s="6">
        <f>IF(Input!$A181="","",Input!$C181)</f>
        <v>0</v>
      </c>
      <c r="D181" s="8">
        <f>IF(Input!$A181="","",Input!$D181)</f>
        <v>0</v>
      </c>
      <c r="E181" s="8">
        <f>IF(Input!$A181="","",Input!$E181)</f>
        <v>0</v>
      </c>
      <c r="F181" s="6">
        <f>IF(Input!$A181="","",Input!$F181)</f>
        <v>0</v>
      </c>
      <c r="G181" s="9">
        <f>IF($A181="","",IF($F181&gt;1,$F181/100,$F181))</f>
        <v>0</v>
      </c>
      <c r="H181" s="8">
        <f>IF($A181="","",IF($A181=$A180,$H180+$E181,$E181))</f>
        <v>0</v>
      </c>
      <c r="I181" s="8">
        <f>IF($A181="","",IF($A181=$A180,$I180+$D181,$D181))</f>
        <v>0</v>
      </c>
      <c r="J181" s="8">
        <f>IF($A181="","",$H181-$E181)</f>
        <v>0</v>
      </c>
      <c r="K181" s="8">
        <f>IF($A181="","",SUMIF($A$2:$A$2001,$A181,$D$2:$D$2001))</f>
        <v>0</v>
      </c>
      <c r="L181" s="8">
        <f>IF($A181="","",IF($E181&gt;0,$E181/(1+$G181),0))</f>
        <v>0</v>
      </c>
      <c r="M181" s="8">
        <f>IF($A181="","",IF($E181&gt;0,$L181*$G181,0))</f>
        <v>0</v>
      </c>
      <c r="N181" s="8">
        <f>IF($A181="","",IF($E181&gt;0,MAX(0,MIN($H181,$K181)-$J181),0))</f>
        <v>0</v>
      </c>
      <c r="O181" s="8">
        <f>IF($A181="","",IF($E181&gt;0,MAX(0,$H181-$K181)-MAX(0,$J181-$K181),0))</f>
        <v>0</v>
      </c>
      <c r="P181" s="8">
        <f>IF($A181="","",SUMIFS('Exact Output'!$O:$O,'Exact Output'!$A:$A,$A181,'Exact Output'!$B:$B,$U181))</f>
        <v>0</v>
      </c>
      <c r="Q181" s="8">
        <f>IF($A181="","",SUMIFS('Exact Output'!$Q:$Q,'Exact Output'!$A:$A,$A181,'Exact Output'!$B:$B,$U181))</f>
        <v>0</v>
      </c>
      <c r="R181" s="8">
        <f>IF($A181="","",IF($E181&gt;0,$P181+$Q181,0))</f>
        <v>0</v>
      </c>
      <c r="S181" s="6">
        <f>IF($A181="","",IF(OR($B181="",AND($D181=0,$E181=0),AND($D181&gt;0,$E181&gt;0)),"Fix input row",IF($E181&gt;0,"Invoice row","Payment row")))</f>
        <v>0</v>
      </c>
      <c r="T181" s="8">
        <f>IF($A181="","",$I181-$D181)</f>
        <v>0</v>
      </c>
      <c r="U181" s="6">
        <f>IF($E181&gt;0,COUNTIFS($A$2:$A181,$A181,$E$2:$E181,"&gt;0"),"")</f>
        <v>0</v>
      </c>
      <c r="V181" s="10">
        <f>IF($A181="","",IF($B181="","Missing date",IF(AND($D181=0,$E181=0),"Debit or credit required",IF(AND($D181&gt;0,$E181&gt;0),"Use either debit or credit, not both",IF($G181=0,"Tax rate missing","")))))</f>
        <v>0</v>
      </c>
    </row>
    <row r="182" spans="1:22">
      <c r="A182" s="6">
        <f>IF(Input!$A182="","",Input!$A182)</f>
        <v>0</v>
      </c>
      <c r="B182" s="7">
        <f>IF(Input!$A182="","",IFERROR(Input!$B182*1,DATEVALUE(Input!$B182)))</f>
        <v>0</v>
      </c>
      <c r="C182" s="6">
        <f>IF(Input!$A182="","",Input!$C182)</f>
        <v>0</v>
      </c>
      <c r="D182" s="8">
        <f>IF(Input!$A182="","",Input!$D182)</f>
        <v>0</v>
      </c>
      <c r="E182" s="8">
        <f>IF(Input!$A182="","",Input!$E182)</f>
        <v>0</v>
      </c>
      <c r="F182" s="6">
        <f>IF(Input!$A182="","",Input!$F182)</f>
        <v>0</v>
      </c>
      <c r="G182" s="9">
        <f>IF($A182="","",IF($F182&gt;1,$F182/100,$F182))</f>
        <v>0</v>
      </c>
      <c r="H182" s="8">
        <f>IF($A182="","",IF($A182=$A181,$H181+$E182,$E182))</f>
        <v>0</v>
      </c>
      <c r="I182" s="8">
        <f>IF($A182="","",IF($A182=$A181,$I181+$D182,$D182))</f>
        <v>0</v>
      </c>
      <c r="J182" s="8">
        <f>IF($A182="","",$H182-$E182)</f>
        <v>0</v>
      </c>
      <c r="K182" s="8">
        <f>IF($A182="","",SUMIF($A$2:$A$2001,$A182,$D$2:$D$2001))</f>
        <v>0</v>
      </c>
      <c r="L182" s="8">
        <f>IF($A182="","",IF($E182&gt;0,$E182/(1+$G182),0))</f>
        <v>0</v>
      </c>
      <c r="M182" s="8">
        <f>IF($A182="","",IF($E182&gt;0,$L182*$G182,0))</f>
        <v>0</v>
      </c>
      <c r="N182" s="8">
        <f>IF($A182="","",IF($E182&gt;0,MAX(0,MIN($H182,$K182)-$J182),0))</f>
        <v>0</v>
      </c>
      <c r="O182" s="8">
        <f>IF($A182="","",IF($E182&gt;0,MAX(0,$H182-$K182)-MAX(0,$J182-$K182),0))</f>
        <v>0</v>
      </c>
      <c r="P182" s="8">
        <f>IF($A182="","",SUMIFS('Exact Output'!$O:$O,'Exact Output'!$A:$A,$A182,'Exact Output'!$B:$B,$U182))</f>
        <v>0</v>
      </c>
      <c r="Q182" s="8">
        <f>IF($A182="","",SUMIFS('Exact Output'!$Q:$Q,'Exact Output'!$A:$A,$A182,'Exact Output'!$B:$B,$U182))</f>
        <v>0</v>
      </c>
      <c r="R182" s="8">
        <f>IF($A182="","",IF($E182&gt;0,$P182+$Q182,0))</f>
        <v>0</v>
      </c>
      <c r="S182" s="6">
        <f>IF($A182="","",IF(OR($B182="",AND($D182=0,$E182=0),AND($D182&gt;0,$E182&gt;0)),"Fix input row",IF($E182&gt;0,"Invoice row","Payment row")))</f>
        <v>0</v>
      </c>
      <c r="T182" s="8">
        <f>IF($A182="","",$I182-$D182)</f>
        <v>0</v>
      </c>
      <c r="U182" s="6">
        <f>IF($E182&gt;0,COUNTIFS($A$2:$A182,$A182,$E$2:$E182,"&gt;0"),"")</f>
        <v>0</v>
      </c>
      <c r="V182" s="10">
        <f>IF($A182="","",IF($B182="","Missing date",IF(AND($D182=0,$E182=0),"Debit or credit required",IF(AND($D182&gt;0,$E182&gt;0),"Use either debit or credit, not both",IF($G182=0,"Tax rate missing","")))))</f>
        <v>0</v>
      </c>
    </row>
    <row r="183" spans="1:22">
      <c r="A183" s="6">
        <f>IF(Input!$A183="","",Input!$A183)</f>
        <v>0</v>
      </c>
      <c r="B183" s="7">
        <f>IF(Input!$A183="","",IFERROR(Input!$B183*1,DATEVALUE(Input!$B183)))</f>
        <v>0</v>
      </c>
      <c r="C183" s="6">
        <f>IF(Input!$A183="","",Input!$C183)</f>
        <v>0</v>
      </c>
      <c r="D183" s="8">
        <f>IF(Input!$A183="","",Input!$D183)</f>
        <v>0</v>
      </c>
      <c r="E183" s="8">
        <f>IF(Input!$A183="","",Input!$E183)</f>
        <v>0</v>
      </c>
      <c r="F183" s="6">
        <f>IF(Input!$A183="","",Input!$F183)</f>
        <v>0</v>
      </c>
      <c r="G183" s="9">
        <f>IF($A183="","",IF($F183&gt;1,$F183/100,$F183))</f>
        <v>0</v>
      </c>
      <c r="H183" s="8">
        <f>IF($A183="","",IF($A183=$A182,$H182+$E183,$E183))</f>
        <v>0</v>
      </c>
      <c r="I183" s="8">
        <f>IF($A183="","",IF($A183=$A182,$I182+$D183,$D183))</f>
        <v>0</v>
      </c>
      <c r="J183" s="8">
        <f>IF($A183="","",$H183-$E183)</f>
        <v>0</v>
      </c>
      <c r="K183" s="8">
        <f>IF($A183="","",SUMIF($A$2:$A$2001,$A183,$D$2:$D$2001))</f>
        <v>0</v>
      </c>
      <c r="L183" s="8">
        <f>IF($A183="","",IF($E183&gt;0,$E183/(1+$G183),0))</f>
        <v>0</v>
      </c>
      <c r="M183" s="8">
        <f>IF($A183="","",IF($E183&gt;0,$L183*$G183,0))</f>
        <v>0</v>
      </c>
      <c r="N183" s="8">
        <f>IF($A183="","",IF($E183&gt;0,MAX(0,MIN($H183,$K183)-$J183),0))</f>
        <v>0</v>
      </c>
      <c r="O183" s="8">
        <f>IF($A183="","",IF($E183&gt;0,MAX(0,$H183-$K183)-MAX(0,$J183-$K183),0))</f>
        <v>0</v>
      </c>
      <c r="P183" s="8">
        <f>IF($A183="","",SUMIFS('Exact Output'!$O:$O,'Exact Output'!$A:$A,$A183,'Exact Output'!$B:$B,$U183))</f>
        <v>0</v>
      </c>
      <c r="Q183" s="8">
        <f>IF($A183="","",SUMIFS('Exact Output'!$Q:$Q,'Exact Output'!$A:$A,$A183,'Exact Output'!$B:$B,$U183))</f>
        <v>0</v>
      </c>
      <c r="R183" s="8">
        <f>IF($A183="","",IF($E183&gt;0,$P183+$Q183,0))</f>
        <v>0</v>
      </c>
      <c r="S183" s="6">
        <f>IF($A183="","",IF(OR($B183="",AND($D183=0,$E183=0),AND($D183&gt;0,$E183&gt;0)),"Fix input row",IF($E183&gt;0,"Invoice row","Payment row")))</f>
        <v>0</v>
      </c>
      <c r="T183" s="8">
        <f>IF($A183="","",$I183-$D183)</f>
        <v>0</v>
      </c>
      <c r="U183" s="6">
        <f>IF($E183&gt;0,COUNTIFS($A$2:$A183,$A183,$E$2:$E183,"&gt;0"),"")</f>
        <v>0</v>
      </c>
      <c r="V183" s="10">
        <f>IF($A183="","",IF($B183="","Missing date",IF(AND($D183=0,$E183=0),"Debit or credit required",IF(AND($D183&gt;0,$E183&gt;0),"Use either debit or credit, not both",IF($G183=0,"Tax rate missing","")))))</f>
        <v>0</v>
      </c>
    </row>
    <row r="184" spans="1:22">
      <c r="A184" s="6">
        <f>IF(Input!$A184="","",Input!$A184)</f>
        <v>0</v>
      </c>
      <c r="B184" s="7">
        <f>IF(Input!$A184="","",IFERROR(Input!$B184*1,DATEVALUE(Input!$B184)))</f>
        <v>0</v>
      </c>
      <c r="C184" s="6">
        <f>IF(Input!$A184="","",Input!$C184)</f>
        <v>0</v>
      </c>
      <c r="D184" s="8">
        <f>IF(Input!$A184="","",Input!$D184)</f>
        <v>0</v>
      </c>
      <c r="E184" s="8">
        <f>IF(Input!$A184="","",Input!$E184)</f>
        <v>0</v>
      </c>
      <c r="F184" s="6">
        <f>IF(Input!$A184="","",Input!$F184)</f>
        <v>0</v>
      </c>
      <c r="G184" s="9">
        <f>IF($A184="","",IF($F184&gt;1,$F184/100,$F184))</f>
        <v>0</v>
      </c>
      <c r="H184" s="8">
        <f>IF($A184="","",IF($A184=$A183,$H183+$E184,$E184))</f>
        <v>0</v>
      </c>
      <c r="I184" s="8">
        <f>IF($A184="","",IF($A184=$A183,$I183+$D184,$D184))</f>
        <v>0</v>
      </c>
      <c r="J184" s="8">
        <f>IF($A184="","",$H184-$E184)</f>
        <v>0</v>
      </c>
      <c r="K184" s="8">
        <f>IF($A184="","",SUMIF($A$2:$A$2001,$A184,$D$2:$D$2001))</f>
        <v>0</v>
      </c>
      <c r="L184" s="8">
        <f>IF($A184="","",IF($E184&gt;0,$E184/(1+$G184),0))</f>
        <v>0</v>
      </c>
      <c r="M184" s="8">
        <f>IF($A184="","",IF($E184&gt;0,$L184*$G184,0))</f>
        <v>0</v>
      </c>
      <c r="N184" s="8">
        <f>IF($A184="","",IF($E184&gt;0,MAX(0,MIN($H184,$K184)-$J184),0))</f>
        <v>0</v>
      </c>
      <c r="O184" s="8">
        <f>IF($A184="","",IF($E184&gt;0,MAX(0,$H184-$K184)-MAX(0,$J184-$K184),0))</f>
        <v>0</v>
      </c>
      <c r="P184" s="8">
        <f>IF($A184="","",SUMIFS('Exact Output'!$O:$O,'Exact Output'!$A:$A,$A184,'Exact Output'!$B:$B,$U184))</f>
        <v>0</v>
      </c>
      <c r="Q184" s="8">
        <f>IF($A184="","",SUMIFS('Exact Output'!$Q:$Q,'Exact Output'!$A:$A,$A184,'Exact Output'!$B:$B,$U184))</f>
        <v>0</v>
      </c>
      <c r="R184" s="8">
        <f>IF($A184="","",IF($E184&gt;0,$P184+$Q184,0))</f>
        <v>0</v>
      </c>
      <c r="S184" s="6">
        <f>IF($A184="","",IF(OR($B184="",AND($D184=0,$E184=0),AND($D184&gt;0,$E184&gt;0)),"Fix input row",IF($E184&gt;0,"Invoice row","Payment row")))</f>
        <v>0</v>
      </c>
      <c r="T184" s="8">
        <f>IF($A184="","",$I184-$D184)</f>
        <v>0</v>
      </c>
      <c r="U184" s="6">
        <f>IF($E184&gt;0,COUNTIFS($A$2:$A184,$A184,$E$2:$E184,"&gt;0"),"")</f>
        <v>0</v>
      </c>
      <c r="V184" s="10">
        <f>IF($A184="","",IF($B184="","Missing date",IF(AND($D184=0,$E184=0),"Debit or credit required",IF(AND($D184&gt;0,$E184&gt;0),"Use either debit or credit, not both",IF($G184=0,"Tax rate missing","")))))</f>
        <v>0</v>
      </c>
    </row>
    <row r="185" spans="1:22">
      <c r="A185" s="6">
        <f>IF(Input!$A185="","",Input!$A185)</f>
        <v>0</v>
      </c>
      <c r="B185" s="7">
        <f>IF(Input!$A185="","",IFERROR(Input!$B185*1,DATEVALUE(Input!$B185)))</f>
        <v>0</v>
      </c>
      <c r="C185" s="6">
        <f>IF(Input!$A185="","",Input!$C185)</f>
        <v>0</v>
      </c>
      <c r="D185" s="8">
        <f>IF(Input!$A185="","",Input!$D185)</f>
        <v>0</v>
      </c>
      <c r="E185" s="8">
        <f>IF(Input!$A185="","",Input!$E185)</f>
        <v>0</v>
      </c>
      <c r="F185" s="6">
        <f>IF(Input!$A185="","",Input!$F185)</f>
        <v>0</v>
      </c>
      <c r="G185" s="9">
        <f>IF($A185="","",IF($F185&gt;1,$F185/100,$F185))</f>
        <v>0</v>
      </c>
      <c r="H185" s="8">
        <f>IF($A185="","",IF($A185=$A184,$H184+$E185,$E185))</f>
        <v>0</v>
      </c>
      <c r="I185" s="8">
        <f>IF($A185="","",IF($A185=$A184,$I184+$D185,$D185))</f>
        <v>0</v>
      </c>
      <c r="J185" s="8">
        <f>IF($A185="","",$H185-$E185)</f>
        <v>0</v>
      </c>
      <c r="K185" s="8">
        <f>IF($A185="","",SUMIF($A$2:$A$2001,$A185,$D$2:$D$2001))</f>
        <v>0</v>
      </c>
      <c r="L185" s="8">
        <f>IF($A185="","",IF($E185&gt;0,$E185/(1+$G185),0))</f>
        <v>0</v>
      </c>
      <c r="M185" s="8">
        <f>IF($A185="","",IF($E185&gt;0,$L185*$G185,0))</f>
        <v>0</v>
      </c>
      <c r="N185" s="8">
        <f>IF($A185="","",IF($E185&gt;0,MAX(0,MIN($H185,$K185)-$J185),0))</f>
        <v>0</v>
      </c>
      <c r="O185" s="8">
        <f>IF($A185="","",IF($E185&gt;0,MAX(0,$H185-$K185)-MAX(0,$J185-$K185),0))</f>
        <v>0</v>
      </c>
      <c r="P185" s="8">
        <f>IF($A185="","",SUMIFS('Exact Output'!$O:$O,'Exact Output'!$A:$A,$A185,'Exact Output'!$B:$B,$U185))</f>
        <v>0</v>
      </c>
      <c r="Q185" s="8">
        <f>IF($A185="","",SUMIFS('Exact Output'!$Q:$Q,'Exact Output'!$A:$A,$A185,'Exact Output'!$B:$B,$U185))</f>
        <v>0</v>
      </c>
      <c r="R185" s="8">
        <f>IF($A185="","",IF($E185&gt;0,$P185+$Q185,0))</f>
        <v>0</v>
      </c>
      <c r="S185" s="6">
        <f>IF($A185="","",IF(OR($B185="",AND($D185=0,$E185=0),AND($D185&gt;0,$E185&gt;0)),"Fix input row",IF($E185&gt;0,"Invoice row","Payment row")))</f>
        <v>0</v>
      </c>
      <c r="T185" s="8">
        <f>IF($A185="","",$I185-$D185)</f>
        <v>0</v>
      </c>
      <c r="U185" s="6">
        <f>IF($E185&gt;0,COUNTIFS($A$2:$A185,$A185,$E$2:$E185,"&gt;0"),"")</f>
        <v>0</v>
      </c>
      <c r="V185" s="10">
        <f>IF($A185="","",IF($B185="","Missing date",IF(AND($D185=0,$E185=0),"Debit or credit required",IF(AND($D185&gt;0,$E185&gt;0),"Use either debit or credit, not both",IF($G185=0,"Tax rate missing","")))))</f>
        <v>0</v>
      </c>
    </row>
    <row r="186" spans="1:22">
      <c r="A186" s="6">
        <f>IF(Input!$A186="","",Input!$A186)</f>
        <v>0</v>
      </c>
      <c r="B186" s="7">
        <f>IF(Input!$A186="","",IFERROR(Input!$B186*1,DATEVALUE(Input!$B186)))</f>
        <v>0</v>
      </c>
      <c r="C186" s="6">
        <f>IF(Input!$A186="","",Input!$C186)</f>
        <v>0</v>
      </c>
      <c r="D186" s="8">
        <f>IF(Input!$A186="","",Input!$D186)</f>
        <v>0</v>
      </c>
      <c r="E186" s="8">
        <f>IF(Input!$A186="","",Input!$E186)</f>
        <v>0</v>
      </c>
      <c r="F186" s="6">
        <f>IF(Input!$A186="","",Input!$F186)</f>
        <v>0</v>
      </c>
      <c r="G186" s="9">
        <f>IF($A186="","",IF($F186&gt;1,$F186/100,$F186))</f>
        <v>0</v>
      </c>
      <c r="H186" s="8">
        <f>IF($A186="","",IF($A186=$A185,$H185+$E186,$E186))</f>
        <v>0</v>
      </c>
      <c r="I186" s="8">
        <f>IF($A186="","",IF($A186=$A185,$I185+$D186,$D186))</f>
        <v>0</v>
      </c>
      <c r="J186" s="8">
        <f>IF($A186="","",$H186-$E186)</f>
        <v>0</v>
      </c>
      <c r="K186" s="8">
        <f>IF($A186="","",SUMIF($A$2:$A$2001,$A186,$D$2:$D$2001))</f>
        <v>0</v>
      </c>
      <c r="L186" s="8">
        <f>IF($A186="","",IF($E186&gt;0,$E186/(1+$G186),0))</f>
        <v>0</v>
      </c>
      <c r="M186" s="8">
        <f>IF($A186="","",IF($E186&gt;0,$L186*$G186,0))</f>
        <v>0</v>
      </c>
      <c r="N186" s="8">
        <f>IF($A186="","",IF($E186&gt;0,MAX(0,MIN($H186,$K186)-$J186),0))</f>
        <v>0</v>
      </c>
      <c r="O186" s="8">
        <f>IF($A186="","",IF($E186&gt;0,MAX(0,$H186-$K186)-MAX(0,$J186-$K186),0))</f>
        <v>0</v>
      </c>
      <c r="P186" s="8">
        <f>IF($A186="","",SUMIFS('Exact Output'!$O:$O,'Exact Output'!$A:$A,$A186,'Exact Output'!$B:$B,$U186))</f>
        <v>0</v>
      </c>
      <c r="Q186" s="8">
        <f>IF($A186="","",SUMIFS('Exact Output'!$Q:$Q,'Exact Output'!$A:$A,$A186,'Exact Output'!$B:$B,$U186))</f>
        <v>0</v>
      </c>
      <c r="R186" s="8">
        <f>IF($A186="","",IF($E186&gt;0,$P186+$Q186,0))</f>
        <v>0</v>
      </c>
      <c r="S186" s="6">
        <f>IF($A186="","",IF(OR($B186="",AND($D186=0,$E186=0),AND($D186&gt;0,$E186&gt;0)),"Fix input row",IF($E186&gt;0,"Invoice row","Payment row")))</f>
        <v>0</v>
      </c>
      <c r="T186" s="8">
        <f>IF($A186="","",$I186-$D186)</f>
        <v>0</v>
      </c>
      <c r="U186" s="6">
        <f>IF($E186&gt;0,COUNTIFS($A$2:$A186,$A186,$E$2:$E186,"&gt;0"),"")</f>
        <v>0</v>
      </c>
      <c r="V186" s="10">
        <f>IF($A186="","",IF($B186="","Missing date",IF(AND($D186=0,$E186=0),"Debit or credit required",IF(AND($D186&gt;0,$E186&gt;0),"Use either debit or credit, not both",IF($G186=0,"Tax rate missing","")))))</f>
        <v>0</v>
      </c>
    </row>
    <row r="187" spans="1:22">
      <c r="A187" s="6">
        <f>IF(Input!$A187="","",Input!$A187)</f>
        <v>0</v>
      </c>
      <c r="B187" s="7">
        <f>IF(Input!$A187="","",IFERROR(Input!$B187*1,DATEVALUE(Input!$B187)))</f>
        <v>0</v>
      </c>
      <c r="C187" s="6">
        <f>IF(Input!$A187="","",Input!$C187)</f>
        <v>0</v>
      </c>
      <c r="D187" s="8">
        <f>IF(Input!$A187="","",Input!$D187)</f>
        <v>0</v>
      </c>
      <c r="E187" s="8">
        <f>IF(Input!$A187="","",Input!$E187)</f>
        <v>0</v>
      </c>
      <c r="F187" s="6">
        <f>IF(Input!$A187="","",Input!$F187)</f>
        <v>0</v>
      </c>
      <c r="G187" s="9">
        <f>IF($A187="","",IF($F187&gt;1,$F187/100,$F187))</f>
        <v>0</v>
      </c>
      <c r="H187" s="8">
        <f>IF($A187="","",IF($A187=$A186,$H186+$E187,$E187))</f>
        <v>0</v>
      </c>
      <c r="I187" s="8">
        <f>IF($A187="","",IF($A187=$A186,$I186+$D187,$D187))</f>
        <v>0</v>
      </c>
      <c r="J187" s="8">
        <f>IF($A187="","",$H187-$E187)</f>
        <v>0</v>
      </c>
      <c r="K187" s="8">
        <f>IF($A187="","",SUMIF($A$2:$A$2001,$A187,$D$2:$D$2001))</f>
        <v>0</v>
      </c>
      <c r="L187" s="8">
        <f>IF($A187="","",IF($E187&gt;0,$E187/(1+$G187),0))</f>
        <v>0</v>
      </c>
      <c r="M187" s="8">
        <f>IF($A187="","",IF($E187&gt;0,$L187*$G187,0))</f>
        <v>0</v>
      </c>
      <c r="N187" s="8">
        <f>IF($A187="","",IF($E187&gt;0,MAX(0,MIN($H187,$K187)-$J187),0))</f>
        <v>0</v>
      </c>
      <c r="O187" s="8">
        <f>IF($A187="","",IF($E187&gt;0,MAX(0,$H187-$K187)-MAX(0,$J187-$K187),0))</f>
        <v>0</v>
      </c>
      <c r="P187" s="8">
        <f>IF($A187="","",SUMIFS('Exact Output'!$O:$O,'Exact Output'!$A:$A,$A187,'Exact Output'!$B:$B,$U187))</f>
        <v>0</v>
      </c>
      <c r="Q187" s="8">
        <f>IF($A187="","",SUMIFS('Exact Output'!$Q:$Q,'Exact Output'!$A:$A,$A187,'Exact Output'!$B:$B,$U187))</f>
        <v>0</v>
      </c>
      <c r="R187" s="8">
        <f>IF($A187="","",IF($E187&gt;0,$P187+$Q187,0))</f>
        <v>0</v>
      </c>
      <c r="S187" s="6">
        <f>IF($A187="","",IF(OR($B187="",AND($D187=0,$E187=0),AND($D187&gt;0,$E187&gt;0)),"Fix input row",IF($E187&gt;0,"Invoice row","Payment row")))</f>
        <v>0</v>
      </c>
      <c r="T187" s="8">
        <f>IF($A187="","",$I187-$D187)</f>
        <v>0</v>
      </c>
      <c r="U187" s="6">
        <f>IF($E187&gt;0,COUNTIFS($A$2:$A187,$A187,$E$2:$E187,"&gt;0"),"")</f>
        <v>0</v>
      </c>
      <c r="V187" s="10">
        <f>IF($A187="","",IF($B187="","Missing date",IF(AND($D187=0,$E187=0),"Debit or credit required",IF(AND($D187&gt;0,$E187&gt;0),"Use either debit or credit, not both",IF($G187=0,"Tax rate missing","")))))</f>
        <v>0</v>
      </c>
    </row>
    <row r="188" spans="1:22">
      <c r="A188" s="6">
        <f>IF(Input!$A188="","",Input!$A188)</f>
        <v>0</v>
      </c>
      <c r="B188" s="7">
        <f>IF(Input!$A188="","",IFERROR(Input!$B188*1,DATEVALUE(Input!$B188)))</f>
        <v>0</v>
      </c>
      <c r="C188" s="6">
        <f>IF(Input!$A188="","",Input!$C188)</f>
        <v>0</v>
      </c>
      <c r="D188" s="8">
        <f>IF(Input!$A188="","",Input!$D188)</f>
        <v>0</v>
      </c>
      <c r="E188" s="8">
        <f>IF(Input!$A188="","",Input!$E188)</f>
        <v>0</v>
      </c>
      <c r="F188" s="6">
        <f>IF(Input!$A188="","",Input!$F188)</f>
        <v>0</v>
      </c>
      <c r="G188" s="9">
        <f>IF($A188="","",IF($F188&gt;1,$F188/100,$F188))</f>
        <v>0</v>
      </c>
      <c r="H188" s="8">
        <f>IF($A188="","",IF($A188=$A187,$H187+$E188,$E188))</f>
        <v>0</v>
      </c>
      <c r="I188" s="8">
        <f>IF($A188="","",IF($A188=$A187,$I187+$D188,$D188))</f>
        <v>0</v>
      </c>
      <c r="J188" s="8">
        <f>IF($A188="","",$H188-$E188)</f>
        <v>0</v>
      </c>
      <c r="K188" s="8">
        <f>IF($A188="","",SUMIF($A$2:$A$2001,$A188,$D$2:$D$2001))</f>
        <v>0</v>
      </c>
      <c r="L188" s="8">
        <f>IF($A188="","",IF($E188&gt;0,$E188/(1+$G188),0))</f>
        <v>0</v>
      </c>
      <c r="M188" s="8">
        <f>IF($A188="","",IF($E188&gt;0,$L188*$G188,0))</f>
        <v>0</v>
      </c>
      <c r="N188" s="8">
        <f>IF($A188="","",IF($E188&gt;0,MAX(0,MIN($H188,$K188)-$J188),0))</f>
        <v>0</v>
      </c>
      <c r="O188" s="8">
        <f>IF($A188="","",IF($E188&gt;0,MAX(0,$H188-$K188)-MAX(0,$J188-$K188),0))</f>
        <v>0</v>
      </c>
      <c r="P188" s="8">
        <f>IF($A188="","",SUMIFS('Exact Output'!$O:$O,'Exact Output'!$A:$A,$A188,'Exact Output'!$B:$B,$U188))</f>
        <v>0</v>
      </c>
      <c r="Q188" s="8">
        <f>IF($A188="","",SUMIFS('Exact Output'!$Q:$Q,'Exact Output'!$A:$A,$A188,'Exact Output'!$B:$B,$U188))</f>
        <v>0</v>
      </c>
      <c r="R188" s="8">
        <f>IF($A188="","",IF($E188&gt;0,$P188+$Q188,0))</f>
        <v>0</v>
      </c>
      <c r="S188" s="6">
        <f>IF($A188="","",IF(OR($B188="",AND($D188=0,$E188=0),AND($D188&gt;0,$E188&gt;0)),"Fix input row",IF($E188&gt;0,"Invoice row","Payment row")))</f>
        <v>0</v>
      </c>
      <c r="T188" s="8">
        <f>IF($A188="","",$I188-$D188)</f>
        <v>0</v>
      </c>
      <c r="U188" s="6">
        <f>IF($E188&gt;0,COUNTIFS($A$2:$A188,$A188,$E$2:$E188,"&gt;0"),"")</f>
        <v>0</v>
      </c>
      <c r="V188" s="10">
        <f>IF($A188="","",IF($B188="","Missing date",IF(AND($D188=0,$E188=0),"Debit or credit required",IF(AND($D188&gt;0,$E188&gt;0),"Use either debit or credit, not both",IF($G188=0,"Tax rate missing","")))))</f>
        <v>0</v>
      </c>
    </row>
    <row r="189" spans="1:22">
      <c r="A189" s="6">
        <f>IF(Input!$A189="","",Input!$A189)</f>
        <v>0</v>
      </c>
      <c r="B189" s="7">
        <f>IF(Input!$A189="","",IFERROR(Input!$B189*1,DATEVALUE(Input!$B189)))</f>
        <v>0</v>
      </c>
      <c r="C189" s="6">
        <f>IF(Input!$A189="","",Input!$C189)</f>
        <v>0</v>
      </c>
      <c r="D189" s="8">
        <f>IF(Input!$A189="","",Input!$D189)</f>
        <v>0</v>
      </c>
      <c r="E189" s="8">
        <f>IF(Input!$A189="","",Input!$E189)</f>
        <v>0</v>
      </c>
      <c r="F189" s="6">
        <f>IF(Input!$A189="","",Input!$F189)</f>
        <v>0</v>
      </c>
      <c r="G189" s="9">
        <f>IF($A189="","",IF($F189&gt;1,$F189/100,$F189))</f>
        <v>0</v>
      </c>
      <c r="H189" s="8">
        <f>IF($A189="","",IF($A189=$A188,$H188+$E189,$E189))</f>
        <v>0</v>
      </c>
      <c r="I189" s="8">
        <f>IF($A189="","",IF($A189=$A188,$I188+$D189,$D189))</f>
        <v>0</v>
      </c>
      <c r="J189" s="8">
        <f>IF($A189="","",$H189-$E189)</f>
        <v>0</v>
      </c>
      <c r="K189" s="8">
        <f>IF($A189="","",SUMIF($A$2:$A$2001,$A189,$D$2:$D$2001))</f>
        <v>0</v>
      </c>
      <c r="L189" s="8">
        <f>IF($A189="","",IF($E189&gt;0,$E189/(1+$G189),0))</f>
        <v>0</v>
      </c>
      <c r="M189" s="8">
        <f>IF($A189="","",IF($E189&gt;0,$L189*$G189,0))</f>
        <v>0</v>
      </c>
      <c r="N189" s="8">
        <f>IF($A189="","",IF($E189&gt;0,MAX(0,MIN($H189,$K189)-$J189),0))</f>
        <v>0</v>
      </c>
      <c r="O189" s="8">
        <f>IF($A189="","",IF($E189&gt;0,MAX(0,$H189-$K189)-MAX(0,$J189-$K189),0))</f>
        <v>0</v>
      </c>
      <c r="P189" s="8">
        <f>IF($A189="","",SUMIFS('Exact Output'!$O:$O,'Exact Output'!$A:$A,$A189,'Exact Output'!$B:$B,$U189))</f>
        <v>0</v>
      </c>
      <c r="Q189" s="8">
        <f>IF($A189="","",SUMIFS('Exact Output'!$Q:$Q,'Exact Output'!$A:$A,$A189,'Exact Output'!$B:$B,$U189))</f>
        <v>0</v>
      </c>
      <c r="R189" s="8">
        <f>IF($A189="","",IF($E189&gt;0,$P189+$Q189,0))</f>
        <v>0</v>
      </c>
      <c r="S189" s="6">
        <f>IF($A189="","",IF(OR($B189="",AND($D189=0,$E189=0),AND($D189&gt;0,$E189&gt;0)),"Fix input row",IF($E189&gt;0,"Invoice row","Payment row")))</f>
        <v>0</v>
      </c>
      <c r="T189" s="8">
        <f>IF($A189="","",$I189-$D189)</f>
        <v>0</v>
      </c>
      <c r="U189" s="6">
        <f>IF($E189&gt;0,COUNTIFS($A$2:$A189,$A189,$E$2:$E189,"&gt;0"),"")</f>
        <v>0</v>
      </c>
      <c r="V189" s="10">
        <f>IF($A189="","",IF($B189="","Missing date",IF(AND($D189=0,$E189=0),"Debit or credit required",IF(AND($D189&gt;0,$E189&gt;0),"Use either debit or credit, not both",IF($G189=0,"Tax rate missing","")))))</f>
        <v>0</v>
      </c>
    </row>
    <row r="190" spans="1:22">
      <c r="A190" s="6">
        <f>IF(Input!$A190="","",Input!$A190)</f>
        <v>0</v>
      </c>
      <c r="B190" s="7">
        <f>IF(Input!$A190="","",IFERROR(Input!$B190*1,DATEVALUE(Input!$B190)))</f>
        <v>0</v>
      </c>
      <c r="C190" s="6">
        <f>IF(Input!$A190="","",Input!$C190)</f>
        <v>0</v>
      </c>
      <c r="D190" s="8">
        <f>IF(Input!$A190="","",Input!$D190)</f>
        <v>0</v>
      </c>
      <c r="E190" s="8">
        <f>IF(Input!$A190="","",Input!$E190)</f>
        <v>0</v>
      </c>
      <c r="F190" s="6">
        <f>IF(Input!$A190="","",Input!$F190)</f>
        <v>0</v>
      </c>
      <c r="G190" s="9">
        <f>IF($A190="","",IF($F190&gt;1,$F190/100,$F190))</f>
        <v>0</v>
      </c>
      <c r="H190" s="8">
        <f>IF($A190="","",IF($A190=$A189,$H189+$E190,$E190))</f>
        <v>0</v>
      </c>
      <c r="I190" s="8">
        <f>IF($A190="","",IF($A190=$A189,$I189+$D190,$D190))</f>
        <v>0</v>
      </c>
      <c r="J190" s="8">
        <f>IF($A190="","",$H190-$E190)</f>
        <v>0</v>
      </c>
      <c r="K190" s="8">
        <f>IF($A190="","",SUMIF($A$2:$A$2001,$A190,$D$2:$D$2001))</f>
        <v>0</v>
      </c>
      <c r="L190" s="8">
        <f>IF($A190="","",IF($E190&gt;0,$E190/(1+$G190),0))</f>
        <v>0</v>
      </c>
      <c r="M190" s="8">
        <f>IF($A190="","",IF($E190&gt;0,$L190*$G190,0))</f>
        <v>0</v>
      </c>
      <c r="N190" s="8">
        <f>IF($A190="","",IF($E190&gt;0,MAX(0,MIN($H190,$K190)-$J190),0))</f>
        <v>0</v>
      </c>
      <c r="O190" s="8">
        <f>IF($A190="","",IF($E190&gt;0,MAX(0,$H190-$K190)-MAX(0,$J190-$K190),0))</f>
        <v>0</v>
      </c>
      <c r="P190" s="8">
        <f>IF($A190="","",SUMIFS('Exact Output'!$O:$O,'Exact Output'!$A:$A,$A190,'Exact Output'!$B:$B,$U190))</f>
        <v>0</v>
      </c>
      <c r="Q190" s="8">
        <f>IF($A190="","",SUMIFS('Exact Output'!$Q:$Q,'Exact Output'!$A:$A,$A190,'Exact Output'!$B:$B,$U190))</f>
        <v>0</v>
      </c>
      <c r="R190" s="8">
        <f>IF($A190="","",IF($E190&gt;0,$P190+$Q190,0))</f>
        <v>0</v>
      </c>
      <c r="S190" s="6">
        <f>IF($A190="","",IF(OR($B190="",AND($D190=0,$E190=0),AND($D190&gt;0,$E190&gt;0)),"Fix input row",IF($E190&gt;0,"Invoice row","Payment row")))</f>
        <v>0</v>
      </c>
      <c r="T190" s="8">
        <f>IF($A190="","",$I190-$D190)</f>
        <v>0</v>
      </c>
      <c r="U190" s="6">
        <f>IF($E190&gt;0,COUNTIFS($A$2:$A190,$A190,$E$2:$E190,"&gt;0"),"")</f>
        <v>0</v>
      </c>
      <c r="V190" s="10">
        <f>IF($A190="","",IF($B190="","Missing date",IF(AND($D190=0,$E190=0),"Debit or credit required",IF(AND($D190&gt;0,$E190&gt;0),"Use either debit or credit, not both",IF($G190=0,"Tax rate missing","")))))</f>
        <v>0</v>
      </c>
    </row>
    <row r="191" spans="1:22">
      <c r="A191" s="6">
        <f>IF(Input!$A191="","",Input!$A191)</f>
        <v>0</v>
      </c>
      <c r="B191" s="7">
        <f>IF(Input!$A191="","",IFERROR(Input!$B191*1,DATEVALUE(Input!$B191)))</f>
        <v>0</v>
      </c>
      <c r="C191" s="6">
        <f>IF(Input!$A191="","",Input!$C191)</f>
        <v>0</v>
      </c>
      <c r="D191" s="8">
        <f>IF(Input!$A191="","",Input!$D191)</f>
        <v>0</v>
      </c>
      <c r="E191" s="8">
        <f>IF(Input!$A191="","",Input!$E191)</f>
        <v>0</v>
      </c>
      <c r="F191" s="6">
        <f>IF(Input!$A191="","",Input!$F191)</f>
        <v>0</v>
      </c>
      <c r="G191" s="9">
        <f>IF($A191="","",IF($F191&gt;1,$F191/100,$F191))</f>
        <v>0</v>
      </c>
      <c r="H191" s="8">
        <f>IF($A191="","",IF($A191=$A190,$H190+$E191,$E191))</f>
        <v>0</v>
      </c>
      <c r="I191" s="8">
        <f>IF($A191="","",IF($A191=$A190,$I190+$D191,$D191))</f>
        <v>0</v>
      </c>
      <c r="J191" s="8">
        <f>IF($A191="","",$H191-$E191)</f>
        <v>0</v>
      </c>
      <c r="K191" s="8">
        <f>IF($A191="","",SUMIF($A$2:$A$2001,$A191,$D$2:$D$2001))</f>
        <v>0</v>
      </c>
      <c r="L191" s="8">
        <f>IF($A191="","",IF($E191&gt;0,$E191/(1+$G191),0))</f>
        <v>0</v>
      </c>
      <c r="M191" s="8">
        <f>IF($A191="","",IF($E191&gt;0,$L191*$G191,0))</f>
        <v>0</v>
      </c>
      <c r="N191" s="8">
        <f>IF($A191="","",IF($E191&gt;0,MAX(0,MIN($H191,$K191)-$J191),0))</f>
        <v>0</v>
      </c>
      <c r="O191" s="8">
        <f>IF($A191="","",IF($E191&gt;0,MAX(0,$H191-$K191)-MAX(0,$J191-$K191),0))</f>
        <v>0</v>
      </c>
      <c r="P191" s="8">
        <f>IF($A191="","",SUMIFS('Exact Output'!$O:$O,'Exact Output'!$A:$A,$A191,'Exact Output'!$B:$B,$U191))</f>
        <v>0</v>
      </c>
      <c r="Q191" s="8">
        <f>IF($A191="","",SUMIFS('Exact Output'!$Q:$Q,'Exact Output'!$A:$A,$A191,'Exact Output'!$B:$B,$U191))</f>
        <v>0</v>
      </c>
      <c r="R191" s="8">
        <f>IF($A191="","",IF($E191&gt;0,$P191+$Q191,0))</f>
        <v>0</v>
      </c>
      <c r="S191" s="6">
        <f>IF($A191="","",IF(OR($B191="",AND($D191=0,$E191=0),AND($D191&gt;0,$E191&gt;0)),"Fix input row",IF($E191&gt;0,"Invoice row","Payment row")))</f>
        <v>0</v>
      </c>
      <c r="T191" s="8">
        <f>IF($A191="","",$I191-$D191)</f>
        <v>0</v>
      </c>
      <c r="U191" s="6">
        <f>IF($E191&gt;0,COUNTIFS($A$2:$A191,$A191,$E$2:$E191,"&gt;0"),"")</f>
        <v>0</v>
      </c>
      <c r="V191" s="10">
        <f>IF($A191="","",IF($B191="","Missing date",IF(AND($D191=0,$E191=0),"Debit or credit required",IF(AND($D191&gt;0,$E191&gt;0),"Use either debit or credit, not both",IF($G191=0,"Tax rate missing","")))))</f>
        <v>0</v>
      </c>
    </row>
    <row r="192" spans="1:22">
      <c r="A192" s="6">
        <f>IF(Input!$A192="","",Input!$A192)</f>
        <v>0</v>
      </c>
      <c r="B192" s="7">
        <f>IF(Input!$A192="","",IFERROR(Input!$B192*1,DATEVALUE(Input!$B192)))</f>
        <v>0</v>
      </c>
      <c r="C192" s="6">
        <f>IF(Input!$A192="","",Input!$C192)</f>
        <v>0</v>
      </c>
      <c r="D192" s="8">
        <f>IF(Input!$A192="","",Input!$D192)</f>
        <v>0</v>
      </c>
      <c r="E192" s="8">
        <f>IF(Input!$A192="","",Input!$E192)</f>
        <v>0</v>
      </c>
      <c r="F192" s="6">
        <f>IF(Input!$A192="","",Input!$F192)</f>
        <v>0</v>
      </c>
      <c r="G192" s="9">
        <f>IF($A192="","",IF($F192&gt;1,$F192/100,$F192))</f>
        <v>0</v>
      </c>
      <c r="H192" s="8">
        <f>IF($A192="","",IF($A192=$A191,$H191+$E192,$E192))</f>
        <v>0</v>
      </c>
      <c r="I192" s="8">
        <f>IF($A192="","",IF($A192=$A191,$I191+$D192,$D192))</f>
        <v>0</v>
      </c>
      <c r="J192" s="8">
        <f>IF($A192="","",$H192-$E192)</f>
        <v>0</v>
      </c>
      <c r="K192" s="8">
        <f>IF($A192="","",SUMIF($A$2:$A$2001,$A192,$D$2:$D$2001))</f>
        <v>0</v>
      </c>
      <c r="L192" s="8">
        <f>IF($A192="","",IF($E192&gt;0,$E192/(1+$G192),0))</f>
        <v>0</v>
      </c>
      <c r="M192" s="8">
        <f>IF($A192="","",IF($E192&gt;0,$L192*$G192,0))</f>
        <v>0</v>
      </c>
      <c r="N192" s="8">
        <f>IF($A192="","",IF($E192&gt;0,MAX(0,MIN($H192,$K192)-$J192),0))</f>
        <v>0</v>
      </c>
      <c r="O192" s="8">
        <f>IF($A192="","",IF($E192&gt;0,MAX(0,$H192-$K192)-MAX(0,$J192-$K192),0))</f>
        <v>0</v>
      </c>
      <c r="P192" s="8">
        <f>IF($A192="","",SUMIFS('Exact Output'!$O:$O,'Exact Output'!$A:$A,$A192,'Exact Output'!$B:$B,$U192))</f>
        <v>0</v>
      </c>
      <c r="Q192" s="8">
        <f>IF($A192="","",SUMIFS('Exact Output'!$Q:$Q,'Exact Output'!$A:$A,$A192,'Exact Output'!$B:$B,$U192))</f>
        <v>0</v>
      </c>
      <c r="R192" s="8">
        <f>IF($A192="","",IF($E192&gt;0,$P192+$Q192,0))</f>
        <v>0</v>
      </c>
      <c r="S192" s="6">
        <f>IF($A192="","",IF(OR($B192="",AND($D192=0,$E192=0),AND($D192&gt;0,$E192&gt;0)),"Fix input row",IF($E192&gt;0,"Invoice row","Payment row")))</f>
        <v>0</v>
      </c>
      <c r="T192" s="8">
        <f>IF($A192="","",$I192-$D192)</f>
        <v>0</v>
      </c>
      <c r="U192" s="6">
        <f>IF($E192&gt;0,COUNTIFS($A$2:$A192,$A192,$E$2:$E192,"&gt;0"),"")</f>
        <v>0</v>
      </c>
      <c r="V192" s="10">
        <f>IF($A192="","",IF($B192="","Missing date",IF(AND($D192=0,$E192=0),"Debit or credit required",IF(AND($D192&gt;0,$E192&gt;0),"Use either debit or credit, not both",IF($G192=0,"Tax rate missing","")))))</f>
        <v>0</v>
      </c>
    </row>
    <row r="193" spans="1:22">
      <c r="A193" s="6">
        <f>IF(Input!$A193="","",Input!$A193)</f>
        <v>0</v>
      </c>
      <c r="B193" s="7">
        <f>IF(Input!$A193="","",IFERROR(Input!$B193*1,DATEVALUE(Input!$B193)))</f>
        <v>0</v>
      </c>
      <c r="C193" s="6">
        <f>IF(Input!$A193="","",Input!$C193)</f>
        <v>0</v>
      </c>
      <c r="D193" s="8">
        <f>IF(Input!$A193="","",Input!$D193)</f>
        <v>0</v>
      </c>
      <c r="E193" s="8">
        <f>IF(Input!$A193="","",Input!$E193)</f>
        <v>0</v>
      </c>
      <c r="F193" s="6">
        <f>IF(Input!$A193="","",Input!$F193)</f>
        <v>0</v>
      </c>
      <c r="G193" s="9">
        <f>IF($A193="","",IF($F193&gt;1,$F193/100,$F193))</f>
        <v>0</v>
      </c>
      <c r="H193" s="8">
        <f>IF($A193="","",IF($A193=$A192,$H192+$E193,$E193))</f>
        <v>0</v>
      </c>
      <c r="I193" s="8">
        <f>IF($A193="","",IF($A193=$A192,$I192+$D193,$D193))</f>
        <v>0</v>
      </c>
      <c r="J193" s="8">
        <f>IF($A193="","",$H193-$E193)</f>
        <v>0</v>
      </c>
      <c r="K193" s="8">
        <f>IF($A193="","",SUMIF($A$2:$A$2001,$A193,$D$2:$D$2001))</f>
        <v>0</v>
      </c>
      <c r="L193" s="8">
        <f>IF($A193="","",IF($E193&gt;0,$E193/(1+$G193),0))</f>
        <v>0</v>
      </c>
      <c r="M193" s="8">
        <f>IF($A193="","",IF($E193&gt;0,$L193*$G193,0))</f>
        <v>0</v>
      </c>
      <c r="N193" s="8">
        <f>IF($A193="","",IF($E193&gt;0,MAX(0,MIN($H193,$K193)-$J193),0))</f>
        <v>0</v>
      </c>
      <c r="O193" s="8">
        <f>IF($A193="","",IF($E193&gt;0,MAX(0,$H193-$K193)-MAX(0,$J193-$K193),0))</f>
        <v>0</v>
      </c>
      <c r="P193" s="8">
        <f>IF($A193="","",SUMIFS('Exact Output'!$O:$O,'Exact Output'!$A:$A,$A193,'Exact Output'!$B:$B,$U193))</f>
        <v>0</v>
      </c>
      <c r="Q193" s="8">
        <f>IF($A193="","",SUMIFS('Exact Output'!$Q:$Q,'Exact Output'!$A:$A,$A193,'Exact Output'!$B:$B,$U193))</f>
        <v>0</v>
      </c>
      <c r="R193" s="8">
        <f>IF($A193="","",IF($E193&gt;0,$P193+$Q193,0))</f>
        <v>0</v>
      </c>
      <c r="S193" s="6">
        <f>IF($A193="","",IF(OR($B193="",AND($D193=0,$E193=0),AND($D193&gt;0,$E193&gt;0)),"Fix input row",IF($E193&gt;0,"Invoice row","Payment row")))</f>
        <v>0</v>
      </c>
      <c r="T193" s="8">
        <f>IF($A193="","",$I193-$D193)</f>
        <v>0</v>
      </c>
      <c r="U193" s="6">
        <f>IF($E193&gt;0,COUNTIFS($A$2:$A193,$A193,$E$2:$E193,"&gt;0"),"")</f>
        <v>0</v>
      </c>
      <c r="V193" s="10">
        <f>IF($A193="","",IF($B193="","Missing date",IF(AND($D193=0,$E193=0),"Debit or credit required",IF(AND($D193&gt;0,$E193&gt;0),"Use either debit or credit, not both",IF($G193=0,"Tax rate missing","")))))</f>
        <v>0</v>
      </c>
    </row>
    <row r="194" spans="1:22">
      <c r="A194" s="6">
        <f>IF(Input!$A194="","",Input!$A194)</f>
        <v>0</v>
      </c>
      <c r="B194" s="7">
        <f>IF(Input!$A194="","",IFERROR(Input!$B194*1,DATEVALUE(Input!$B194)))</f>
        <v>0</v>
      </c>
      <c r="C194" s="6">
        <f>IF(Input!$A194="","",Input!$C194)</f>
        <v>0</v>
      </c>
      <c r="D194" s="8">
        <f>IF(Input!$A194="","",Input!$D194)</f>
        <v>0</v>
      </c>
      <c r="E194" s="8">
        <f>IF(Input!$A194="","",Input!$E194)</f>
        <v>0</v>
      </c>
      <c r="F194" s="6">
        <f>IF(Input!$A194="","",Input!$F194)</f>
        <v>0</v>
      </c>
      <c r="G194" s="9">
        <f>IF($A194="","",IF($F194&gt;1,$F194/100,$F194))</f>
        <v>0</v>
      </c>
      <c r="H194" s="8">
        <f>IF($A194="","",IF($A194=$A193,$H193+$E194,$E194))</f>
        <v>0</v>
      </c>
      <c r="I194" s="8">
        <f>IF($A194="","",IF($A194=$A193,$I193+$D194,$D194))</f>
        <v>0</v>
      </c>
      <c r="J194" s="8">
        <f>IF($A194="","",$H194-$E194)</f>
        <v>0</v>
      </c>
      <c r="K194" s="8">
        <f>IF($A194="","",SUMIF($A$2:$A$2001,$A194,$D$2:$D$2001))</f>
        <v>0</v>
      </c>
      <c r="L194" s="8">
        <f>IF($A194="","",IF($E194&gt;0,$E194/(1+$G194),0))</f>
        <v>0</v>
      </c>
      <c r="M194" s="8">
        <f>IF($A194="","",IF($E194&gt;0,$L194*$G194,0))</f>
        <v>0</v>
      </c>
      <c r="N194" s="8">
        <f>IF($A194="","",IF($E194&gt;0,MAX(0,MIN($H194,$K194)-$J194),0))</f>
        <v>0</v>
      </c>
      <c r="O194" s="8">
        <f>IF($A194="","",IF($E194&gt;0,MAX(0,$H194-$K194)-MAX(0,$J194-$K194),0))</f>
        <v>0</v>
      </c>
      <c r="P194" s="8">
        <f>IF($A194="","",SUMIFS('Exact Output'!$O:$O,'Exact Output'!$A:$A,$A194,'Exact Output'!$B:$B,$U194))</f>
        <v>0</v>
      </c>
      <c r="Q194" s="8">
        <f>IF($A194="","",SUMIFS('Exact Output'!$Q:$Q,'Exact Output'!$A:$A,$A194,'Exact Output'!$B:$B,$U194))</f>
        <v>0</v>
      </c>
      <c r="R194" s="8">
        <f>IF($A194="","",IF($E194&gt;0,$P194+$Q194,0))</f>
        <v>0</v>
      </c>
      <c r="S194" s="6">
        <f>IF($A194="","",IF(OR($B194="",AND($D194=0,$E194=0),AND($D194&gt;0,$E194&gt;0)),"Fix input row",IF($E194&gt;0,"Invoice row","Payment row")))</f>
        <v>0</v>
      </c>
      <c r="T194" s="8">
        <f>IF($A194="","",$I194-$D194)</f>
        <v>0</v>
      </c>
      <c r="U194" s="6">
        <f>IF($E194&gt;0,COUNTIFS($A$2:$A194,$A194,$E$2:$E194,"&gt;0"),"")</f>
        <v>0</v>
      </c>
      <c r="V194" s="10">
        <f>IF($A194="","",IF($B194="","Missing date",IF(AND($D194=0,$E194=0),"Debit or credit required",IF(AND($D194&gt;0,$E194&gt;0),"Use either debit or credit, not both",IF($G194=0,"Tax rate missing","")))))</f>
        <v>0</v>
      </c>
    </row>
    <row r="195" spans="1:22">
      <c r="A195" s="6">
        <f>IF(Input!$A195="","",Input!$A195)</f>
        <v>0</v>
      </c>
      <c r="B195" s="7">
        <f>IF(Input!$A195="","",IFERROR(Input!$B195*1,DATEVALUE(Input!$B195)))</f>
        <v>0</v>
      </c>
      <c r="C195" s="6">
        <f>IF(Input!$A195="","",Input!$C195)</f>
        <v>0</v>
      </c>
      <c r="D195" s="8">
        <f>IF(Input!$A195="","",Input!$D195)</f>
        <v>0</v>
      </c>
      <c r="E195" s="8">
        <f>IF(Input!$A195="","",Input!$E195)</f>
        <v>0</v>
      </c>
      <c r="F195" s="6">
        <f>IF(Input!$A195="","",Input!$F195)</f>
        <v>0</v>
      </c>
      <c r="G195" s="9">
        <f>IF($A195="","",IF($F195&gt;1,$F195/100,$F195))</f>
        <v>0</v>
      </c>
      <c r="H195" s="8">
        <f>IF($A195="","",IF($A195=$A194,$H194+$E195,$E195))</f>
        <v>0</v>
      </c>
      <c r="I195" s="8">
        <f>IF($A195="","",IF($A195=$A194,$I194+$D195,$D195))</f>
        <v>0</v>
      </c>
      <c r="J195" s="8">
        <f>IF($A195="","",$H195-$E195)</f>
        <v>0</v>
      </c>
      <c r="K195" s="8">
        <f>IF($A195="","",SUMIF($A$2:$A$2001,$A195,$D$2:$D$2001))</f>
        <v>0</v>
      </c>
      <c r="L195" s="8">
        <f>IF($A195="","",IF($E195&gt;0,$E195/(1+$G195),0))</f>
        <v>0</v>
      </c>
      <c r="M195" s="8">
        <f>IF($A195="","",IF($E195&gt;0,$L195*$G195,0))</f>
        <v>0</v>
      </c>
      <c r="N195" s="8">
        <f>IF($A195="","",IF($E195&gt;0,MAX(0,MIN($H195,$K195)-$J195),0))</f>
        <v>0</v>
      </c>
      <c r="O195" s="8">
        <f>IF($A195="","",IF($E195&gt;0,MAX(0,$H195-$K195)-MAX(0,$J195-$K195),0))</f>
        <v>0</v>
      </c>
      <c r="P195" s="8">
        <f>IF($A195="","",SUMIFS('Exact Output'!$O:$O,'Exact Output'!$A:$A,$A195,'Exact Output'!$B:$B,$U195))</f>
        <v>0</v>
      </c>
      <c r="Q195" s="8">
        <f>IF($A195="","",SUMIFS('Exact Output'!$Q:$Q,'Exact Output'!$A:$A,$A195,'Exact Output'!$B:$B,$U195))</f>
        <v>0</v>
      </c>
      <c r="R195" s="8">
        <f>IF($A195="","",IF($E195&gt;0,$P195+$Q195,0))</f>
        <v>0</v>
      </c>
      <c r="S195" s="6">
        <f>IF($A195="","",IF(OR($B195="",AND($D195=0,$E195=0),AND($D195&gt;0,$E195&gt;0)),"Fix input row",IF($E195&gt;0,"Invoice row","Payment row")))</f>
        <v>0</v>
      </c>
      <c r="T195" s="8">
        <f>IF($A195="","",$I195-$D195)</f>
        <v>0</v>
      </c>
      <c r="U195" s="6">
        <f>IF($E195&gt;0,COUNTIFS($A$2:$A195,$A195,$E$2:$E195,"&gt;0"),"")</f>
        <v>0</v>
      </c>
      <c r="V195" s="10">
        <f>IF($A195="","",IF($B195="","Missing date",IF(AND($D195=0,$E195=0),"Debit or credit required",IF(AND($D195&gt;0,$E195&gt;0),"Use either debit or credit, not both",IF($G195=0,"Tax rate missing","")))))</f>
        <v>0</v>
      </c>
    </row>
    <row r="196" spans="1:22">
      <c r="A196" s="6">
        <f>IF(Input!$A196="","",Input!$A196)</f>
        <v>0</v>
      </c>
      <c r="B196" s="7">
        <f>IF(Input!$A196="","",IFERROR(Input!$B196*1,DATEVALUE(Input!$B196)))</f>
        <v>0</v>
      </c>
      <c r="C196" s="6">
        <f>IF(Input!$A196="","",Input!$C196)</f>
        <v>0</v>
      </c>
      <c r="D196" s="8">
        <f>IF(Input!$A196="","",Input!$D196)</f>
        <v>0</v>
      </c>
      <c r="E196" s="8">
        <f>IF(Input!$A196="","",Input!$E196)</f>
        <v>0</v>
      </c>
      <c r="F196" s="6">
        <f>IF(Input!$A196="","",Input!$F196)</f>
        <v>0</v>
      </c>
      <c r="G196" s="9">
        <f>IF($A196="","",IF($F196&gt;1,$F196/100,$F196))</f>
        <v>0</v>
      </c>
      <c r="H196" s="8">
        <f>IF($A196="","",IF($A196=$A195,$H195+$E196,$E196))</f>
        <v>0</v>
      </c>
      <c r="I196" s="8">
        <f>IF($A196="","",IF($A196=$A195,$I195+$D196,$D196))</f>
        <v>0</v>
      </c>
      <c r="J196" s="8">
        <f>IF($A196="","",$H196-$E196)</f>
        <v>0</v>
      </c>
      <c r="K196" s="8">
        <f>IF($A196="","",SUMIF($A$2:$A$2001,$A196,$D$2:$D$2001))</f>
        <v>0</v>
      </c>
      <c r="L196" s="8">
        <f>IF($A196="","",IF($E196&gt;0,$E196/(1+$G196),0))</f>
        <v>0</v>
      </c>
      <c r="M196" s="8">
        <f>IF($A196="","",IF($E196&gt;0,$L196*$G196,0))</f>
        <v>0</v>
      </c>
      <c r="N196" s="8">
        <f>IF($A196="","",IF($E196&gt;0,MAX(0,MIN($H196,$K196)-$J196),0))</f>
        <v>0</v>
      </c>
      <c r="O196" s="8">
        <f>IF($A196="","",IF($E196&gt;0,MAX(0,$H196-$K196)-MAX(0,$J196-$K196),0))</f>
        <v>0</v>
      </c>
      <c r="P196" s="8">
        <f>IF($A196="","",SUMIFS('Exact Output'!$O:$O,'Exact Output'!$A:$A,$A196,'Exact Output'!$B:$B,$U196))</f>
        <v>0</v>
      </c>
      <c r="Q196" s="8">
        <f>IF($A196="","",SUMIFS('Exact Output'!$Q:$Q,'Exact Output'!$A:$A,$A196,'Exact Output'!$B:$B,$U196))</f>
        <v>0</v>
      </c>
      <c r="R196" s="8">
        <f>IF($A196="","",IF($E196&gt;0,$P196+$Q196,0))</f>
        <v>0</v>
      </c>
      <c r="S196" s="6">
        <f>IF($A196="","",IF(OR($B196="",AND($D196=0,$E196=0),AND($D196&gt;0,$E196&gt;0)),"Fix input row",IF($E196&gt;0,"Invoice row","Payment row")))</f>
        <v>0</v>
      </c>
      <c r="T196" s="8">
        <f>IF($A196="","",$I196-$D196)</f>
        <v>0</v>
      </c>
      <c r="U196" s="6">
        <f>IF($E196&gt;0,COUNTIFS($A$2:$A196,$A196,$E$2:$E196,"&gt;0"),"")</f>
        <v>0</v>
      </c>
      <c r="V196" s="10">
        <f>IF($A196="","",IF($B196="","Missing date",IF(AND($D196=0,$E196=0),"Debit or credit required",IF(AND($D196&gt;0,$E196&gt;0),"Use either debit or credit, not both",IF($G196=0,"Tax rate missing","")))))</f>
        <v>0</v>
      </c>
    </row>
    <row r="197" spans="1:22">
      <c r="A197" s="6">
        <f>IF(Input!$A197="","",Input!$A197)</f>
        <v>0</v>
      </c>
      <c r="B197" s="7">
        <f>IF(Input!$A197="","",IFERROR(Input!$B197*1,DATEVALUE(Input!$B197)))</f>
        <v>0</v>
      </c>
      <c r="C197" s="6">
        <f>IF(Input!$A197="","",Input!$C197)</f>
        <v>0</v>
      </c>
      <c r="D197" s="8">
        <f>IF(Input!$A197="","",Input!$D197)</f>
        <v>0</v>
      </c>
      <c r="E197" s="8">
        <f>IF(Input!$A197="","",Input!$E197)</f>
        <v>0</v>
      </c>
      <c r="F197" s="6">
        <f>IF(Input!$A197="","",Input!$F197)</f>
        <v>0</v>
      </c>
      <c r="G197" s="9">
        <f>IF($A197="","",IF($F197&gt;1,$F197/100,$F197))</f>
        <v>0</v>
      </c>
      <c r="H197" s="8">
        <f>IF($A197="","",IF($A197=$A196,$H196+$E197,$E197))</f>
        <v>0</v>
      </c>
      <c r="I197" s="8">
        <f>IF($A197="","",IF($A197=$A196,$I196+$D197,$D197))</f>
        <v>0</v>
      </c>
      <c r="J197" s="8">
        <f>IF($A197="","",$H197-$E197)</f>
        <v>0</v>
      </c>
      <c r="K197" s="8">
        <f>IF($A197="","",SUMIF($A$2:$A$2001,$A197,$D$2:$D$2001))</f>
        <v>0</v>
      </c>
      <c r="L197" s="8">
        <f>IF($A197="","",IF($E197&gt;0,$E197/(1+$G197),0))</f>
        <v>0</v>
      </c>
      <c r="M197" s="8">
        <f>IF($A197="","",IF($E197&gt;0,$L197*$G197,0))</f>
        <v>0</v>
      </c>
      <c r="N197" s="8">
        <f>IF($A197="","",IF($E197&gt;0,MAX(0,MIN($H197,$K197)-$J197),0))</f>
        <v>0</v>
      </c>
      <c r="O197" s="8">
        <f>IF($A197="","",IF($E197&gt;0,MAX(0,$H197-$K197)-MAX(0,$J197-$K197),0))</f>
        <v>0</v>
      </c>
      <c r="P197" s="8">
        <f>IF($A197="","",SUMIFS('Exact Output'!$O:$O,'Exact Output'!$A:$A,$A197,'Exact Output'!$B:$B,$U197))</f>
        <v>0</v>
      </c>
      <c r="Q197" s="8">
        <f>IF($A197="","",SUMIFS('Exact Output'!$Q:$Q,'Exact Output'!$A:$A,$A197,'Exact Output'!$B:$B,$U197))</f>
        <v>0</v>
      </c>
      <c r="R197" s="8">
        <f>IF($A197="","",IF($E197&gt;0,$P197+$Q197,0))</f>
        <v>0</v>
      </c>
      <c r="S197" s="6">
        <f>IF($A197="","",IF(OR($B197="",AND($D197=0,$E197=0),AND($D197&gt;0,$E197&gt;0)),"Fix input row",IF($E197&gt;0,"Invoice row","Payment row")))</f>
        <v>0</v>
      </c>
      <c r="T197" s="8">
        <f>IF($A197="","",$I197-$D197)</f>
        <v>0</v>
      </c>
      <c r="U197" s="6">
        <f>IF($E197&gt;0,COUNTIFS($A$2:$A197,$A197,$E$2:$E197,"&gt;0"),"")</f>
        <v>0</v>
      </c>
      <c r="V197" s="10">
        <f>IF($A197="","",IF($B197="","Missing date",IF(AND($D197=0,$E197=0),"Debit or credit required",IF(AND($D197&gt;0,$E197&gt;0),"Use either debit or credit, not both",IF($G197=0,"Tax rate missing","")))))</f>
        <v>0</v>
      </c>
    </row>
    <row r="198" spans="1:22">
      <c r="A198" s="6">
        <f>IF(Input!$A198="","",Input!$A198)</f>
        <v>0</v>
      </c>
      <c r="B198" s="7">
        <f>IF(Input!$A198="","",IFERROR(Input!$B198*1,DATEVALUE(Input!$B198)))</f>
        <v>0</v>
      </c>
      <c r="C198" s="6">
        <f>IF(Input!$A198="","",Input!$C198)</f>
        <v>0</v>
      </c>
      <c r="D198" s="8">
        <f>IF(Input!$A198="","",Input!$D198)</f>
        <v>0</v>
      </c>
      <c r="E198" s="8">
        <f>IF(Input!$A198="","",Input!$E198)</f>
        <v>0</v>
      </c>
      <c r="F198" s="6">
        <f>IF(Input!$A198="","",Input!$F198)</f>
        <v>0</v>
      </c>
      <c r="G198" s="9">
        <f>IF($A198="","",IF($F198&gt;1,$F198/100,$F198))</f>
        <v>0</v>
      </c>
      <c r="H198" s="8">
        <f>IF($A198="","",IF($A198=$A197,$H197+$E198,$E198))</f>
        <v>0</v>
      </c>
      <c r="I198" s="8">
        <f>IF($A198="","",IF($A198=$A197,$I197+$D198,$D198))</f>
        <v>0</v>
      </c>
      <c r="J198" s="8">
        <f>IF($A198="","",$H198-$E198)</f>
        <v>0</v>
      </c>
      <c r="K198" s="8">
        <f>IF($A198="","",SUMIF($A$2:$A$2001,$A198,$D$2:$D$2001))</f>
        <v>0</v>
      </c>
      <c r="L198" s="8">
        <f>IF($A198="","",IF($E198&gt;0,$E198/(1+$G198),0))</f>
        <v>0</v>
      </c>
      <c r="M198" s="8">
        <f>IF($A198="","",IF($E198&gt;0,$L198*$G198,0))</f>
        <v>0</v>
      </c>
      <c r="N198" s="8">
        <f>IF($A198="","",IF($E198&gt;0,MAX(0,MIN($H198,$K198)-$J198),0))</f>
        <v>0</v>
      </c>
      <c r="O198" s="8">
        <f>IF($A198="","",IF($E198&gt;0,MAX(0,$H198-$K198)-MAX(0,$J198-$K198),0))</f>
        <v>0</v>
      </c>
      <c r="P198" s="8">
        <f>IF($A198="","",SUMIFS('Exact Output'!$O:$O,'Exact Output'!$A:$A,$A198,'Exact Output'!$B:$B,$U198))</f>
        <v>0</v>
      </c>
      <c r="Q198" s="8">
        <f>IF($A198="","",SUMIFS('Exact Output'!$Q:$Q,'Exact Output'!$A:$A,$A198,'Exact Output'!$B:$B,$U198))</f>
        <v>0</v>
      </c>
      <c r="R198" s="8">
        <f>IF($A198="","",IF($E198&gt;0,$P198+$Q198,0))</f>
        <v>0</v>
      </c>
      <c r="S198" s="6">
        <f>IF($A198="","",IF(OR($B198="",AND($D198=0,$E198=0),AND($D198&gt;0,$E198&gt;0)),"Fix input row",IF($E198&gt;0,"Invoice row","Payment row")))</f>
        <v>0</v>
      </c>
      <c r="T198" s="8">
        <f>IF($A198="","",$I198-$D198)</f>
        <v>0</v>
      </c>
      <c r="U198" s="6">
        <f>IF($E198&gt;0,COUNTIFS($A$2:$A198,$A198,$E$2:$E198,"&gt;0"),"")</f>
        <v>0</v>
      </c>
      <c r="V198" s="10">
        <f>IF($A198="","",IF($B198="","Missing date",IF(AND($D198=0,$E198=0),"Debit or credit required",IF(AND($D198&gt;0,$E198&gt;0),"Use either debit or credit, not both",IF($G198=0,"Tax rate missing","")))))</f>
        <v>0</v>
      </c>
    </row>
    <row r="199" spans="1:22">
      <c r="A199" s="6">
        <f>IF(Input!$A199="","",Input!$A199)</f>
        <v>0</v>
      </c>
      <c r="B199" s="7">
        <f>IF(Input!$A199="","",IFERROR(Input!$B199*1,DATEVALUE(Input!$B199)))</f>
        <v>0</v>
      </c>
      <c r="C199" s="6">
        <f>IF(Input!$A199="","",Input!$C199)</f>
        <v>0</v>
      </c>
      <c r="D199" s="8">
        <f>IF(Input!$A199="","",Input!$D199)</f>
        <v>0</v>
      </c>
      <c r="E199" s="8">
        <f>IF(Input!$A199="","",Input!$E199)</f>
        <v>0</v>
      </c>
      <c r="F199" s="6">
        <f>IF(Input!$A199="","",Input!$F199)</f>
        <v>0</v>
      </c>
      <c r="G199" s="9">
        <f>IF($A199="","",IF($F199&gt;1,$F199/100,$F199))</f>
        <v>0</v>
      </c>
      <c r="H199" s="8">
        <f>IF($A199="","",IF($A199=$A198,$H198+$E199,$E199))</f>
        <v>0</v>
      </c>
      <c r="I199" s="8">
        <f>IF($A199="","",IF($A199=$A198,$I198+$D199,$D199))</f>
        <v>0</v>
      </c>
      <c r="J199" s="8">
        <f>IF($A199="","",$H199-$E199)</f>
        <v>0</v>
      </c>
      <c r="K199" s="8">
        <f>IF($A199="","",SUMIF($A$2:$A$2001,$A199,$D$2:$D$2001))</f>
        <v>0</v>
      </c>
      <c r="L199" s="8">
        <f>IF($A199="","",IF($E199&gt;0,$E199/(1+$G199),0))</f>
        <v>0</v>
      </c>
      <c r="M199" s="8">
        <f>IF($A199="","",IF($E199&gt;0,$L199*$G199,0))</f>
        <v>0</v>
      </c>
      <c r="N199" s="8">
        <f>IF($A199="","",IF($E199&gt;0,MAX(0,MIN($H199,$K199)-$J199),0))</f>
        <v>0</v>
      </c>
      <c r="O199" s="8">
        <f>IF($A199="","",IF($E199&gt;0,MAX(0,$H199-$K199)-MAX(0,$J199-$K199),0))</f>
        <v>0</v>
      </c>
      <c r="P199" s="8">
        <f>IF($A199="","",SUMIFS('Exact Output'!$O:$O,'Exact Output'!$A:$A,$A199,'Exact Output'!$B:$B,$U199))</f>
        <v>0</v>
      </c>
      <c r="Q199" s="8">
        <f>IF($A199="","",SUMIFS('Exact Output'!$Q:$Q,'Exact Output'!$A:$A,$A199,'Exact Output'!$B:$B,$U199))</f>
        <v>0</v>
      </c>
      <c r="R199" s="8">
        <f>IF($A199="","",IF($E199&gt;0,$P199+$Q199,0))</f>
        <v>0</v>
      </c>
      <c r="S199" s="6">
        <f>IF($A199="","",IF(OR($B199="",AND($D199=0,$E199=0),AND($D199&gt;0,$E199&gt;0)),"Fix input row",IF($E199&gt;0,"Invoice row","Payment row")))</f>
        <v>0</v>
      </c>
      <c r="T199" s="8">
        <f>IF($A199="","",$I199-$D199)</f>
        <v>0</v>
      </c>
      <c r="U199" s="6">
        <f>IF($E199&gt;0,COUNTIFS($A$2:$A199,$A199,$E$2:$E199,"&gt;0"),"")</f>
        <v>0</v>
      </c>
      <c r="V199" s="10">
        <f>IF($A199="","",IF($B199="","Missing date",IF(AND($D199=0,$E199=0),"Debit or credit required",IF(AND($D199&gt;0,$E199&gt;0),"Use either debit or credit, not both",IF($G199=0,"Tax rate missing","")))))</f>
        <v>0</v>
      </c>
    </row>
    <row r="200" spans="1:22">
      <c r="A200" s="6">
        <f>IF(Input!$A200="","",Input!$A200)</f>
        <v>0</v>
      </c>
      <c r="B200" s="7">
        <f>IF(Input!$A200="","",IFERROR(Input!$B200*1,DATEVALUE(Input!$B200)))</f>
        <v>0</v>
      </c>
      <c r="C200" s="6">
        <f>IF(Input!$A200="","",Input!$C200)</f>
        <v>0</v>
      </c>
      <c r="D200" s="8">
        <f>IF(Input!$A200="","",Input!$D200)</f>
        <v>0</v>
      </c>
      <c r="E200" s="8">
        <f>IF(Input!$A200="","",Input!$E200)</f>
        <v>0</v>
      </c>
      <c r="F200" s="6">
        <f>IF(Input!$A200="","",Input!$F200)</f>
        <v>0</v>
      </c>
      <c r="G200" s="9">
        <f>IF($A200="","",IF($F200&gt;1,$F200/100,$F200))</f>
        <v>0</v>
      </c>
      <c r="H200" s="8">
        <f>IF($A200="","",IF($A200=$A199,$H199+$E200,$E200))</f>
        <v>0</v>
      </c>
      <c r="I200" s="8">
        <f>IF($A200="","",IF($A200=$A199,$I199+$D200,$D200))</f>
        <v>0</v>
      </c>
      <c r="J200" s="8">
        <f>IF($A200="","",$H200-$E200)</f>
        <v>0</v>
      </c>
      <c r="K200" s="8">
        <f>IF($A200="","",SUMIF($A$2:$A$2001,$A200,$D$2:$D$2001))</f>
        <v>0</v>
      </c>
      <c r="L200" s="8">
        <f>IF($A200="","",IF($E200&gt;0,$E200/(1+$G200),0))</f>
        <v>0</v>
      </c>
      <c r="M200" s="8">
        <f>IF($A200="","",IF($E200&gt;0,$L200*$G200,0))</f>
        <v>0</v>
      </c>
      <c r="N200" s="8">
        <f>IF($A200="","",IF($E200&gt;0,MAX(0,MIN($H200,$K200)-$J200),0))</f>
        <v>0</v>
      </c>
      <c r="O200" s="8">
        <f>IF($A200="","",IF($E200&gt;0,MAX(0,$H200-$K200)-MAX(0,$J200-$K200),0))</f>
        <v>0</v>
      </c>
      <c r="P200" s="8">
        <f>IF($A200="","",SUMIFS('Exact Output'!$O:$O,'Exact Output'!$A:$A,$A200,'Exact Output'!$B:$B,$U200))</f>
        <v>0</v>
      </c>
      <c r="Q200" s="8">
        <f>IF($A200="","",SUMIFS('Exact Output'!$Q:$Q,'Exact Output'!$A:$A,$A200,'Exact Output'!$B:$B,$U200))</f>
        <v>0</v>
      </c>
      <c r="R200" s="8">
        <f>IF($A200="","",IF($E200&gt;0,$P200+$Q200,0))</f>
        <v>0</v>
      </c>
      <c r="S200" s="6">
        <f>IF($A200="","",IF(OR($B200="",AND($D200=0,$E200=0),AND($D200&gt;0,$E200&gt;0)),"Fix input row",IF($E200&gt;0,"Invoice row","Payment row")))</f>
        <v>0</v>
      </c>
      <c r="T200" s="8">
        <f>IF($A200="","",$I200-$D200)</f>
        <v>0</v>
      </c>
      <c r="U200" s="6">
        <f>IF($E200&gt;0,COUNTIFS($A$2:$A200,$A200,$E$2:$E200,"&gt;0"),"")</f>
        <v>0</v>
      </c>
      <c r="V200" s="10">
        <f>IF($A200="","",IF($B200="","Missing date",IF(AND($D200=0,$E200=0),"Debit or credit required",IF(AND($D200&gt;0,$E200&gt;0),"Use either debit or credit, not both",IF($G200=0,"Tax rate missing","")))))</f>
        <v>0</v>
      </c>
    </row>
    <row r="201" spans="1:22">
      <c r="A201" s="6">
        <f>IF(Input!$A201="","",Input!$A201)</f>
        <v>0</v>
      </c>
      <c r="B201" s="7">
        <f>IF(Input!$A201="","",IFERROR(Input!$B201*1,DATEVALUE(Input!$B201)))</f>
        <v>0</v>
      </c>
      <c r="C201" s="6">
        <f>IF(Input!$A201="","",Input!$C201)</f>
        <v>0</v>
      </c>
      <c r="D201" s="8">
        <f>IF(Input!$A201="","",Input!$D201)</f>
        <v>0</v>
      </c>
      <c r="E201" s="8">
        <f>IF(Input!$A201="","",Input!$E201)</f>
        <v>0</v>
      </c>
      <c r="F201" s="6">
        <f>IF(Input!$A201="","",Input!$F201)</f>
        <v>0</v>
      </c>
      <c r="G201" s="9">
        <f>IF($A201="","",IF($F201&gt;1,$F201/100,$F201))</f>
        <v>0</v>
      </c>
      <c r="H201" s="8">
        <f>IF($A201="","",IF($A201=$A200,$H200+$E201,$E201))</f>
        <v>0</v>
      </c>
      <c r="I201" s="8">
        <f>IF($A201="","",IF($A201=$A200,$I200+$D201,$D201))</f>
        <v>0</v>
      </c>
      <c r="J201" s="8">
        <f>IF($A201="","",$H201-$E201)</f>
        <v>0</v>
      </c>
      <c r="K201" s="8">
        <f>IF($A201="","",SUMIF($A$2:$A$2001,$A201,$D$2:$D$2001))</f>
        <v>0</v>
      </c>
      <c r="L201" s="8">
        <f>IF($A201="","",IF($E201&gt;0,$E201/(1+$G201),0))</f>
        <v>0</v>
      </c>
      <c r="M201" s="8">
        <f>IF($A201="","",IF($E201&gt;0,$L201*$G201,0))</f>
        <v>0</v>
      </c>
      <c r="N201" s="8">
        <f>IF($A201="","",IF($E201&gt;0,MAX(0,MIN($H201,$K201)-$J201),0))</f>
        <v>0</v>
      </c>
      <c r="O201" s="8">
        <f>IF($A201="","",IF($E201&gt;0,MAX(0,$H201-$K201)-MAX(0,$J201-$K201),0))</f>
        <v>0</v>
      </c>
      <c r="P201" s="8">
        <f>IF($A201="","",SUMIFS('Exact Output'!$O:$O,'Exact Output'!$A:$A,$A201,'Exact Output'!$B:$B,$U201))</f>
        <v>0</v>
      </c>
      <c r="Q201" s="8">
        <f>IF($A201="","",SUMIFS('Exact Output'!$Q:$Q,'Exact Output'!$A:$A,$A201,'Exact Output'!$B:$B,$U201))</f>
        <v>0</v>
      </c>
      <c r="R201" s="8">
        <f>IF($A201="","",IF($E201&gt;0,$P201+$Q201,0))</f>
        <v>0</v>
      </c>
      <c r="S201" s="6">
        <f>IF($A201="","",IF(OR($B201="",AND($D201=0,$E201=0),AND($D201&gt;0,$E201&gt;0)),"Fix input row",IF($E201&gt;0,"Invoice row","Payment row")))</f>
        <v>0</v>
      </c>
      <c r="T201" s="8">
        <f>IF($A201="","",$I201-$D201)</f>
        <v>0</v>
      </c>
      <c r="U201" s="6">
        <f>IF($E201&gt;0,COUNTIFS($A$2:$A201,$A201,$E$2:$E201,"&gt;0"),"")</f>
        <v>0</v>
      </c>
      <c r="V201" s="10">
        <f>IF($A201="","",IF($B201="","Missing date",IF(AND($D201=0,$E201=0),"Debit or credit required",IF(AND($D201&gt;0,$E201&gt;0),"Use either debit or credit, not both",IF($G201=0,"Tax rate missing","")))))</f>
        <v>0</v>
      </c>
    </row>
    <row r="202" spans="1:22">
      <c r="A202" s="6">
        <f>IF(Input!$A202="","",Input!$A202)</f>
        <v>0</v>
      </c>
      <c r="B202" s="7">
        <f>IF(Input!$A202="","",IFERROR(Input!$B202*1,DATEVALUE(Input!$B202)))</f>
        <v>0</v>
      </c>
      <c r="C202" s="6">
        <f>IF(Input!$A202="","",Input!$C202)</f>
        <v>0</v>
      </c>
      <c r="D202" s="8">
        <f>IF(Input!$A202="","",Input!$D202)</f>
        <v>0</v>
      </c>
      <c r="E202" s="8">
        <f>IF(Input!$A202="","",Input!$E202)</f>
        <v>0</v>
      </c>
      <c r="F202" s="6">
        <f>IF(Input!$A202="","",Input!$F202)</f>
        <v>0</v>
      </c>
      <c r="G202" s="9">
        <f>IF($A202="","",IF($F202&gt;1,$F202/100,$F202))</f>
        <v>0</v>
      </c>
      <c r="H202" s="8">
        <f>IF($A202="","",IF($A202=$A201,$H201+$E202,$E202))</f>
        <v>0</v>
      </c>
      <c r="I202" s="8">
        <f>IF($A202="","",IF($A202=$A201,$I201+$D202,$D202))</f>
        <v>0</v>
      </c>
      <c r="J202" s="8">
        <f>IF($A202="","",$H202-$E202)</f>
        <v>0</v>
      </c>
      <c r="K202" s="8">
        <f>IF($A202="","",SUMIF($A$2:$A$2001,$A202,$D$2:$D$2001))</f>
        <v>0</v>
      </c>
      <c r="L202" s="8">
        <f>IF($A202="","",IF($E202&gt;0,$E202/(1+$G202),0))</f>
        <v>0</v>
      </c>
      <c r="M202" s="8">
        <f>IF($A202="","",IF($E202&gt;0,$L202*$G202,0))</f>
        <v>0</v>
      </c>
      <c r="N202" s="8">
        <f>IF($A202="","",IF($E202&gt;0,MAX(0,MIN($H202,$K202)-$J202),0))</f>
        <v>0</v>
      </c>
      <c r="O202" s="8">
        <f>IF($A202="","",IF($E202&gt;0,MAX(0,$H202-$K202)-MAX(0,$J202-$K202),0))</f>
        <v>0</v>
      </c>
      <c r="P202" s="8">
        <f>IF($A202="","",SUMIFS('Exact Output'!$O:$O,'Exact Output'!$A:$A,$A202,'Exact Output'!$B:$B,$U202))</f>
        <v>0</v>
      </c>
      <c r="Q202" s="8">
        <f>IF($A202="","",SUMIFS('Exact Output'!$Q:$Q,'Exact Output'!$A:$A,$A202,'Exact Output'!$B:$B,$U202))</f>
        <v>0</v>
      </c>
      <c r="R202" s="8">
        <f>IF($A202="","",IF($E202&gt;0,$P202+$Q202,0))</f>
        <v>0</v>
      </c>
      <c r="S202" s="6">
        <f>IF($A202="","",IF(OR($B202="",AND($D202=0,$E202=0),AND($D202&gt;0,$E202&gt;0)),"Fix input row",IF($E202&gt;0,"Invoice row","Payment row")))</f>
        <v>0</v>
      </c>
      <c r="T202" s="8">
        <f>IF($A202="","",$I202-$D202)</f>
        <v>0</v>
      </c>
      <c r="U202" s="6">
        <f>IF($E202&gt;0,COUNTIFS($A$2:$A202,$A202,$E$2:$E202,"&gt;0"),"")</f>
        <v>0</v>
      </c>
      <c r="V202" s="10">
        <f>IF($A202="","",IF($B202="","Missing date",IF(AND($D202=0,$E202=0),"Debit or credit required",IF(AND($D202&gt;0,$E202&gt;0),"Use either debit or credit, not both",IF($G202=0,"Tax rate missing","")))))</f>
        <v>0</v>
      </c>
    </row>
    <row r="203" spans="1:22">
      <c r="A203" s="6">
        <f>IF(Input!$A203="","",Input!$A203)</f>
        <v>0</v>
      </c>
      <c r="B203" s="7">
        <f>IF(Input!$A203="","",IFERROR(Input!$B203*1,DATEVALUE(Input!$B203)))</f>
        <v>0</v>
      </c>
      <c r="C203" s="6">
        <f>IF(Input!$A203="","",Input!$C203)</f>
        <v>0</v>
      </c>
      <c r="D203" s="8">
        <f>IF(Input!$A203="","",Input!$D203)</f>
        <v>0</v>
      </c>
      <c r="E203" s="8">
        <f>IF(Input!$A203="","",Input!$E203)</f>
        <v>0</v>
      </c>
      <c r="F203" s="6">
        <f>IF(Input!$A203="","",Input!$F203)</f>
        <v>0</v>
      </c>
      <c r="G203" s="9">
        <f>IF($A203="","",IF($F203&gt;1,$F203/100,$F203))</f>
        <v>0</v>
      </c>
      <c r="H203" s="8">
        <f>IF($A203="","",IF($A203=$A202,$H202+$E203,$E203))</f>
        <v>0</v>
      </c>
      <c r="I203" s="8">
        <f>IF($A203="","",IF($A203=$A202,$I202+$D203,$D203))</f>
        <v>0</v>
      </c>
      <c r="J203" s="8">
        <f>IF($A203="","",$H203-$E203)</f>
        <v>0</v>
      </c>
      <c r="K203" s="8">
        <f>IF($A203="","",SUMIF($A$2:$A$2001,$A203,$D$2:$D$2001))</f>
        <v>0</v>
      </c>
      <c r="L203" s="8">
        <f>IF($A203="","",IF($E203&gt;0,$E203/(1+$G203),0))</f>
        <v>0</v>
      </c>
      <c r="M203" s="8">
        <f>IF($A203="","",IF($E203&gt;0,$L203*$G203,0))</f>
        <v>0</v>
      </c>
      <c r="N203" s="8">
        <f>IF($A203="","",IF($E203&gt;0,MAX(0,MIN($H203,$K203)-$J203),0))</f>
        <v>0</v>
      </c>
      <c r="O203" s="8">
        <f>IF($A203="","",IF($E203&gt;0,MAX(0,$H203-$K203)-MAX(0,$J203-$K203),0))</f>
        <v>0</v>
      </c>
      <c r="P203" s="8">
        <f>IF($A203="","",SUMIFS('Exact Output'!$O:$O,'Exact Output'!$A:$A,$A203,'Exact Output'!$B:$B,$U203))</f>
        <v>0</v>
      </c>
      <c r="Q203" s="8">
        <f>IF($A203="","",SUMIFS('Exact Output'!$Q:$Q,'Exact Output'!$A:$A,$A203,'Exact Output'!$B:$B,$U203))</f>
        <v>0</v>
      </c>
      <c r="R203" s="8">
        <f>IF($A203="","",IF($E203&gt;0,$P203+$Q203,0))</f>
        <v>0</v>
      </c>
      <c r="S203" s="6">
        <f>IF($A203="","",IF(OR($B203="",AND($D203=0,$E203=0),AND($D203&gt;0,$E203&gt;0)),"Fix input row",IF($E203&gt;0,"Invoice row","Payment row")))</f>
        <v>0</v>
      </c>
      <c r="T203" s="8">
        <f>IF($A203="","",$I203-$D203)</f>
        <v>0</v>
      </c>
      <c r="U203" s="6">
        <f>IF($E203&gt;0,COUNTIFS($A$2:$A203,$A203,$E$2:$E203,"&gt;0"),"")</f>
        <v>0</v>
      </c>
      <c r="V203" s="10">
        <f>IF($A203="","",IF($B203="","Missing date",IF(AND($D203=0,$E203=0),"Debit or credit required",IF(AND($D203&gt;0,$E203&gt;0),"Use either debit or credit, not both",IF($G203=0,"Tax rate missing","")))))</f>
        <v>0</v>
      </c>
    </row>
    <row r="204" spans="1:22">
      <c r="A204" s="6">
        <f>IF(Input!$A204="","",Input!$A204)</f>
        <v>0</v>
      </c>
      <c r="B204" s="7">
        <f>IF(Input!$A204="","",IFERROR(Input!$B204*1,DATEVALUE(Input!$B204)))</f>
        <v>0</v>
      </c>
      <c r="C204" s="6">
        <f>IF(Input!$A204="","",Input!$C204)</f>
        <v>0</v>
      </c>
      <c r="D204" s="8">
        <f>IF(Input!$A204="","",Input!$D204)</f>
        <v>0</v>
      </c>
      <c r="E204" s="8">
        <f>IF(Input!$A204="","",Input!$E204)</f>
        <v>0</v>
      </c>
      <c r="F204" s="6">
        <f>IF(Input!$A204="","",Input!$F204)</f>
        <v>0</v>
      </c>
      <c r="G204" s="9">
        <f>IF($A204="","",IF($F204&gt;1,$F204/100,$F204))</f>
        <v>0</v>
      </c>
      <c r="H204" s="8">
        <f>IF($A204="","",IF($A204=$A203,$H203+$E204,$E204))</f>
        <v>0</v>
      </c>
      <c r="I204" s="8">
        <f>IF($A204="","",IF($A204=$A203,$I203+$D204,$D204))</f>
        <v>0</v>
      </c>
      <c r="J204" s="8">
        <f>IF($A204="","",$H204-$E204)</f>
        <v>0</v>
      </c>
      <c r="K204" s="8">
        <f>IF($A204="","",SUMIF($A$2:$A$2001,$A204,$D$2:$D$2001))</f>
        <v>0</v>
      </c>
      <c r="L204" s="8">
        <f>IF($A204="","",IF($E204&gt;0,$E204/(1+$G204),0))</f>
        <v>0</v>
      </c>
      <c r="M204" s="8">
        <f>IF($A204="","",IF($E204&gt;0,$L204*$G204,0))</f>
        <v>0</v>
      </c>
      <c r="N204" s="8">
        <f>IF($A204="","",IF($E204&gt;0,MAX(0,MIN($H204,$K204)-$J204),0))</f>
        <v>0</v>
      </c>
      <c r="O204" s="8">
        <f>IF($A204="","",IF($E204&gt;0,MAX(0,$H204-$K204)-MAX(0,$J204-$K204),0))</f>
        <v>0</v>
      </c>
      <c r="P204" s="8">
        <f>IF($A204="","",SUMIFS('Exact Output'!$O:$O,'Exact Output'!$A:$A,$A204,'Exact Output'!$B:$B,$U204))</f>
        <v>0</v>
      </c>
      <c r="Q204" s="8">
        <f>IF($A204="","",SUMIFS('Exact Output'!$Q:$Q,'Exact Output'!$A:$A,$A204,'Exact Output'!$B:$B,$U204))</f>
        <v>0</v>
      </c>
      <c r="R204" s="8">
        <f>IF($A204="","",IF($E204&gt;0,$P204+$Q204,0))</f>
        <v>0</v>
      </c>
      <c r="S204" s="6">
        <f>IF($A204="","",IF(OR($B204="",AND($D204=0,$E204=0),AND($D204&gt;0,$E204&gt;0)),"Fix input row",IF($E204&gt;0,"Invoice row","Payment row")))</f>
        <v>0</v>
      </c>
      <c r="T204" s="8">
        <f>IF($A204="","",$I204-$D204)</f>
        <v>0</v>
      </c>
      <c r="U204" s="6">
        <f>IF($E204&gt;0,COUNTIFS($A$2:$A204,$A204,$E$2:$E204,"&gt;0"),"")</f>
        <v>0</v>
      </c>
      <c r="V204" s="10">
        <f>IF($A204="","",IF($B204="","Missing date",IF(AND($D204=0,$E204=0),"Debit or credit required",IF(AND($D204&gt;0,$E204&gt;0),"Use either debit or credit, not both",IF($G204=0,"Tax rate missing","")))))</f>
        <v>0</v>
      </c>
    </row>
    <row r="205" spans="1:22">
      <c r="A205" s="6">
        <f>IF(Input!$A205="","",Input!$A205)</f>
        <v>0</v>
      </c>
      <c r="B205" s="7">
        <f>IF(Input!$A205="","",IFERROR(Input!$B205*1,DATEVALUE(Input!$B205)))</f>
        <v>0</v>
      </c>
      <c r="C205" s="6">
        <f>IF(Input!$A205="","",Input!$C205)</f>
        <v>0</v>
      </c>
      <c r="D205" s="8">
        <f>IF(Input!$A205="","",Input!$D205)</f>
        <v>0</v>
      </c>
      <c r="E205" s="8">
        <f>IF(Input!$A205="","",Input!$E205)</f>
        <v>0</v>
      </c>
      <c r="F205" s="6">
        <f>IF(Input!$A205="","",Input!$F205)</f>
        <v>0</v>
      </c>
      <c r="G205" s="9">
        <f>IF($A205="","",IF($F205&gt;1,$F205/100,$F205))</f>
        <v>0</v>
      </c>
      <c r="H205" s="8">
        <f>IF($A205="","",IF($A205=$A204,$H204+$E205,$E205))</f>
        <v>0</v>
      </c>
      <c r="I205" s="8">
        <f>IF($A205="","",IF($A205=$A204,$I204+$D205,$D205))</f>
        <v>0</v>
      </c>
      <c r="J205" s="8">
        <f>IF($A205="","",$H205-$E205)</f>
        <v>0</v>
      </c>
      <c r="K205" s="8">
        <f>IF($A205="","",SUMIF($A$2:$A$2001,$A205,$D$2:$D$2001))</f>
        <v>0</v>
      </c>
      <c r="L205" s="8">
        <f>IF($A205="","",IF($E205&gt;0,$E205/(1+$G205),0))</f>
        <v>0</v>
      </c>
      <c r="M205" s="8">
        <f>IF($A205="","",IF($E205&gt;0,$L205*$G205,0))</f>
        <v>0</v>
      </c>
      <c r="N205" s="8">
        <f>IF($A205="","",IF($E205&gt;0,MAX(0,MIN($H205,$K205)-$J205),0))</f>
        <v>0</v>
      </c>
      <c r="O205" s="8">
        <f>IF($A205="","",IF($E205&gt;0,MAX(0,$H205-$K205)-MAX(0,$J205-$K205),0))</f>
        <v>0</v>
      </c>
      <c r="P205" s="8">
        <f>IF($A205="","",SUMIFS('Exact Output'!$O:$O,'Exact Output'!$A:$A,$A205,'Exact Output'!$B:$B,$U205))</f>
        <v>0</v>
      </c>
      <c r="Q205" s="8">
        <f>IF($A205="","",SUMIFS('Exact Output'!$Q:$Q,'Exact Output'!$A:$A,$A205,'Exact Output'!$B:$B,$U205))</f>
        <v>0</v>
      </c>
      <c r="R205" s="8">
        <f>IF($A205="","",IF($E205&gt;0,$P205+$Q205,0))</f>
        <v>0</v>
      </c>
      <c r="S205" s="6">
        <f>IF($A205="","",IF(OR($B205="",AND($D205=0,$E205=0),AND($D205&gt;0,$E205&gt;0)),"Fix input row",IF($E205&gt;0,"Invoice row","Payment row")))</f>
        <v>0</v>
      </c>
      <c r="T205" s="8">
        <f>IF($A205="","",$I205-$D205)</f>
        <v>0</v>
      </c>
      <c r="U205" s="6">
        <f>IF($E205&gt;0,COUNTIFS($A$2:$A205,$A205,$E$2:$E205,"&gt;0"),"")</f>
        <v>0</v>
      </c>
      <c r="V205" s="10">
        <f>IF($A205="","",IF($B205="","Missing date",IF(AND($D205=0,$E205=0),"Debit or credit required",IF(AND($D205&gt;0,$E205&gt;0),"Use either debit or credit, not both",IF($G205=0,"Tax rate missing","")))))</f>
        <v>0</v>
      </c>
    </row>
    <row r="206" spans="1:22">
      <c r="A206" s="6">
        <f>IF(Input!$A206="","",Input!$A206)</f>
        <v>0</v>
      </c>
      <c r="B206" s="7">
        <f>IF(Input!$A206="","",IFERROR(Input!$B206*1,DATEVALUE(Input!$B206)))</f>
        <v>0</v>
      </c>
      <c r="C206" s="6">
        <f>IF(Input!$A206="","",Input!$C206)</f>
        <v>0</v>
      </c>
      <c r="D206" s="8">
        <f>IF(Input!$A206="","",Input!$D206)</f>
        <v>0</v>
      </c>
      <c r="E206" s="8">
        <f>IF(Input!$A206="","",Input!$E206)</f>
        <v>0</v>
      </c>
      <c r="F206" s="6">
        <f>IF(Input!$A206="","",Input!$F206)</f>
        <v>0</v>
      </c>
      <c r="G206" s="9">
        <f>IF($A206="","",IF($F206&gt;1,$F206/100,$F206))</f>
        <v>0</v>
      </c>
      <c r="H206" s="8">
        <f>IF($A206="","",IF($A206=$A205,$H205+$E206,$E206))</f>
        <v>0</v>
      </c>
      <c r="I206" s="8">
        <f>IF($A206="","",IF($A206=$A205,$I205+$D206,$D206))</f>
        <v>0</v>
      </c>
      <c r="J206" s="8">
        <f>IF($A206="","",$H206-$E206)</f>
        <v>0</v>
      </c>
      <c r="K206" s="8">
        <f>IF($A206="","",SUMIF($A$2:$A$2001,$A206,$D$2:$D$2001))</f>
        <v>0</v>
      </c>
      <c r="L206" s="8">
        <f>IF($A206="","",IF($E206&gt;0,$E206/(1+$G206),0))</f>
        <v>0</v>
      </c>
      <c r="M206" s="8">
        <f>IF($A206="","",IF($E206&gt;0,$L206*$G206,0))</f>
        <v>0</v>
      </c>
      <c r="N206" s="8">
        <f>IF($A206="","",IF($E206&gt;0,MAX(0,MIN($H206,$K206)-$J206),0))</f>
        <v>0</v>
      </c>
      <c r="O206" s="8">
        <f>IF($A206="","",IF($E206&gt;0,MAX(0,$H206-$K206)-MAX(0,$J206-$K206),0))</f>
        <v>0</v>
      </c>
      <c r="P206" s="8">
        <f>IF($A206="","",SUMIFS('Exact Output'!$O:$O,'Exact Output'!$A:$A,$A206,'Exact Output'!$B:$B,$U206))</f>
        <v>0</v>
      </c>
      <c r="Q206" s="8">
        <f>IF($A206="","",SUMIFS('Exact Output'!$Q:$Q,'Exact Output'!$A:$A,$A206,'Exact Output'!$B:$B,$U206))</f>
        <v>0</v>
      </c>
      <c r="R206" s="8">
        <f>IF($A206="","",IF($E206&gt;0,$P206+$Q206,0))</f>
        <v>0</v>
      </c>
      <c r="S206" s="6">
        <f>IF($A206="","",IF(OR($B206="",AND($D206=0,$E206=0),AND($D206&gt;0,$E206&gt;0)),"Fix input row",IF($E206&gt;0,"Invoice row","Payment row")))</f>
        <v>0</v>
      </c>
      <c r="T206" s="8">
        <f>IF($A206="","",$I206-$D206)</f>
        <v>0</v>
      </c>
      <c r="U206" s="6">
        <f>IF($E206&gt;0,COUNTIFS($A$2:$A206,$A206,$E$2:$E206,"&gt;0"),"")</f>
        <v>0</v>
      </c>
      <c r="V206" s="10">
        <f>IF($A206="","",IF($B206="","Missing date",IF(AND($D206=0,$E206=0),"Debit or credit required",IF(AND($D206&gt;0,$E206&gt;0),"Use either debit or credit, not both",IF($G206=0,"Tax rate missing","")))))</f>
        <v>0</v>
      </c>
    </row>
    <row r="207" spans="1:22">
      <c r="A207" s="6">
        <f>IF(Input!$A207="","",Input!$A207)</f>
        <v>0</v>
      </c>
      <c r="B207" s="7">
        <f>IF(Input!$A207="","",IFERROR(Input!$B207*1,DATEVALUE(Input!$B207)))</f>
        <v>0</v>
      </c>
      <c r="C207" s="6">
        <f>IF(Input!$A207="","",Input!$C207)</f>
        <v>0</v>
      </c>
      <c r="D207" s="8">
        <f>IF(Input!$A207="","",Input!$D207)</f>
        <v>0</v>
      </c>
      <c r="E207" s="8">
        <f>IF(Input!$A207="","",Input!$E207)</f>
        <v>0</v>
      </c>
      <c r="F207" s="6">
        <f>IF(Input!$A207="","",Input!$F207)</f>
        <v>0</v>
      </c>
      <c r="G207" s="9">
        <f>IF($A207="","",IF($F207&gt;1,$F207/100,$F207))</f>
        <v>0</v>
      </c>
      <c r="H207" s="8">
        <f>IF($A207="","",IF($A207=$A206,$H206+$E207,$E207))</f>
        <v>0</v>
      </c>
      <c r="I207" s="8">
        <f>IF($A207="","",IF($A207=$A206,$I206+$D207,$D207))</f>
        <v>0</v>
      </c>
      <c r="J207" s="8">
        <f>IF($A207="","",$H207-$E207)</f>
        <v>0</v>
      </c>
      <c r="K207" s="8">
        <f>IF($A207="","",SUMIF($A$2:$A$2001,$A207,$D$2:$D$2001))</f>
        <v>0</v>
      </c>
      <c r="L207" s="8">
        <f>IF($A207="","",IF($E207&gt;0,$E207/(1+$G207),0))</f>
        <v>0</v>
      </c>
      <c r="M207" s="8">
        <f>IF($A207="","",IF($E207&gt;0,$L207*$G207,0))</f>
        <v>0</v>
      </c>
      <c r="N207" s="8">
        <f>IF($A207="","",IF($E207&gt;0,MAX(0,MIN($H207,$K207)-$J207),0))</f>
        <v>0</v>
      </c>
      <c r="O207" s="8">
        <f>IF($A207="","",IF($E207&gt;0,MAX(0,$H207-$K207)-MAX(0,$J207-$K207),0))</f>
        <v>0</v>
      </c>
      <c r="P207" s="8">
        <f>IF($A207="","",SUMIFS('Exact Output'!$O:$O,'Exact Output'!$A:$A,$A207,'Exact Output'!$B:$B,$U207))</f>
        <v>0</v>
      </c>
      <c r="Q207" s="8">
        <f>IF($A207="","",SUMIFS('Exact Output'!$Q:$Q,'Exact Output'!$A:$A,$A207,'Exact Output'!$B:$B,$U207))</f>
        <v>0</v>
      </c>
      <c r="R207" s="8">
        <f>IF($A207="","",IF($E207&gt;0,$P207+$Q207,0))</f>
        <v>0</v>
      </c>
      <c r="S207" s="6">
        <f>IF($A207="","",IF(OR($B207="",AND($D207=0,$E207=0),AND($D207&gt;0,$E207&gt;0)),"Fix input row",IF($E207&gt;0,"Invoice row","Payment row")))</f>
        <v>0</v>
      </c>
      <c r="T207" s="8">
        <f>IF($A207="","",$I207-$D207)</f>
        <v>0</v>
      </c>
      <c r="U207" s="6">
        <f>IF($E207&gt;0,COUNTIFS($A$2:$A207,$A207,$E$2:$E207,"&gt;0"),"")</f>
        <v>0</v>
      </c>
      <c r="V207" s="10">
        <f>IF($A207="","",IF($B207="","Missing date",IF(AND($D207=0,$E207=0),"Debit or credit required",IF(AND($D207&gt;0,$E207&gt;0),"Use either debit or credit, not both",IF($G207=0,"Tax rate missing","")))))</f>
        <v>0</v>
      </c>
    </row>
    <row r="208" spans="1:22">
      <c r="A208" s="6">
        <f>IF(Input!$A208="","",Input!$A208)</f>
        <v>0</v>
      </c>
      <c r="B208" s="7">
        <f>IF(Input!$A208="","",IFERROR(Input!$B208*1,DATEVALUE(Input!$B208)))</f>
        <v>0</v>
      </c>
      <c r="C208" s="6">
        <f>IF(Input!$A208="","",Input!$C208)</f>
        <v>0</v>
      </c>
      <c r="D208" s="8">
        <f>IF(Input!$A208="","",Input!$D208)</f>
        <v>0</v>
      </c>
      <c r="E208" s="8">
        <f>IF(Input!$A208="","",Input!$E208)</f>
        <v>0</v>
      </c>
      <c r="F208" s="6">
        <f>IF(Input!$A208="","",Input!$F208)</f>
        <v>0</v>
      </c>
      <c r="G208" s="9">
        <f>IF($A208="","",IF($F208&gt;1,$F208/100,$F208))</f>
        <v>0</v>
      </c>
      <c r="H208" s="8">
        <f>IF($A208="","",IF($A208=$A207,$H207+$E208,$E208))</f>
        <v>0</v>
      </c>
      <c r="I208" s="8">
        <f>IF($A208="","",IF($A208=$A207,$I207+$D208,$D208))</f>
        <v>0</v>
      </c>
      <c r="J208" s="8">
        <f>IF($A208="","",$H208-$E208)</f>
        <v>0</v>
      </c>
      <c r="K208" s="8">
        <f>IF($A208="","",SUMIF($A$2:$A$2001,$A208,$D$2:$D$2001))</f>
        <v>0</v>
      </c>
      <c r="L208" s="8">
        <f>IF($A208="","",IF($E208&gt;0,$E208/(1+$G208),0))</f>
        <v>0</v>
      </c>
      <c r="M208" s="8">
        <f>IF($A208="","",IF($E208&gt;0,$L208*$G208,0))</f>
        <v>0</v>
      </c>
      <c r="N208" s="8">
        <f>IF($A208="","",IF($E208&gt;0,MAX(0,MIN($H208,$K208)-$J208),0))</f>
        <v>0</v>
      </c>
      <c r="O208" s="8">
        <f>IF($A208="","",IF($E208&gt;0,MAX(0,$H208-$K208)-MAX(0,$J208-$K208),0))</f>
        <v>0</v>
      </c>
      <c r="P208" s="8">
        <f>IF($A208="","",SUMIFS('Exact Output'!$O:$O,'Exact Output'!$A:$A,$A208,'Exact Output'!$B:$B,$U208))</f>
        <v>0</v>
      </c>
      <c r="Q208" s="8">
        <f>IF($A208="","",SUMIFS('Exact Output'!$Q:$Q,'Exact Output'!$A:$A,$A208,'Exact Output'!$B:$B,$U208))</f>
        <v>0</v>
      </c>
      <c r="R208" s="8">
        <f>IF($A208="","",IF($E208&gt;0,$P208+$Q208,0))</f>
        <v>0</v>
      </c>
      <c r="S208" s="6">
        <f>IF($A208="","",IF(OR($B208="",AND($D208=0,$E208=0),AND($D208&gt;0,$E208&gt;0)),"Fix input row",IF($E208&gt;0,"Invoice row","Payment row")))</f>
        <v>0</v>
      </c>
      <c r="T208" s="8">
        <f>IF($A208="","",$I208-$D208)</f>
        <v>0</v>
      </c>
      <c r="U208" s="6">
        <f>IF($E208&gt;0,COUNTIFS($A$2:$A208,$A208,$E$2:$E208,"&gt;0"),"")</f>
        <v>0</v>
      </c>
      <c r="V208" s="10">
        <f>IF($A208="","",IF($B208="","Missing date",IF(AND($D208=0,$E208=0),"Debit or credit required",IF(AND($D208&gt;0,$E208&gt;0),"Use either debit or credit, not both",IF($G208=0,"Tax rate missing","")))))</f>
        <v>0</v>
      </c>
    </row>
    <row r="209" spans="1:22">
      <c r="A209" s="6">
        <f>IF(Input!$A209="","",Input!$A209)</f>
        <v>0</v>
      </c>
      <c r="B209" s="7">
        <f>IF(Input!$A209="","",IFERROR(Input!$B209*1,DATEVALUE(Input!$B209)))</f>
        <v>0</v>
      </c>
      <c r="C209" s="6">
        <f>IF(Input!$A209="","",Input!$C209)</f>
        <v>0</v>
      </c>
      <c r="D209" s="8">
        <f>IF(Input!$A209="","",Input!$D209)</f>
        <v>0</v>
      </c>
      <c r="E209" s="8">
        <f>IF(Input!$A209="","",Input!$E209)</f>
        <v>0</v>
      </c>
      <c r="F209" s="6">
        <f>IF(Input!$A209="","",Input!$F209)</f>
        <v>0</v>
      </c>
      <c r="G209" s="9">
        <f>IF($A209="","",IF($F209&gt;1,$F209/100,$F209))</f>
        <v>0</v>
      </c>
      <c r="H209" s="8">
        <f>IF($A209="","",IF($A209=$A208,$H208+$E209,$E209))</f>
        <v>0</v>
      </c>
      <c r="I209" s="8">
        <f>IF($A209="","",IF($A209=$A208,$I208+$D209,$D209))</f>
        <v>0</v>
      </c>
      <c r="J209" s="8">
        <f>IF($A209="","",$H209-$E209)</f>
        <v>0</v>
      </c>
      <c r="K209" s="8">
        <f>IF($A209="","",SUMIF($A$2:$A$2001,$A209,$D$2:$D$2001))</f>
        <v>0</v>
      </c>
      <c r="L209" s="8">
        <f>IF($A209="","",IF($E209&gt;0,$E209/(1+$G209),0))</f>
        <v>0</v>
      </c>
      <c r="M209" s="8">
        <f>IF($A209="","",IF($E209&gt;0,$L209*$G209,0))</f>
        <v>0</v>
      </c>
      <c r="N209" s="8">
        <f>IF($A209="","",IF($E209&gt;0,MAX(0,MIN($H209,$K209)-$J209),0))</f>
        <v>0</v>
      </c>
      <c r="O209" s="8">
        <f>IF($A209="","",IF($E209&gt;0,MAX(0,$H209-$K209)-MAX(0,$J209-$K209),0))</f>
        <v>0</v>
      </c>
      <c r="P209" s="8">
        <f>IF($A209="","",SUMIFS('Exact Output'!$O:$O,'Exact Output'!$A:$A,$A209,'Exact Output'!$B:$B,$U209))</f>
        <v>0</v>
      </c>
      <c r="Q209" s="8">
        <f>IF($A209="","",SUMIFS('Exact Output'!$Q:$Q,'Exact Output'!$A:$A,$A209,'Exact Output'!$B:$B,$U209))</f>
        <v>0</v>
      </c>
      <c r="R209" s="8">
        <f>IF($A209="","",IF($E209&gt;0,$P209+$Q209,0))</f>
        <v>0</v>
      </c>
      <c r="S209" s="6">
        <f>IF($A209="","",IF(OR($B209="",AND($D209=0,$E209=0),AND($D209&gt;0,$E209&gt;0)),"Fix input row",IF($E209&gt;0,"Invoice row","Payment row")))</f>
        <v>0</v>
      </c>
      <c r="T209" s="8">
        <f>IF($A209="","",$I209-$D209)</f>
        <v>0</v>
      </c>
      <c r="U209" s="6">
        <f>IF($E209&gt;0,COUNTIFS($A$2:$A209,$A209,$E$2:$E209,"&gt;0"),"")</f>
        <v>0</v>
      </c>
      <c r="V209" s="10">
        <f>IF($A209="","",IF($B209="","Missing date",IF(AND($D209=0,$E209=0),"Debit or credit required",IF(AND($D209&gt;0,$E209&gt;0),"Use either debit or credit, not both",IF($G209=0,"Tax rate missing","")))))</f>
        <v>0</v>
      </c>
    </row>
    <row r="210" spans="1:22">
      <c r="A210" s="6">
        <f>IF(Input!$A210="","",Input!$A210)</f>
        <v>0</v>
      </c>
      <c r="B210" s="7">
        <f>IF(Input!$A210="","",IFERROR(Input!$B210*1,DATEVALUE(Input!$B210)))</f>
        <v>0</v>
      </c>
      <c r="C210" s="6">
        <f>IF(Input!$A210="","",Input!$C210)</f>
        <v>0</v>
      </c>
      <c r="D210" s="8">
        <f>IF(Input!$A210="","",Input!$D210)</f>
        <v>0</v>
      </c>
      <c r="E210" s="8">
        <f>IF(Input!$A210="","",Input!$E210)</f>
        <v>0</v>
      </c>
      <c r="F210" s="6">
        <f>IF(Input!$A210="","",Input!$F210)</f>
        <v>0</v>
      </c>
      <c r="G210" s="9">
        <f>IF($A210="","",IF($F210&gt;1,$F210/100,$F210))</f>
        <v>0</v>
      </c>
      <c r="H210" s="8">
        <f>IF($A210="","",IF($A210=$A209,$H209+$E210,$E210))</f>
        <v>0</v>
      </c>
      <c r="I210" s="8">
        <f>IF($A210="","",IF($A210=$A209,$I209+$D210,$D210))</f>
        <v>0</v>
      </c>
      <c r="J210" s="8">
        <f>IF($A210="","",$H210-$E210)</f>
        <v>0</v>
      </c>
      <c r="K210" s="8">
        <f>IF($A210="","",SUMIF($A$2:$A$2001,$A210,$D$2:$D$2001))</f>
        <v>0</v>
      </c>
      <c r="L210" s="8">
        <f>IF($A210="","",IF($E210&gt;0,$E210/(1+$G210),0))</f>
        <v>0</v>
      </c>
      <c r="M210" s="8">
        <f>IF($A210="","",IF($E210&gt;0,$L210*$G210,0))</f>
        <v>0</v>
      </c>
      <c r="N210" s="8">
        <f>IF($A210="","",IF($E210&gt;0,MAX(0,MIN($H210,$K210)-$J210),0))</f>
        <v>0</v>
      </c>
      <c r="O210" s="8">
        <f>IF($A210="","",IF($E210&gt;0,MAX(0,$H210-$K210)-MAX(0,$J210-$K210),0))</f>
        <v>0</v>
      </c>
      <c r="P210" s="8">
        <f>IF($A210="","",SUMIFS('Exact Output'!$O:$O,'Exact Output'!$A:$A,$A210,'Exact Output'!$B:$B,$U210))</f>
        <v>0</v>
      </c>
      <c r="Q210" s="8">
        <f>IF($A210="","",SUMIFS('Exact Output'!$Q:$Q,'Exact Output'!$A:$A,$A210,'Exact Output'!$B:$B,$U210))</f>
        <v>0</v>
      </c>
      <c r="R210" s="8">
        <f>IF($A210="","",IF($E210&gt;0,$P210+$Q210,0))</f>
        <v>0</v>
      </c>
      <c r="S210" s="6">
        <f>IF($A210="","",IF(OR($B210="",AND($D210=0,$E210=0),AND($D210&gt;0,$E210&gt;0)),"Fix input row",IF($E210&gt;0,"Invoice row","Payment row")))</f>
        <v>0</v>
      </c>
      <c r="T210" s="8">
        <f>IF($A210="","",$I210-$D210)</f>
        <v>0</v>
      </c>
      <c r="U210" s="6">
        <f>IF($E210&gt;0,COUNTIFS($A$2:$A210,$A210,$E$2:$E210,"&gt;0"),"")</f>
        <v>0</v>
      </c>
      <c r="V210" s="10">
        <f>IF($A210="","",IF($B210="","Missing date",IF(AND($D210=0,$E210=0),"Debit or credit required",IF(AND($D210&gt;0,$E210&gt;0),"Use either debit or credit, not both",IF($G210=0,"Tax rate missing","")))))</f>
        <v>0</v>
      </c>
    </row>
    <row r="211" spans="1:22">
      <c r="A211" s="6">
        <f>IF(Input!$A211="","",Input!$A211)</f>
        <v>0</v>
      </c>
      <c r="B211" s="7">
        <f>IF(Input!$A211="","",IFERROR(Input!$B211*1,DATEVALUE(Input!$B211)))</f>
        <v>0</v>
      </c>
      <c r="C211" s="6">
        <f>IF(Input!$A211="","",Input!$C211)</f>
        <v>0</v>
      </c>
      <c r="D211" s="8">
        <f>IF(Input!$A211="","",Input!$D211)</f>
        <v>0</v>
      </c>
      <c r="E211" s="8">
        <f>IF(Input!$A211="","",Input!$E211)</f>
        <v>0</v>
      </c>
      <c r="F211" s="6">
        <f>IF(Input!$A211="","",Input!$F211)</f>
        <v>0</v>
      </c>
      <c r="G211" s="9">
        <f>IF($A211="","",IF($F211&gt;1,$F211/100,$F211))</f>
        <v>0</v>
      </c>
      <c r="H211" s="8">
        <f>IF($A211="","",IF($A211=$A210,$H210+$E211,$E211))</f>
        <v>0</v>
      </c>
      <c r="I211" s="8">
        <f>IF($A211="","",IF($A211=$A210,$I210+$D211,$D211))</f>
        <v>0</v>
      </c>
      <c r="J211" s="8">
        <f>IF($A211="","",$H211-$E211)</f>
        <v>0</v>
      </c>
      <c r="K211" s="8">
        <f>IF($A211="","",SUMIF($A$2:$A$2001,$A211,$D$2:$D$2001))</f>
        <v>0</v>
      </c>
      <c r="L211" s="8">
        <f>IF($A211="","",IF($E211&gt;0,$E211/(1+$G211),0))</f>
        <v>0</v>
      </c>
      <c r="M211" s="8">
        <f>IF($A211="","",IF($E211&gt;0,$L211*$G211,0))</f>
        <v>0</v>
      </c>
      <c r="N211" s="8">
        <f>IF($A211="","",IF($E211&gt;0,MAX(0,MIN($H211,$K211)-$J211),0))</f>
        <v>0</v>
      </c>
      <c r="O211" s="8">
        <f>IF($A211="","",IF($E211&gt;0,MAX(0,$H211-$K211)-MAX(0,$J211-$K211),0))</f>
        <v>0</v>
      </c>
      <c r="P211" s="8">
        <f>IF($A211="","",SUMIFS('Exact Output'!$O:$O,'Exact Output'!$A:$A,$A211,'Exact Output'!$B:$B,$U211))</f>
        <v>0</v>
      </c>
      <c r="Q211" s="8">
        <f>IF($A211="","",SUMIFS('Exact Output'!$Q:$Q,'Exact Output'!$A:$A,$A211,'Exact Output'!$B:$B,$U211))</f>
        <v>0</v>
      </c>
      <c r="R211" s="8">
        <f>IF($A211="","",IF($E211&gt;0,$P211+$Q211,0))</f>
        <v>0</v>
      </c>
      <c r="S211" s="6">
        <f>IF($A211="","",IF(OR($B211="",AND($D211=0,$E211=0),AND($D211&gt;0,$E211&gt;0)),"Fix input row",IF($E211&gt;0,"Invoice row","Payment row")))</f>
        <v>0</v>
      </c>
      <c r="T211" s="8">
        <f>IF($A211="","",$I211-$D211)</f>
        <v>0</v>
      </c>
      <c r="U211" s="6">
        <f>IF($E211&gt;0,COUNTIFS($A$2:$A211,$A211,$E$2:$E211,"&gt;0"),"")</f>
        <v>0</v>
      </c>
      <c r="V211" s="10">
        <f>IF($A211="","",IF($B211="","Missing date",IF(AND($D211=0,$E211=0),"Debit or credit required",IF(AND($D211&gt;0,$E211&gt;0),"Use either debit or credit, not both",IF($G211=0,"Tax rate missing","")))))</f>
        <v>0</v>
      </c>
    </row>
    <row r="212" spans="1:22">
      <c r="A212" s="6">
        <f>IF(Input!$A212="","",Input!$A212)</f>
        <v>0</v>
      </c>
      <c r="B212" s="7">
        <f>IF(Input!$A212="","",IFERROR(Input!$B212*1,DATEVALUE(Input!$B212)))</f>
        <v>0</v>
      </c>
      <c r="C212" s="6">
        <f>IF(Input!$A212="","",Input!$C212)</f>
        <v>0</v>
      </c>
      <c r="D212" s="8">
        <f>IF(Input!$A212="","",Input!$D212)</f>
        <v>0</v>
      </c>
      <c r="E212" s="8">
        <f>IF(Input!$A212="","",Input!$E212)</f>
        <v>0</v>
      </c>
      <c r="F212" s="6">
        <f>IF(Input!$A212="","",Input!$F212)</f>
        <v>0</v>
      </c>
      <c r="G212" s="9">
        <f>IF($A212="","",IF($F212&gt;1,$F212/100,$F212))</f>
        <v>0</v>
      </c>
      <c r="H212" s="8">
        <f>IF($A212="","",IF($A212=$A211,$H211+$E212,$E212))</f>
        <v>0</v>
      </c>
      <c r="I212" s="8">
        <f>IF($A212="","",IF($A212=$A211,$I211+$D212,$D212))</f>
        <v>0</v>
      </c>
      <c r="J212" s="8">
        <f>IF($A212="","",$H212-$E212)</f>
        <v>0</v>
      </c>
      <c r="K212" s="8">
        <f>IF($A212="","",SUMIF($A$2:$A$2001,$A212,$D$2:$D$2001))</f>
        <v>0</v>
      </c>
      <c r="L212" s="8">
        <f>IF($A212="","",IF($E212&gt;0,$E212/(1+$G212),0))</f>
        <v>0</v>
      </c>
      <c r="M212" s="8">
        <f>IF($A212="","",IF($E212&gt;0,$L212*$G212,0))</f>
        <v>0</v>
      </c>
      <c r="N212" s="8">
        <f>IF($A212="","",IF($E212&gt;0,MAX(0,MIN($H212,$K212)-$J212),0))</f>
        <v>0</v>
      </c>
      <c r="O212" s="8">
        <f>IF($A212="","",IF($E212&gt;0,MAX(0,$H212-$K212)-MAX(0,$J212-$K212),0))</f>
        <v>0</v>
      </c>
      <c r="P212" s="8">
        <f>IF($A212="","",SUMIFS('Exact Output'!$O:$O,'Exact Output'!$A:$A,$A212,'Exact Output'!$B:$B,$U212))</f>
        <v>0</v>
      </c>
      <c r="Q212" s="8">
        <f>IF($A212="","",SUMIFS('Exact Output'!$Q:$Q,'Exact Output'!$A:$A,$A212,'Exact Output'!$B:$B,$U212))</f>
        <v>0</v>
      </c>
      <c r="R212" s="8">
        <f>IF($A212="","",IF($E212&gt;0,$P212+$Q212,0))</f>
        <v>0</v>
      </c>
      <c r="S212" s="6">
        <f>IF($A212="","",IF(OR($B212="",AND($D212=0,$E212=0),AND($D212&gt;0,$E212&gt;0)),"Fix input row",IF($E212&gt;0,"Invoice row","Payment row")))</f>
        <v>0</v>
      </c>
      <c r="T212" s="8">
        <f>IF($A212="","",$I212-$D212)</f>
        <v>0</v>
      </c>
      <c r="U212" s="6">
        <f>IF($E212&gt;0,COUNTIFS($A$2:$A212,$A212,$E$2:$E212,"&gt;0"),"")</f>
        <v>0</v>
      </c>
      <c r="V212" s="10">
        <f>IF($A212="","",IF($B212="","Missing date",IF(AND($D212=0,$E212=0),"Debit or credit required",IF(AND($D212&gt;0,$E212&gt;0),"Use either debit or credit, not both",IF($G212=0,"Tax rate missing","")))))</f>
        <v>0</v>
      </c>
    </row>
    <row r="213" spans="1:22">
      <c r="A213" s="6">
        <f>IF(Input!$A213="","",Input!$A213)</f>
        <v>0</v>
      </c>
      <c r="B213" s="7">
        <f>IF(Input!$A213="","",IFERROR(Input!$B213*1,DATEVALUE(Input!$B213)))</f>
        <v>0</v>
      </c>
      <c r="C213" s="6">
        <f>IF(Input!$A213="","",Input!$C213)</f>
        <v>0</v>
      </c>
      <c r="D213" s="8">
        <f>IF(Input!$A213="","",Input!$D213)</f>
        <v>0</v>
      </c>
      <c r="E213" s="8">
        <f>IF(Input!$A213="","",Input!$E213)</f>
        <v>0</v>
      </c>
      <c r="F213" s="6">
        <f>IF(Input!$A213="","",Input!$F213)</f>
        <v>0</v>
      </c>
      <c r="G213" s="9">
        <f>IF($A213="","",IF($F213&gt;1,$F213/100,$F213))</f>
        <v>0</v>
      </c>
      <c r="H213" s="8">
        <f>IF($A213="","",IF($A213=$A212,$H212+$E213,$E213))</f>
        <v>0</v>
      </c>
      <c r="I213" s="8">
        <f>IF($A213="","",IF($A213=$A212,$I212+$D213,$D213))</f>
        <v>0</v>
      </c>
      <c r="J213" s="8">
        <f>IF($A213="","",$H213-$E213)</f>
        <v>0</v>
      </c>
      <c r="K213" s="8">
        <f>IF($A213="","",SUMIF($A$2:$A$2001,$A213,$D$2:$D$2001))</f>
        <v>0</v>
      </c>
      <c r="L213" s="8">
        <f>IF($A213="","",IF($E213&gt;0,$E213/(1+$G213),0))</f>
        <v>0</v>
      </c>
      <c r="M213" s="8">
        <f>IF($A213="","",IF($E213&gt;0,$L213*$G213,0))</f>
        <v>0</v>
      </c>
      <c r="N213" s="8">
        <f>IF($A213="","",IF($E213&gt;0,MAX(0,MIN($H213,$K213)-$J213),0))</f>
        <v>0</v>
      </c>
      <c r="O213" s="8">
        <f>IF($A213="","",IF($E213&gt;0,MAX(0,$H213-$K213)-MAX(0,$J213-$K213),0))</f>
        <v>0</v>
      </c>
      <c r="P213" s="8">
        <f>IF($A213="","",SUMIFS('Exact Output'!$O:$O,'Exact Output'!$A:$A,$A213,'Exact Output'!$B:$B,$U213))</f>
        <v>0</v>
      </c>
      <c r="Q213" s="8">
        <f>IF($A213="","",SUMIFS('Exact Output'!$Q:$Q,'Exact Output'!$A:$A,$A213,'Exact Output'!$B:$B,$U213))</f>
        <v>0</v>
      </c>
      <c r="R213" s="8">
        <f>IF($A213="","",IF($E213&gt;0,$P213+$Q213,0))</f>
        <v>0</v>
      </c>
      <c r="S213" s="6">
        <f>IF($A213="","",IF(OR($B213="",AND($D213=0,$E213=0),AND($D213&gt;0,$E213&gt;0)),"Fix input row",IF($E213&gt;0,"Invoice row","Payment row")))</f>
        <v>0</v>
      </c>
      <c r="T213" s="8">
        <f>IF($A213="","",$I213-$D213)</f>
        <v>0</v>
      </c>
      <c r="U213" s="6">
        <f>IF($E213&gt;0,COUNTIFS($A$2:$A213,$A213,$E$2:$E213,"&gt;0"),"")</f>
        <v>0</v>
      </c>
      <c r="V213" s="10">
        <f>IF($A213="","",IF($B213="","Missing date",IF(AND($D213=0,$E213=0),"Debit or credit required",IF(AND($D213&gt;0,$E213&gt;0),"Use either debit or credit, not both",IF($G213=0,"Tax rate missing","")))))</f>
        <v>0</v>
      </c>
    </row>
    <row r="214" spans="1:22">
      <c r="A214" s="6">
        <f>IF(Input!$A214="","",Input!$A214)</f>
        <v>0</v>
      </c>
      <c r="B214" s="7">
        <f>IF(Input!$A214="","",IFERROR(Input!$B214*1,DATEVALUE(Input!$B214)))</f>
        <v>0</v>
      </c>
      <c r="C214" s="6">
        <f>IF(Input!$A214="","",Input!$C214)</f>
        <v>0</v>
      </c>
      <c r="D214" s="8">
        <f>IF(Input!$A214="","",Input!$D214)</f>
        <v>0</v>
      </c>
      <c r="E214" s="8">
        <f>IF(Input!$A214="","",Input!$E214)</f>
        <v>0</v>
      </c>
      <c r="F214" s="6">
        <f>IF(Input!$A214="","",Input!$F214)</f>
        <v>0</v>
      </c>
      <c r="G214" s="9">
        <f>IF($A214="","",IF($F214&gt;1,$F214/100,$F214))</f>
        <v>0</v>
      </c>
      <c r="H214" s="8">
        <f>IF($A214="","",IF($A214=$A213,$H213+$E214,$E214))</f>
        <v>0</v>
      </c>
      <c r="I214" s="8">
        <f>IF($A214="","",IF($A214=$A213,$I213+$D214,$D214))</f>
        <v>0</v>
      </c>
      <c r="J214" s="8">
        <f>IF($A214="","",$H214-$E214)</f>
        <v>0</v>
      </c>
      <c r="K214" s="8">
        <f>IF($A214="","",SUMIF($A$2:$A$2001,$A214,$D$2:$D$2001))</f>
        <v>0</v>
      </c>
      <c r="L214" s="8">
        <f>IF($A214="","",IF($E214&gt;0,$E214/(1+$G214),0))</f>
        <v>0</v>
      </c>
      <c r="M214" s="8">
        <f>IF($A214="","",IF($E214&gt;0,$L214*$G214,0))</f>
        <v>0</v>
      </c>
      <c r="N214" s="8">
        <f>IF($A214="","",IF($E214&gt;0,MAX(0,MIN($H214,$K214)-$J214),0))</f>
        <v>0</v>
      </c>
      <c r="O214" s="8">
        <f>IF($A214="","",IF($E214&gt;0,MAX(0,$H214-$K214)-MAX(0,$J214-$K214),0))</f>
        <v>0</v>
      </c>
      <c r="P214" s="8">
        <f>IF($A214="","",SUMIFS('Exact Output'!$O:$O,'Exact Output'!$A:$A,$A214,'Exact Output'!$B:$B,$U214))</f>
        <v>0</v>
      </c>
      <c r="Q214" s="8">
        <f>IF($A214="","",SUMIFS('Exact Output'!$Q:$Q,'Exact Output'!$A:$A,$A214,'Exact Output'!$B:$B,$U214))</f>
        <v>0</v>
      </c>
      <c r="R214" s="8">
        <f>IF($A214="","",IF($E214&gt;0,$P214+$Q214,0))</f>
        <v>0</v>
      </c>
      <c r="S214" s="6">
        <f>IF($A214="","",IF(OR($B214="",AND($D214=0,$E214=0),AND($D214&gt;0,$E214&gt;0)),"Fix input row",IF($E214&gt;0,"Invoice row","Payment row")))</f>
        <v>0</v>
      </c>
      <c r="T214" s="8">
        <f>IF($A214="","",$I214-$D214)</f>
        <v>0</v>
      </c>
      <c r="U214" s="6">
        <f>IF($E214&gt;0,COUNTIFS($A$2:$A214,$A214,$E$2:$E214,"&gt;0"),"")</f>
        <v>0</v>
      </c>
      <c r="V214" s="10">
        <f>IF($A214="","",IF($B214="","Missing date",IF(AND($D214=0,$E214=0),"Debit or credit required",IF(AND($D214&gt;0,$E214&gt;0),"Use either debit or credit, not both",IF($G214=0,"Tax rate missing","")))))</f>
        <v>0</v>
      </c>
    </row>
    <row r="215" spans="1:22">
      <c r="A215" s="6">
        <f>IF(Input!$A215="","",Input!$A215)</f>
        <v>0</v>
      </c>
      <c r="B215" s="7">
        <f>IF(Input!$A215="","",IFERROR(Input!$B215*1,DATEVALUE(Input!$B215)))</f>
        <v>0</v>
      </c>
      <c r="C215" s="6">
        <f>IF(Input!$A215="","",Input!$C215)</f>
        <v>0</v>
      </c>
      <c r="D215" s="8">
        <f>IF(Input!$A215="","",Input!$D215)</f>
        <v>0</v>
      </c>
      <c r="E215" s="8">
        <f>IF(Input!$A215="","",Input!$E215)</f>
        <v>0</v>
      </c>
      <c r="F215" s="6">
        <f>IF(Input!$A215="","",Input!$F215)</f>
        <v>0</v>
      </c>
      <c r="G215" s="9">
        <f>IF($A215="","",IF($F215&gt;1,$F215/100,$F215))</f>
        <v>0</v>
      </c>
      <c r="H215" s="8">
        <f>IF($A215="","",IF($A215=$A214,$H214+$E215,$E215))</f>
        <v>0</v>
      </c>
      <c r="I215" s="8">
        <f>IF($A215="","",IF($A215=$A214,$I214+$D215,$D215))</f>
        <v>0</v>
      </c>
      <c r="J215" s="8">
        <f>IF($A215="","",$H215-$E215)</f>
        <v>0</v>
      </c>
      <c r="K215" s="8">
        <f>IF($A215="","",SUMIF($A$2:$A$2001,$A215,$D$2:$D$2001))</f>
        <v>0</v>
      </c>
      <c r="L215" s="8">
        <f>IF($A215="","",IF($E215&gt;0,$E215/(1+$G215),0))</f>
        <v>0</v>
      </c>
      <c r="M215" s="8">
        <f>IF($A215="","",IF($E215&gt;0,$L215*$G215,0))</f>
        <v>0</v>
      </c>
      <c r="N215" s="8">
        <f>IF($A215="","",IF($E215&gt;0,MAX(0,MIN($H215,$K215)-$J215),0))</f>
        <v>0</v>
      </c>
      <c r="O215" s="8">
        <f>IF($A215="","",IF($E215&gt;0,MAX(0,$H215-$K215)-MAX(0,$J215-$K215),0))</f>
        <v>0</v>
      </c>
      <c r="P215" s="8">
        <f>IF($A215="","",SUMIFS('Exact Output'!$O:$O,'Exact Output'!$A:$A,$A215,'Exact Output'!$B:$B,$U215))</f>
        <v>0</v>
      </c>
      <c r="Q215" s="8">
        <f>IF($A215="","",SUMIFS('Exact Output'!$Q:$Q,'Exact Output'!$A:$A,$A215,'Exact Output'!$B:$B,$U215))</f>
        <v>0</v>
      </c>
      <c r="R215" s="8">
        <f>IF($A215="","",IF($E215&gt;0,$P215+$Q215,0))</f>
        <v>0</v>
      </c>
      <c r="S215" s="6">
        <f>IF($A215="","",IF(OR($B215="",AND($D215=0,$E215=0),AND($D215&gt;0,$E215&gt;0)),"Fix input row",IF($E215&gt;0,"Invoice row","Payment row")))</f>
        <v>0</v>
      </c>
      <c r="T215" s="8">
        <f>IF($A215="","",$I215-$D215)</f>
        <v>0</v>
      </c>
      <c r="U215" s="6">
        <f>IF($E215&gt;0,COUNTIFS($A$2:$A215,$A215,$E$2:$E215,"&gt;0"),"")</f>
        <v>0</v>
      </c>
      <c r="V215" s="10">
        <f>IF($A215="","",IF($B215="","Missing date",IF(AND($D215=0,$E215=0),"Debit or credit required",IF(AND($D215&gt;0,$E215&gt;0),"Use either debit or credit, not both",IF($G215=0,"Tax rate missing","")))))</f>
        <v>0</v>
      </c>
    </row>
    <row r="216" spans="1:22">
      <c r="A216" s="6">
        <f>IF(Input!$A216="","",Input!$A216)</f>
        <v>0</v>
      </c>
      <c r="B216" s="7">
        <f>IF(Input!$A216="","",IFERROR(Input!$B216*1,DATEVALUE(Input!$B216)))</f>
        <v>0</v>
      </c>
      <c r="C216" s="6">
        <f>IF(Input!$A216="","",Input!$C216)</f>
        <v>0</v>
      </c>
      <c r="D216" s="8">
        <f>IF(Input!$A216="","",Input!$D216)</f>
        <v>0</v>
      </c>
      <c r="E216" s="8">
        <f>IF(Input!$A216="","",Input!$E216)</f>
        <v>0</v>
      </c>
      <c r="F216" s="6">
        <f>IF(Input!$A216="","",Input!$F216)</f>
        <v>0</v>
      </c>
      <c r="G216" s="9">
        <f>IF($A216="","",IF($F216&gt;1,$F216/100,$F216))</f>
        <v>0</v>
      </c>
      <c r="H216" s="8">
        <f>IF($A216="","",IF($A216=$A215,$H215+$E216,$E216))</f>
        <v>0</v>
      </c>
      <c r="I216" s="8">
        <f>IF($A216="","",IF($A216=$A215,$I215+$D216,$D216))</f>
        <v>0</v>
      </c>
      <c r="J216" s="8">
        <f>IF($A216="","",$H216-$E216)</f>
        <v>0</v>
      </c>
      <c r="K216" s="8">
        <f>IF($A216="","",SUMIF($A$2:$A$2001,$A216,$D$2:$D$2001))</f>
        <v>0</v>
      </c>
      <c r="L216" s="8">
        <f>IF($A216="","",IF($E216&gt;0,$E216/(1+$G216),0))</f>
        <v>0</v>
      </c>
      <c r="M216" s="8">
        <f>IF($A216="","",IF($E216&gt;0,$L216*$G216,0))</f>
        <v>0</v>
      </c>
      <c r="N216" s="8">
        <f>IF($A216="","",IF($E216&gt;0,MAX(0,MIN($H216,$K216)-$J216),0))</f>
        <v>0</v>
      </c>
      <c r="O216" s="8">
        <f>IF($A216="","",IF($E216&gt;0,MAX(0,$H216-$K216)-MAX(0,$J216-$K216),0))</f>
        <v>0</v>
      </c>
      <c r="P216" s="8">
        <f>IF($A216="","",SUMIFS('Exact Output'!$O:$O,'Exact Output'!$A:$A,$A216,'Exact Output'!$B:$B,$U216))</f>
        <v>0</v>
      </c>
      <c r="Q216" s="8">
        <f>IF($A216="","",SUMIFS('Exact Output'!$Q:$Q,'Exact Output'!$A:$A,$A216,'Exact Output'!$B:$B,$U216))</f>
        <v>0</v>
      </c>
      <c r="R216" s="8">
        <f>IF($A216="","",IF($E216&gt;0,$P216+$Q216,0))</f>
        <v>0</v>
      </c>
      <c r="S216" s="6">
        <f>IF($A216="","",IF(OR($B216="",AND($D216=0,$E216=0),AND($D216&gt;0,$E216&gt;0)),"Fix input row",IF($E216&gt;0,"Invoice row","Payment row")))</f>
        <v>0</v>
      </c>
      <c r="T216" s="8">
        <f>IF($A216="","",$I216-$D216)</f>
        <v>0</v>
      </c>
      <c r="U216" s="6">
        <f>IF($E216&gt;0,COUNTIFS($A$2:$A216,$A216,$E$2:$E216,"&gt;0"),"")</f>
        <v>0</v>
      </c>
      <c r="V216" s="10">
        <f>IF($A216="","",IF($B216="","Missing date",IF(AND($D216=0,$E216=0),"Debit or credit required",IF(AND($D216&gt;0,$E216&gt;0),"Use either debit or credit, not both",IF($G216=0,"Tax rate missing","")))))</f>
        <v>0</v>
      </c>
    </row>
    <row r="217" spans="1:22">
      <c r="A217" s="6">
        <f>IF(Input!$A217="","",Input!$A217)</f>
        <v>0</v>
      </c>
      <c r="B217" s="7">
        <f>IF(Input!$A217="","",IFERROR(Input!$B217*1,DATEVALUE(Input!$B217)))</f>
        <v>0</v>
      </c>
      <c r="C217" s="6">
        <f>IF(Input!$A217="","",Input!$C217)</f>
        <v>0</v>
      </c>
      <c r="D217" s="8">
        <f>IF(Input!$A217="","",Input!$D217)</f>
        <v>0</v>
      </c>
      <c r="E217" s="8">
        <f>IF(Input!$A217="","",Input!$E217)</f>
        <v>0</v>
      </c>
      <c r="F217" s="6">
        <f>IF(Input!$A217="","",Input!$F217)</f>
        <v>0</v>
      </c>
      <c r="G217" s="9">
        <f>IF($A217="","",IF($F217&gt;1,$F217/100,$F217))</f>
        <v>0</v>
      </c>
      <c r="H217" s="8">
        <f>IF($A217="","",IF($A217=$A216,$H216+$E217,$E217))</f>
        <v>0</v>
      </c>
      <c r="I217" s="8">
        <f>IF($A217="","",IF($A217=$A216,$I216+$D217,$D217))</f>
        <v>0</v>
      </c>
      <c r="J217" s="8">
        <f>IF($A217="","",$H217-$E217)</f>
        <v>0</v>
      </c>
      <c r="K217" s="8">
        <f>IF($A217="","",SUMIF($A$2:$A$2001,$A217,$D$2:$D$2001))</f>
        <v>0</v>
      </c>
      <c r="L217" s="8">
        <f>IF($A217="","",IF($E217&gt;0,$E217/(1+$G217),0))</f>
        <v>0</v>
      </c>
      <c r="M217" s="8">
        <f>IF($A217="","",IF($E217&gt;0,$L217*$G217,0))</f>
        <v>0</v>
      </c>
      <c r="N217" s="8">
        <f>IF($A217="","",IF($E217&gt;0,MAX(0,MIN($H217,$K217)-$J217),0))</f>
        <v>0</v>
      </c>
      <c r="O217" s="8">
        <f>IF($A217="","",IF($E217&gt;0,MAX(0,$H217-$K217)-MAX(0,$J217-$K217),0))</f>
        <v>0</v>
      </c>
      <c r="P217" s="8">
        <f>IF($A217="","",SUMIFS('Exact Output'!$O:$O,'Exact Output'!$A:$A,$A217,'Exact Output'!$B:$B,$U217))</f>
        <v>0</v>
      </c>
      <c r="Q217" s="8">
        <f>IF($A217="","",SUMIFS('Exact Output'!$Q:$Q,'Exact Output'!$A:$A,$A217,'Exact Output'!$B:$B,$U217))</f>
        <v>0</v>
      </c>
      <c r="R217" s="8">
        <f>IF($A217="","",IF($E217&gt;0,$P217+$Q217,0))</f>
        <v>0</v>
      </c>
      <c r="S217" s="6">
        <f>IF($A217="","",IF(OR($B217="",AND($D217=0,$E217=0),AND($D217&gt;0,$E217&gt;0)),"Fix input row",IF($E217&gt;0,"Invoice row","Payment row")))</f>
        <v>0</v>
      </c>
      <c r="T217" s="8">
        <f>IF($A217="","",$I217-$D217)</f>
        <v>0</v>
      </c>
      <c r="U217" s="6">
        <f>IF($E217&gt;0,COUNTIFS($A$2:$A217,$A217,$E$2:$E217,"&gt;0"),"")</f>
        <v>0</v>
      </c>
      <c r="V217" s="10">
        <f>IF($A217="","",IF($B217="","Missing date",IF(AND($D217=0,$E217=0),"Debit or credit required",IF(AND($D217&gt;0,$E217&gt;0),"Use either debit or credit, not both",IF($G217=0,"Tax rate missing","")))))</f>
        <v>0</v>
      </c>
    </row>
    <row r="218" spans="1:22">
      <c r="A218" s="6">
        <f>IF(Input!$A218="","",Input!$A218)</f>
        <v>0</v>
      </c>
      <c r="B218" s="7">
        <f>IF(Input!$A218="","",IFERROR(Input!$B218*1,DATEVALUE(Input!$B218)))</f>
        <v>0</v>
      </c>
      <c r="C218" s="6">
        <f>IF(Input!$A218="","",Input!$C218)</f>
        <v>0</v>
      </c>
      <c r="D218" s="8">
        <f>IF(Input!$A218="","",Input!$D218)</f>
        <v>0</v>
      </c>
      <c r="E218" s="8">
        <f>IF(Input!$A218="","",Input!$E218)</f>
        <v>0</v>
      </c>
      <c r="F218" s="6">
        <f>IF(Input!$A218="","",Input!$F218)</f>
        <v>0</v>
      </c>
      <c r="G218" s="9">
        <f>IF($A218="","",IF($F218&gt;1,$F218/100,$F218))</f>
        <v>0</v>
      </c>
      <c r="H218" s="8">
        <f>IF($A218="","",IF($A218=$A217,$H217+$E218,$E218))</f>
        <v>0</v>
      </c>
      <c r="I218" s="8">
        <f>IF($A218="","",IF($A218=$A217,$I217+$D218,$D218))</f>
        <v>0</v>
      </c>
      <c r="J218" s="8">
        <f>IF($A218="","",$H218-$E218)</f>
        <v>0</v>
      </c>
      <c r="K218" s="8">
        <f>IF($A218="","",SUMIF($A$2:$A$2001,$A218,$D$2:$D$2001))</f>
        <v>0</v>
      </c>
      <c r="L218" s="8">
        <f>IF($A218="","",IF($E218&gt;0,$E218/(1+$G218),0))</f>
        <v>0</v>
      </c>
      <c r="M218" s="8">
        <f>IF($A218="","",IF($E218&gt;0,$L218*$G218,0))</f>
        <v>0</v>
      </c>
      <c r="N218" s="8">
        <f>IF($A218="","",IF($E218&gt;0,MAX(0,MIN($H218,$K218)-$J218),0))</f>
        <v>0</v>
      </c>
      <c r="O218" s="8">
        <f>IF($A218="","",IF($E218&gt;0,MAX(0,$H218-$K218)-MAX(0,$J218-$K218),0))</f>
        <v>0</v>
      </c>
      <c r="P218" s="8">
        <f>IF($A218="","",SUMIFS('Exact Output'!$O:$O,'Exact Output'!$A:$A,$A218,'Exact Output'!$B:$B,$U218))</f>
        <v>0</v>
      </c>
      <c r="Q218" s="8">
        <f>IF($A218="","",SUMIFS('Exact Output'!$Q:$Q,'Exact Output'!$A:$A,$A218,'Exact Output'!$B:$B,$U218))</f>
        <v>0</v>
      </c>
      <c r="R218" s="8">
        <f>IF($A218="","",IF($E218&gt;0,$P218+$Q218,0))</f>
        <v>0</v>
      </c>
      <c r="S218" s="6">
        <f>IF($A218="","",IF(OR($B218="",AND($D218=0,$E218=0),AND($D218&gt;0,$E218&gt;0)),"Fix input row",IF($E218&gt;0,"Invoice row","Payment row")))</f>
        <v>0</v>
      </c>
      <c r="T218" s="8">
        <f>IF($A218="","",$I218-$D218)</f>
        <v>0</v>
      </c>
      <c r="U218" s="6">
        <f>IF($E218&gt;0,COUNTIFS($A$2:$A218,$A218,$E$2:$E218,"&gt;0"),"")</f>
        <v>0</v>
      </c>
      <c r="V218" s="10">
        <f>IF($A218="","",IF($B218="","Missing date",IF(AND($D218=0,$E218=0),"Debit or credit required",IF(AND($D218&gt;0,$E218&gt;0),"Use either debit or credit, not both",IF($G218=0,"Tax rate missing","")))))</f>
        <v>0</v>
      </c>
    </row>
    <row r="219" spans="1:22">
      <c r="A219" s="6">
        <f>IF(Input!$A219="","",Input!$A219)</f>
        <v>0</v>
      </c>
      <c r="B219" s="7">
        <f>IF(Input!$A219="","",IFERROR(Input!$B219*1,DATEVALUE(Input!$B219)))</f>
        <v>0</v>
      </c>
      <c r="C219" s="6">
        <f>IF(Input!$A219="","",Input!$C219)</f>
        <v>0</v>
      </c>
      <c r="D219" s="8">
        <f>IF(Input!$A219="","",Input!$D219)</f>
        <v>0</v>
      </c>
      <c r="E219" s="8">
        <f>IF(Input!$A219="","",Input!$E219)</f>
        <v>0</v>
      </c>
      <c r="F219" s="6">
        <f>IF(Input!$A219="","",Input!$F219)</f>
        <v>0</v>
      </c>
      <c r="G219" s="9">
        <f>IF($A219="","",IF($F219&gt;1,$F219/100,$F219))</f>
        <v>0</v>
      </c>
      <c r="H219" s="8">
        <f>IF($A219="","",IF($A219=$A218,$H218+$E219,$E219))</f>
        <v>0</v>
      </c>
      <c r="I219" s="8">
        <f>IF($A219="","",IF($A219=$A218,$I218+$D219,$D219))</f>
        <v>0</v>
      </c>
      <c r="J219" s="8">
        <f>IF($A219="","",$H219-$E219)</f>
        <v>0</v>
      </c>
      <c r="K219" s="8">
        <f>IF($A219="","",SUMIF($A$2:$A$2001,$A219,$D$2:$D$2001))</f>
        <v>0</v>
      </c>
      <c r="L219" s="8">
        <f>IF($A219="","",IF($E219&gt;0,$E219/(1+$G219),0))</f>
        <v>0</v>
      </c>
      <c r="M219" s="8">
        <f>IF($A219="","",IF($E219&gt;0,$L219*$G219,0))</f>
        <v>0</v>
      </c>
      <c r="N219" s="8">
        <f>IF($A219="","",IF($E219&gt;0,MAX(0,MIN($H219,$K219)-$J219),0))</f>
        <v>0</v>
      </c>
      <c r="O219" s="8">
        <f>IF($A219="","",IF($E219&gt;0,MAX(0,$H219-$K219)-MAX(0,$J219-$K219),0))</f>
        <v>0</v>
      </c>
      <c r="P219" s="8">
        <f>IF($A219="","",SUMIFS('Exact Output'!$O:$O,'Exact Output'!$A:$A,$A219,'Exact Output'!$B:$B,$U219))</f>
        <v>0</v>
      </c>
      <c r="Q219" s="8">
        <f>IF($A219="","",SUMIFS('Exact Output'!$Q:$Q,'Exact Output'!$A:$A,$A219,'Exact Output'!$B:$B,$U219))</f>
        <v>0</v>
      </c>
      <c r="R219" s="8">
        <f>IF($A219="","",IF($E219&gt;0,$P219+$Q219,0))</f>
        <v>0</v>
      </c>
      <c r="S219" s="6">
        <f>IF($A219="","",IF(OR($B219="",AND($D219=0,$E219=0),AND($D219&gt;0,$E219&gt;0)),"Fix input row",IF($E219&gt;0,"Invoice row","Payment row")))</f>
        <v>0</v>
      </c>
      <c r="T219" s="8">
        <f>IF($A219="","",$I219-$D219)</f>
        <v>0</v>
      </c>
      <c r="U219" s="6">
        <f>IF($E219&gt;0,COUNTIFS($A$2:$A219,$A219,$E$2:$E219,"&gt;0"),"")</f>
        <v>0</v>
      </c>
      <c r="V219" s="10">
        <f>IF($A219="","",IF($B219="","Missing date",IF(AND($D219=0,$E219=0),"Debit or credit required",IF(AND($D219&gt;0,$E219&gt;0),"Use either debit or credit, not both",IF($G219=0,"Tax rate missing","")))))</f>
        <v>0</v>
      </c>
    </row>
    <row r="220" spans="1:22">
      <c r="A220" s="6">
        <f>IF(Input!$A220="","",Input!$A220)</f>
        <v>0</v>
      </c>
      <c r="B220" s="7">
        <f>IF(Input!$A220="","",IFERROR(Input!$B220*1,DATEVALUE(Input!$B220)))</f>
        <v>0</v>
      </c>
      <c r="C220" s="6">
        <f>IF(Input!$A220="","",Input!$C220)</f>
        <v>0</v>
      </c>
      <c r="D220" s="8">
        <f>IF(Input!$A220="","",Input!$D220)</f>
        <v>0</v>
      </c>
      <c r="E220" s="8">
        <f>IF(Input!$A220="","",Input!$E220)</f>
        <v>0</v>
      </c>
      <c r="F220" s="6">
        <f>IF(Input!$A220="","",Input!$F220)</f>
        <v>0</v>
      </c>
      <c r="G220" s="9">
        <f>IF($A220="","",IF($F220&gt;1,$F220/100,$F220))</f>
        <v>0</v>
      </c>
      <c r="H220" s="8">
        <f>IF($A220="","",IF($A220=$A219,$H219+$E220,$E220))</f>
        <v>0</v>
      </c>
      <c r="I220" s="8">
        <f>IF($A220="","",IF($A220=$A219,$I219+$D220,$D220))</f>
        <v>0</v>
      </c>
      <c r="J220" s="8">
        <f>IF($A220="","",$H220-$E220)</f>
        <v>0</v>
      </c>
      <c r="K220" s="8">
        <f>IF($A220="","",SUMIF($A$2:$A$2001,$A220,$D$2:$D$2001))</f>
        <v>0</v>
      </c>
      <c r="L220" s="8">
        <f>IF($A220="","",IF($E220&gt;0,$E220/(1+$G220),0))</f>
        <v>0</v>
      </c>
      <c r="M220" s="8">
        <f>IF($A220="","",IF($E220&gt;0,$L220*$G220,0))</f>
        <v>0</v>
      </c>
      <c r="N220" s="8">
        <f>IF($A220="","",IF($E220&gt;0,MAX(0,MIN($H220,$K220)-$J220),0))</f>
        <v>0</v>
      </c>
      <c r="O220" s="8">
        <f>IF($A220="","",IF($E220&gt;0,MAX(0,$H220-$K220)-MAX(0,$J220-$K220),0))</f>
        <v>0</v>
      </c>
      <c r="P220" s="8">
        <f>IF($A220="","",SUMIFS('Exact Output'!$O:$O,'Exact Output'!$A:$A,$A220,'Exact Output'!$B:$B,$U220))</f>
        <v>0</v>
      </c>
      <c r="Q220" s="8">
        <f>IF($A220="","",SUMIFS('Exact Output'!$Q:$Q,'Exact Output'!$A:$A,$A220,'Exact Output'!$B:$B,$U220))</f>
        <v>0</v>
      </c>
      <c r="R220" s="8">
        <f>IF($A220="","",IF($E220&gt;0,$P220+$Q220,0))</f>
        <v>0</v>
      </c>
      <c r="S220" s="6">
        <f>IF($A220="","",IF(OR($B220="",AND($D220=0,$E220=0),AND($D220&gt;0,$E220&gt;0)),"Fix input row",IF($E220&gt;0,"Invoice row","Payment row")))</f>
        <v>0</v>
      </c>
      <c r="T220" s="8">
        <f>IF($A220="","",$I220-$D220)</f>
        <v>0</v>
      </c>
      <c r="U220" s="6">
        <f>IF($E220&gt;0,COUNTIFS($A$2:$A220,$A220,$E$2:$E220,"&gt;0"),"")</f>
        <v>0</v>
      </c>
      <c r="V220" s="10">
        <f>IF($A220="","",IF($B220="","Missing date",IF(AND($D220=0,$E220=0),"Debit or credit required",IF(AND($D220&gt;0,$E220&gt;0),"Use either debit or credit, not both",IF($G220=0,"Tax rate missing","")))))</f>
        <v>0</v>
      </c>
    </row>
    <row r="221" spans="1:22">
      <c r="A221" s="6">
        <f>IF(Input!$A221="","",Input!$A221)</f>
        <v>0</v>
      </c>
      <c r="B221" s="7">
        <f>IF(Input!$A221="","",IFERROR(Input!$B221*1,DATEVALUE(Input!$B221)))</f>
        <v>0</v>
      </c>
      <c r="C221" s="6">
        <f>IF(Input!$A221="","",Input!$C221)</f>
        <v>0</v>
      </c>
      <c r="D221" s="8">
        <f>IF(Input!$A221="","",Input!$D221)</f>
        <v>0</v>
      </c>
      <c r="E221" s="8">
        <f>IF(Input!$A221="","",Input!$E221)</f>
        <v>0</v>
      </c>
      <c r="F221" s="6">
        <f>IF(Input!$A221="","",Input!$F221)</f>
        <v>0</v>
      </c>
      <c r="G221" s="9">
        <f>IF($A221="","",IF($F221&gt;1,$F221/100,$F221))</f>
        <v>0</v>
      </c>
      <c r="H221" s="8">
        <f>IF($A221="","",IF($A221=$A220,$H220+$E221,$E221))</f>
        <v>0</v>
      </c>
      <c r="I221" s="8">
        <f>IF($A221="","",IF($A221=$A220,$I220+$D221,$D221))</f>
        <v>0</v>
      </c>
      <c r="J221" s="8">
        <f>IF($A221="","",$H221-$E221)</f>
        <v>0</v>
      </c>
      <c r="K221" s="8">
        <f>IF($A221="","",SUMIF($A$2:$A$2001,$A221,$D$2:$D$2001))</f>
        <v>0</v>
      </c>
      <c r="L221" s="8">
        <f>IF($A221="","",IF($E221&gt;0,$E221/(1+$G221),0))</f>
        <v>0</v>
      </c>
      <c r="M221" s="8">
        <f>IF($A221="","",IF($E221&gt;0,$L221*$G221,0))</f>
        <v>0</v>
      </c>
      <c r="N221" s="8">
        <f>IF($A221="","",IF($E221&gt;0,MAX(0,MIN($H221,$K221)-$J221),0))</f>
        <v>0</v>
      </c>
      <c r="O221" s="8">
        <f>IF($A221="","",IF($E221&gt;0,MAX(0,$H221-$K221)-MAX(0,$J221-$K221),0))</f>
        <v>0</v>
      </c>
      <c r="P221" s="8">
        <f>IF($A221="","",SUMIFS('Exact Output'!$O:$O,'Exact Output'!$A:$A,$A221,'Exact Output'!$B:$B,$U221))</f>
        <v>0</v>
      </c>
      <c r="Q221" s="8">
        <f>IF($A221="","",SUMIFS('Exact Output'!$Q:$Q,'Exact Output'!$A:$A,$A221,'Exact Output'!$B:$B,$U221))</f>
        <v>0</v>
      </c>
      <c r="R221" s="8">
        <f>IF($A221="","",IF($E221&gt;0,$P221+$Q221,0))</f>
        <v>0</v>
      </c>
      <c r="S221" s="6">
        <f>IF($A221="","",IF(OR($B221="",AND($D221=0,$E221=0),AND($D221&gt;0,$E221&gt;0)),"Fix input row",IF($E221&gt;0,"Invoice row","Payment row")))</f>
        <v>0</v>
      </c>
      <c r="T221" s="8">
        <f>IF($A221="","",$I221-$D221)</f>
        <v>0</v>
      </c>
      <c r="U221" s="6">
        <f>IF($E221&gt;0,COUNTIFS($A$2:$A221,$A221,$E$2:$E221,"&gt;0"),"")</f>
        <v>0</v>
      </c>
      <c r="V221" s="10">
        <f>IF($A221="","",IF($B221="","Missing date",IF(AND($D221=0,$E221=0),"Debit or credit required",IF(AND($D221&gt;0,$E221&gt;0),"Use either debit or credit, not both",IF($G221=0,"Tax rate missing","")))))</f>
        <v>0</v>
      </c>
    </row>
    <row r="222" spans="1:22">
      <c r="A222" s="6">
        <f>IF(Input!$A222="","",Input!$A222)</f>
        <v>0</v>
      </c>
      <c r="B222" s="7">
        <f>IF(Input!$A222="","",IFERROR(Input!$B222*1,DATEVALUE(Input!$B222)))</f>
        <v>0</v>
      </c>
      <c r="C222" s="6">
        <f>IF(Input!$A222="","",Input!$C222)</f>
        <v>0</v>
      </c>
      <c r="D222" s="8">
        <f>IF(Input!$A222="","",Input!$D222)</f>
        <v>0</v>
      </c>
      <c r="E222" s="8">
        <f>IF(Input!$A222="","",Input!$E222)</f>
        <v>0</v>
      </c>
      <c r="F222" s="6">
        <f>IF(Input!$A222="","",Input!$F222)</f>
        <v>0</v>
      </c>
      <c r="G222" s="9">
        <f>IF($A222="","",IF($F222&gt;1,$F222/100,$F222))</f>
        <v>0</v>
      </c>
      <c r="H222" s="8">
        <f>IF($A222="","",IF($A222=$A221,$H221+$E222,$E222))</f>
        <v>0</v>
      </c>
      <c r="I222" s="8">
        <f>IF($A222="","",IF($A222=$A221,$I221+$D222,$D222))</f>
        <v>0</v>
      </c>
      <c r="J222" s="8">
        <f>IF($A222="","",$H222-$E222)</f>
        <v>0</v>
      </c>
      <c r="K222" s="8">
        <f>IF($A222="","",SUMIF($A$2:$A$2001,$A222,$D$2:$D$2001))</f>
        <v>0</v>
      </c>
      <c r="L222" s="8">
        <f>IF($A222="","",IF($E222&gt;0,$E222/(1+$G222),0))</f>
        <v>0</v>
      </c>
      <c r="M222" s="8">
        <f>IF($A222="","",IF($E222&gt;0,$L222*$G222,0))</f>
        <v>0</v>
      </c>
      <c r="N222" s="8">
        <f>IF($A222="","",IF($E222&gt;0,MAX(0,MIN($H222,$K222)-$J222),0))</f>
        <v>0</v>
      </c>
      <c r="O222" s="8">
        <f>IF($A222="","",IF($E222&gt;0,MAX(0,$H222-$K222)-MAX(0,$J222-$K222),0))</f>
        <v>0</v>
      </c>
      <c r="P222" s="8">
        <f>IF($A222="","",SUMIFS('Exact Output'!$O:$O,'Exact Output'!$A:$A,$A222,'Exact Output'!$B:$B,$U222))</f>
        <v>0</v>
      </c>
      <c r="Q222" s="8">
        <f>IF($A222="","",SUMIFS('Exact Output'!$Q:$Q,'Exact Output'!$A:$A,$A222,'Exact Output'!$B:$B,$U222))</f>
        <v>0</v>
      </c>
      <c r="R222" s="8">
        <f>IF($A222="","",IF($E222&gt;0,$P222+$Q222,0))</f>
        <v>0</v>
      </c>
      <c r="S222" s="6">
        <f>IF($A222="","",IF(OR($B222="",AND($D222=0,$E222=0),AND($D222&gt;0,$E222&gt;0)),"Fix input row",IF($E222&gt;0,"Invoice row","Payment row")))</f>
        <v>0</v>
      </c>
      <c r="T222" s="8">
        <f>IF($A222="","",$I222-$D222)</f>
        <v>0</v>
      </c>
      <c r="U222" s="6">
        <f>IF($E222&gt;0,COUNTIFS($A$2:$A222,$A222,$E$2:$E222,"&gt;0"),"")</f>
        <v>0</v>
      </c>
      <c r="V222" s="10">
        <f>IF($A222="","",IF($B222="","Missing date",IF(AND($D222=0,$E222=0),"Debit or credit required",IF(AND($D222&gt;0,$E222&gt;0),"Use either debit or credit, not both",IF($G222=0,"Tax rate missing","")))))</f>
        <v>0</v>
      </c>
    </row>
    <row r="223" spans="1:22">
      <c r="A223" s="6">
        <f>IF(Input!$A223="","",Input!$A223)</f>
        <v>0</v>
      </c>
      <c r="B223" s="7">
        <f>IF(Input!$A223="","",IFERROR(Input!$B223*1,DATEVALUE(Input!$B223)))</f>
        <v>0</v>
      </c>
      <c r="C223" s="6">
        <f>IF(Input!$A223="","",Input!$C223)</f>
        <v>0</v>
      </c>
      <c r="D223" s="8">
        <f>IF(Input!$A223="","",Input!$D223)</f>
        <v>0</v>
      </c>
      <c r="E223" s="8">
        <f>IF(Input!$A223="","",Input!$E223)</f>
        <v>0</v>
      </c>
      <c r="F223" s="6">
        <f>IF(Input!$A223="","",Input!$F223)</f>
        <v>0</v>
      </c>
      <c r="G223" s="9">
        <f>IF($A223="","",IF($F223&gt;1,$F223/100,$F223))</f>
        <v>0</v>
      </c>
      <c r="H223" s="8">
        <f>IF($A223="","",IF($A223=$A222,$H222+$E223,$E223))</f>
        <v>0</v>
      </c>
      <c r="I223" s="8">
        <f>IF($A223="","",IF($A223=$A222,$I222+$D223,$D223))</f>
        <v>0</v>
      </c>
      <c r="J223" s="8">
        <f>IF($A223="","",$H223-$E223)</f>
        <v>0</v>
      </c>
      <c r="K223" s="8">
        <f>IF($A223="","",SUMIF($A$2:$A$2001,$A223,$D$2:$D$2001))</f>
        <v>0</v>
      </c>
      <c r="L223" s="8">
        <f>IF($A223="","",IF($E223&gt;0,$E223/(1+$G223),0))</f>
        <v>0</v>
      </c>
      <c r="M223" s="8">
        <f>IF($A223="","",IF($E223&gt;0,$L223*$G223,0))</f>
        <v>0</v>
      </c>
      <c r="N223" s="8">
        <f>IF($A223="","",IF($E223&gt;0,MAX(0,MIN($H223,$K223)-$J223),0))</f>
        <v>0</v>
      </c>
      <c r="O223" s="8">
        <f>IF($A223="","",IF($E223&gt;0,MAX(0,$H223-$K223)-MAX(0,$J223-$K223),0))</f>
        <v>0</v>
      </c>
      <c r="P223" s="8">
        <f>IF($A223="","",SUMIFS('Exact Output'!$O:$O,'Exact Output'!$A:$A,$A223,'Exact Output'!$B:$B,$U223))</f>
        <v>0</v>
      </c>
      <c r="Q223" s="8">
        <f>IF($A223="","",SUMIFS('Exact Output'!$Q:$Q,'Exact Output'!$A:$A,$A223,'Exact Output'!$B:$B,$U223))</f>
        <v>0</v>
      </c>
      <c r="R223" s="8">
        <f>IF($A223="","",IF($E223&gt;0,$P223+$Q223,0))</f>
        <v>0</v>
      </c>
      <c r="S223" s="6">
        <f>IF($A223="","",IF(OR($B223="",AND($D223=0,$E223=0),AND($D223&gt;0,$E223&gt;0)),"Fix input row",IF($E223&gt;0,"Invoice row","Payment row")))</f>
        <v>0</v>
      </c>
      <c r="T223" s="8">
        <f>IF($A223="","",$I223-$D223)</f>
        <v>0</v>
      </c>
      <c r="U223" s="6">
        <f>IF($E223&gt;0,COUNTIFS($A$2:$A223,$A223,$E$2:$E223,"&gt;0"),"")</f>
        <v>0</v>
      </c>
      <c r="V223" s="10">
        <f>IF($A223="","",IF($B223="","Missing date",IF(AND($D223=0,$E223=0),"Debit or credit required",IF(AND($D223&gt;0,$E223&gt;0),"Use either debit or credit, not both",IF($G223=0,"Tax rate missing","")))))</f>
        <v>0</v>
      </c>
    </row>
    <row r="224" spans="1:22">
      <c r="A224" s="6">
        <f>IF(Input!$A224="","",Input!$A224)</f>
        <v>0</v>
      </c>
      <c r="B224" s="7">
        <f>IF(Input!$A224="","",IFERROR(Input!$B224*1,DATEVALUE(Input!$B224)))</f>
        <v>0</v>
      </c>
      <c r="C224" s="6">
        <f>IF(Input!$A224="","",Input!$C224)</f>
        <v>0</v>
      </c>
      <c r="D224" s="8">
        <f>IF(Input!$A224="","",Input!$D224)</f>
        <v>0</v>
      </c>
      <c r="E224" s="8">
        <f>IF(Input!$A224="","",Input!$E224)</f>
        <v>0</v>
      </c>
      <c r="F224" s="6">
        <f>IF(Input!$A224="","",Input!$F224)</f>
        <v>0</v>
      </c>
      <c r="G224" s="9">
        <f>IF($A224="","",IF($F224&gt;1,$F224/100,$F224))</f>
        <v>0</v>
      </c>
      <c r="H224" s="8">
        <f>IF($A224="","",IF($A224=$A223,$H223+$E224,$E224))</f>
        <v>0</v>
      </c>
      <c r="I224" s="8">
        <f>IF($A224="","",IF($A224=$A223,$I223+$D224,$D224))</f>
        <v>0</v>
      </c>
      <c r="J224" s="8">
        <f>IF($A224="","",$H224-$E224)</f>
        <v>0</v>
      </c>
      <c r="K224" s="8">
        <f>IF($A224="","",SUMIF($A$2:$A$2001,$A224,$D$2:$D$2001))</f>
        <v>0</v>
      </c>
      <c r="L224" s="8">
        <f>IF($A224="","",IF($E224&gt;0,$E224/(1+$G224),0))</f>
        <v>0</v>
      </c>
      <c r="M224" s="8">
        <f>IF($A224="","",IF($E224&gt;0,$L224*$G224,0))</f>
        <v>0</v>
      </c>
      <c r="N224" s="8">
        <f>IF($A224="","",IF($E224&gt;0,MAX(0,MIN($H224,$K224)-$J224),0))</f>
        <v>0</v>
      </c>
      <c r="O224" s="8">
        <f>IF($A224="","",IF($E224&gt;0,MAX(0,$H224-$K224)-MAX(0,$J224-$K224),0))</f>
        <v>0</v>
      </c>
      <c r="P224" s="8">
        <f>IF($A224="","",SUMIFS('Exact Output'!$O:$O,'Exact Output'!$A:$A,$A224,'Exact Output'!$B:$B,$U224))</f>
        <v>0</v>
      </c>
      <c r="Q224" s="8">
        <f>IF($A224="","",SUMIFS('Exact Output'!$Q:$Q,'Exact Output'!$A:$A,$A224,'Exact Output'!$B:$B,$U224))</f>
        <v>0</v>
      </c>
      <c r="R224" s="8">
        <f>IF($A224="","",IF($E224&gt;0,$P224+$Q224,0))</f>
        <v>0</v>
      </c>
      <c r="S224" s="6">
        <f>IF($A224="","",IF(OR($B224="",AND($D224=0,$E224=0),AND($D224&gt;0,$E224&gt;0)),"Fix input row",IF($E224&gt;0,"Invoice row","Payment row")))</f>
        <v>0</v>
      </c>
      <c r="T224" s="8">
        <f>IF($A224="","",$I224-$D224)</f>
        <v>0</v>
      </c>
      <c r="U224" s="6">
        <f>IF($E224&gt;0,COUNTIFS($A$2:$A224,$A224,$E$2:$E224,"&gt;0"),"")</f>
        <v>0</v>
      </c>
      <c r="V224" s="10">
        <f>IF($A224="","",IF($B224="","Missing date",IF(AND($D224=0,$E224=0),"Debit or credit required",IF(AND($D224&gt;0,$E224&gt;0),"Use either debit or credit, not both",IF($G224=0,"Tax rate missing","")))))</f>
        <v>0</v>
      </c>
    </row>
    <row r="225" spans="1:22">
      <c r="A225" s="6">
        <f>IF(Input!$A225="","",Input!$A225)</f>
        <v>0</v>
      </c>
      <c r="B225" s="7">
        <f>IF(Input!$A225="","",IFERROR(Input!$B225*1,DATEVALUE(Input!$B225)))</f>
        <v>0</v>
      </c>
      <c r="C225" s="6">
        <f>IF(Input!$A225="","",Input!$C225)</f>
        <v>0</v>
      </c>
      <c r="D225" s="8">
        <f>IF(Input!$A225="","",Input!$D225)</f>
        <v>0</v>
      </c>
      <c r="E225" s="8">
        <f>IF(Input!$A225="","",Input!$E225)</f>
        <v>0</v>
      </c>
      <c r="F225" s="6">
        <f>IF(Input!$A225="","",Input!$F225)</f>
        <v>0</v>
      </c>
      <c r="G225" s="9">
        <f>IF($A225="","",IF($F225&gt;1,$F225/100,$F225))</f>
        <v>0</v>
      </c>
      <c r="H225" s="8">
        <f>IF($A225="","",IF($A225=$A224,$H224+$E225,$E225))</f>
        <v>0</v>
      </c>
      <c r="I225" s="8">
        <f>IF($A225="","",IF($A225=$A224,$I224+$D225,$D225))</f>
        <v>0</v>
      </c>
      <c r="J225" s="8">
        <f>IF($A225="","",$H225-$E225)</f>
        <v>0</v>
      </c>
      <c r="K225" s="8">
        <f>IF($A225="","",SUMIF($A$2:$A$2001,$A225,$D$2:$D$2001))</f>
        <v>0</v>
      </c>
      <c r="L225" s="8">
        <f>IF($A225="","",IF($E225&gt;0,$E225/(1+$G225),0))</f>
        <v>0</v>
      </c>
      <c r="M225" s="8">
        <f>IF($A225="","",IF($E225&gt;0,$L225*$G225,0))</f>
        <v>0</v>
      </c>
      <c r="N225" s="8">
        <f>IF($A225="","",IF($E225&gt;0,MAX(0,MIN($H225,$K225)-$J225),0))</f>
        <v>0</v>
      </c>
      <c r="O225" s="8">
        <f>IF($A225="","",IF($E225&gt;0,MAX(0,$H225-$K225)-MAX(0,$J225-$K225),0))</f>
        <v>0</v>
      </c>
      <c r="P225" s="8">
        <f>IF($A225="","",SUMIFS('Exact Output'!$O:$O,'Exact Output'!$A:$A,$A225,'Exact Output'!$B:$B,$U225))</f>
        <v>0</v>
      </c>
      <c r="Q225" s="8">
        <f>IF($A225="","",SUMIFS('Exact Output'!$Q:$Q,'Exact Output'!$A:$A,$A225,'Exact Output'!$B:$B,$U225))</f>
        <v>0</v>
      </c>
      <c r="R225" s="8">
        <f>IF($A225="","",IF($E225&gt;0,$P225+$Q225,0))</f>
        <v>0</v>
      </c>
      <c r="S225" s="6">
        <f>IF($A225="","",IF(OR($B225="",AND($D225=0,$E225=0),AND($D225&gt;0,$E225&gt;0)),"Fix input row",IF($E225&gt;0,"Invoice row","Payment row")))</f>
        <v>0</v>
      </c>
      <c r="T225" s="8">
        <f>IF($A225="","",$I225-$D225)</f>
        <v>0</v>
      </c>
      <c r="U225" s="6">
        <f>IF($E225&gt;0,COUNTIFS($A$2:$A225,$A225,$E$2:$E225,"&gt;0"),"")</f>
        <v>0</v>
      </c>
      <c r="V225" s="10">
        <f>IF($A225="","",IF($B225="","Missing date",IF(AND($D225=0,$E225=0),"Debit or credit required",IF(AND($D225&gt;0,$E225&gt;0),"Use either debit or credit, not both",IF($G225=0,"Tax rate missing","")))))</f>
        <v>0</v>
      </c>
    </row>
    <row r="226" spans="1:22">
      <c r="A226" s="6">
        <f>IF(Input!$A226="","",Input!$A226)</f>
        <v>0</v>
      </c>
      <c r="B226" s="7">
        <f>IF(Input!$A226="","",IFERROR(Input!$B226*1,DATEVALUE(Input!$B226)))</f>
        <v>0</v>
      </c>
      <c r="C226" s="6">
        <f>IF(Input!$A226="","",Input!$C226)</f>
        <v>0</v>
      </c>
      <c r="D226" s="8">
        <f>IF(Input!$A226="","",Input!$D226)</f>
        <v>0</v>
      </c>
      <c r="E226" s="8">
        <f>IF(Input!$A226="","",Input!$E226)</f>
        <v>0</v>
      </c>
      <c r="F226" s="6">
        <f>IF(Input!$A226="","",Input!$F226)</f>
        <v>0</v>
      </c>
      <c r="G226" s="9">
        <f>IF($A226="","",IF($F226&gt;1,$F226/100,$F226))</f>
        <v>0</v>
      </c>
      <c r="H226" s="8">
        <f>IF($A226="","",IF($A226=$A225,$H225+$E226,$E226))</f>
        <v>0</v>
      </c>
      <c r="I226" s="8">
        <f>IF($A226="","",IF($A226=$A225,$I225+$D226,$D226))</f>
        <v>0</v>
      </c>
      <c r="J226" s="8">
        <f>IF($A226="","",$H226-$E226)</f>
        <v>0</v>
      </c>
      <c r="K226" s="8">
        <f>IF($A226="","",SUMIF($A$2:$A$2001,$A226,$D$2:$D$2001))</f>
        <v>0</v>
      </c>
      <c r="L226" s="8">
        <f>IF($A226="","",IF($E226&gt;0,$E226/(1+$G226),0))</f>
        <v>0</v>
      </c>
      <c r="M226" s="8">
        <f>IF($A226="","",IF($E226&gt;0,$L226*$G226,0))</f>
        <v>0</v>
      </c>
      <c r="N226" s="8">
        <f>IF($A226="","",IF($E226&gt;0,MAX(0,MIN($H226,$K226)-$J226),0))</f>
        <v>0</v>
      </c>
      <c r="O226" s="8">
        <f>IF($A226="","",IF($E226&gt;0,MAX(0,$H226-$K226)-MAX(0,$J226-$K226),0))</f>
        <v>0</v>
      </c>
      <c r="P226" s="8">
        <f>IF($A226="","",SUMIFS('Exact Output'!$O:$O,'Exact Output'!$A:$A,$A226,'Exact Output'!$B:$B,$U226))</f>
        <v>0</v>
      </c>
      <c r="Q226" s="8">
        <f>IF($A226="","",SUMIFS('Exact Output'!$Q:$Q,'Exact Output'!$A:$A,$A226,'Exact Output'!$B:$B,$U226))</f>
        <v>0</v>
      </c>
      <c r="R226" s="8">
        <f>IF($A226="","",IF($E226&gt;0,$P226+$Q226,0))</f>
        <v>0</v>
      </c>
      <c r="S226" s="6">
        <f>IF($A226="","",IF(OR($B226="",AND($D226=0,$E226=0),AND($D226&gt;0,$E226&gt;0)),"Fix input row",IF($E226&gt;0,"Invoice row","Payment row")))</f>
        <v>0</v>
      </c>
      <c r="T226" s="8">
        <f>IF($A226="","",$I226-$D226)</f>
        <v>0</v>
      </c>
      <c r="U226" s="6">
        <f>IF($E226&gt;0,COUNTIFS($A$2:$A226,$A226,$E$2:$E226,"&gt;0"),"")</f>
        <v>0</v>
      </c>
      <c r="V226" s="10">
        <f>IF($A226="","",IF($B226="","Missing date",IF(AND($D226=0,$E226=0),"Debit or credit required",IF(AND($D226&gt;0,$E226&gt;0),"Use either debit or credit, not both",IF($G226=0,"Tax rate missing","")))))</f>
        <v>0</v>
      </c>
    </row>
    <row r="227" spans="1:22">
      <c r="A227" s="6">
        <f>IF(Input!$A227="","",Input!$A227)</f>
        <v>0</v>
      </c>
      <c r="B227" s="7">
        <f>IF(Input!$A227="","",IFERROR(Input!$B227*1,DATEVALUE(Input!$B227)))</f>
        <v>0</v>
      </c>
      <c r="C227" s="6">
        <f>IF(Input!$A227="","",Input!$C227)</f>
        <v>0</v>
      </c>
      <c r="D227" s="8">
        <f>IF(Input!$A227="","",Input!$D227)</f>
        <v>0</v>
      </c>
      <c r="E227" s="8">
        <f>IF(Input!$A227="","",Input!$E227)</f>
        <v>0</v>
      </c>
      <c r="F227" s="6">
        <f>IF(Input!$A227="","",Input!$F227)</f>
        <v>0</v>
      </c>
      <c r="G227" s="9">
        <f>IF($A227="","",IF($F227&gt;1,$F227/100,$F227))</f>
        <v>0</v>
      </c>
      <c r="H227" s="8">
        <f>IF($A227="","",IF($A227=$A226,$H226+$E227,$E227))</f>
        <v>0</v>
      </c>
      <c r="I227" s="8">
        <f>IF($A227="","",IF($A227=$A226,$I226+$D227,$D227))</f>
        <v>0</v>
      </c>
      <c r="J227" s="8">
        <f>IF($A227="","",$H227-$E227)</f>
        <v>0</v>
      </c>
      <c r="K227" s="8">
        <f>IF($A227="","",SUMIF($A$2:$A$2001,$A227,$D$2:$D$2001))</f>
        <v>0</v>
      </c>
      <c r="L227" s="8">
        <f>IF($A227="","",IF($E227&gt;0,$E227/(1+$G227),0))</f>
        <v>0</v>
      </c>
      <c r="M227" s="8">
        <f>IF($A227="","",IF($E227&gt;0,$L227*$G227,0))</f>
        <v>0</v>
      </c>
      <c r="N227" s="8">
        <f>IF($A227="","",IF($E227&gt;0,MAX(0,MIN($H227,$K227)-$J227),0))</f>
        <v>0</v>
      </c>
      <c r="O227" s="8">
        <f>IF($A227="","",IF($E227&gt;0,MAX(0,$H227-$K227)-MAX(0,$J227-$K227),0))</f>
        <v>0</v>
      </c>
      <c r="P227" s="8">
        <f>IF($A227="","",SUMIFS('Exact Output'!$O:$O,'Exact Output'!$A:$A,$A227,'Exact Output'!$B:$B,$U227))</f>
        <v>0</v>
      </c>
      <c r="Q227" s="8">
        <f>IF($A227="","",SUMIFS('Exact Output'!$Q:$Q,'Exact Output'!$A:$A,$A227,'Exact Output'!$B:$B,$U227))</f>
        <v>0</v>
      </c>
      <c r="R227" s="8">
        <f>IF($A227="","",IF($E227&gt;0,$P227+$Q227,0))</f>
        <v>0</v>
      </c>
      <c r="S227" s="6">
        <f>IF($A227="","",IF(OR($B227="",AND($D227=0,$E227=0),AND($D227&gt;0,$E227&gt;0)),"Fix input row",IF($E227&gt;0,"Invoice row","Payment row")))</f>
        <v>0</v>
      </c>
      <c r="T227" s="8">
        <f>IF($A227="","",$I227-$D227)</f>
        <v>0</v>
      </c>
      <c r="U227" s="6">
        <f>IF($E227&gt;0,COUNTIFS($A$2:$A227,$A227,$E$2:$E227,"&gt;0"),"")</f>
        <v>0</v>
      </c>
      <c r="V227" s="10">
        <f>IF($A227="","",IF($B227="","Missing date",IF(AND($D227=0,$E227=0),"Debit or credit required",IF(AND($D227&gt;0,$E227&gt;0),"Use either debit or credit, not both",IF($G227=0,"Tax rate missing","")))))</f>
        <v>0</v>
      </c>
    </row>
    <row r="228" spans="1:22">
      <c r="A228" s="6">
        <f>IF(Input!$A228="","",Input!$A228)</f>
        <v>0</v>
      </c>
      <c r="B228" s="7">
        <f>IF(Input!$A228="","",IFERROR(Input!$B228*1,DATEVALUE(Input!$B228)))</f>
        <v>0</v>
      </c>
      <c r="C228" s="6">
        <f>IF(Input!$A228="","",Input!$C228)</f>
        <v>0</v>
      </c>
      <c r="D228" s="8">
        <f>IF(Input!$A228="","",Input!$D228)</f>
        <v>0</v>
      </c>
      <c r="E228" s="8">
        <f>IF(Input!$A228="","",Input!$E228)</f>
        <v>0</v>
      </c>
      <c r="F228" s="6">
        <f>IF(Input!$A228="","",Input!$F228)</f>
        <v>0</v>
      </c>
      <c r="G228" s="9">
        <f>IF($A228="","",IF($F228&gt;1,$F228/100,$F228))</f>
        <v>0</v>
      </c>
      <c r="H228" s="8">
        <f>IF($A228="","",IF($A228=$A227,$H227+$E228,$E228))</f>
        <v>0</v>
      </c>
      <c r="I228" s="8">
        <f>IF($A228="","",IF($A228=$A227,$I227+$D228,$D228))</f>
        <v>0</v>
      </c>
      <c r="J228" s="8">
        <f>IF($A228="","",$H228-$E228)</f>
        <v>0</v>
      </c>
      <c r="K228" s="8">
        <f>IF($A228="","",SUMIF($A$2:$A$2001,$A228,$D$2:$D$2001))</f>
        <v>0</v>
      </c>
      <c r="L228" s="8">
        <f>IF($A228="","",IF($E228&gt;0,$E228/(1+$G228),0))</f>
        <v>0</v>
      </c>
      <c r="M228" s="8">
        <f>IF($A228="","",IF($E228&gt;0,$L228*$G228,0))</f>
        <v>0</v>
      </c>
      <c r="N228" s="8">
        <f>IF($A228="","",IF($E228&gt;0,MAX(0,MIN($H228,$K228)-$J228),0))</f>
        <v>0</v>
      </c>
      <c r="O228" s="8">
        <f>IF($A228="","",IF($E228&gt;0,MAX(0,$H228-$K228)-MAX(0,$J228-$K228),0))</f>
        <v>0</v>
      </c>
      <c r="P228" s="8">
        <f>IF($A228="","",SUMIFS('Exact Output'!$O:$O,'Exact Output'!$A:$A,$A228,'Exact Output'!$B:$B,$U228))</f>
        <v>0</v>
      </c>
      <c r="Q228" s="8">
        <f>IF($A228="","",SUMIFS('Exact Output'!$Q:$Q,'Exact Output'!$A:$A,$A228,'Exact Output'!$B:$B,$U228))</f>
        <v>0</v>
      </c>
      <c r="R228" s="8">
        <f>IF($A228="","",IF($E228&gt;0,$P228+$Q228,0))</f>
        <v>0</v>
      </c>
      <c r="S228" s="6">
        <f>IF($A228="","",IF(OR($B228="",AND($D228=0,$E228=0),AND($D228&gt;0,$E228&gt;0)),"Fix input row",IF($E228&gt;0,"Invoice row","Payment row")))</f>
        <v>0</v>
      </c>
      <c r="T228" s="8">
        <f>IF($A228="","",$I228-$D228)</f>
        <v>0</v>
      </c>
      <c r="U228" s="6">
        <f>IF($E228&gt;0,COUNTIFS($A$2:$A228,$A228,$E$2:$E228,"&gt;0"),"")</f>
        <v>0</v>
      </c>
      <c r="V228" s="10">
        <f>IF($A228="","",IF($B228="","Missing date",IF(AND($D228=0,$E228=0),"Debit or credit required",IF(AND($D228&gt;0,$E228&gt;0),"Use either debit or credit, not both",IF($G228=0,"Tax rate missing","")))))</f>
        <v>0</v>
      </c>
    </row>
    <row r="229" spans="1:22">
      <c r="A229" s="6">
        <f>IF(Input!$A229="","",Input!$A229)</f>
        <v>0</v>
      </c>
      <c r="B229" s="7">
        <f>IF(Input!$A229="","",IFERROR(Input!$B229*1,DATEVALUE(Input!$B229)))</f>
        <v>0</v>
      </c>
      <c r="C229" s="6">
        <f>IF(Input!$A229="","",Input!$C229)</f>
        <v>0</v>
      </c>
      <c r="D229" s="8">
        <f>IF(Input!$A229="","",Input!$D229)</f>
        <v>0</v>
      </c>
      <c r="E229" s="8">
        <f>IF(Input!$A229="","",Input!$E229)</f>
        <v>0</v>
      </c>
      <c r="F229" s="6">
        <f>IF(Input!$A229="","",Input!$F229)</f>
        <v>0</v>
      </c>
      <c r="G229" s="9">
        <f>IF($A229="","",IF($F229&gt;1,$F229/100,$F229))</f>
        <v>0</v>
      </c>
      <c r="H229" s="8">
        <f>IF($A229="","",IF($A229=$A228,$H228+$E229,$E229))</f>
        <v>0</v>
      </c>
      <c r="I229" s="8">
        <f>IF($A229="","",IF($A229=$A228,$I228+$D229,$D229))</f>
        <v>0</v>
      </c>
      <c r="J229" s="8">
        <f>IF($A229="","",$H229-$E229)</f>
        <v>0</v>
      </c>
      <c r="K229" s="8">
        <f>IF($A229="","",SUMIF($A$2:$A$2001,$A229,$D$2:$D$2001))</f>
        <v>0</v>
      </c>
      <c r="L229" s="8">
        <f>IF($A229="","",IF($E229&gt;0,$E229/(1+$G229),0))</f>
        <v>0</v>
      </c>
      <c r="M229" s="8">
        <f>IF($A229="","",IF($E229&gt;0,$L229*$G229,0))</f>
        <v>0</v>
      </c>
      <c r="N229" s="8">
        <f>IF($A229="","",IF($E229&gt;0,MAX(0,MIN($H229,$K229)-$J229),0))</f>
        <v>0</v>
      </c>
      <c r="O229" s="8">
        <f>IF($A229="","",IF($E229&gt;0,MAX(0,$H229-$K229)-MAX(0,$J229-$K229),0))</f>
        <v>0</v>
      </c>
      <c r="P229" s="8">
        <f>IF($A229="","",SUMIFS('Exact Output'!$O:$O,'Exact Output'!$A:$A,$A229,'Exact Output'!$B:$B,$U229))</f>
        <v>0</v>
      </c>
      <c r="Q229" s="8">
        <f>IF($A229="","",SUMIFS('Exact Output'!$Q:$Q,'Exact Output'!$A:$A,$A229,'Exact Output'!$B:$B,$U229))</f>
        <v>0</v>
      </c>
      <c r="R229" s="8">
        <f>IF($A229="","",IF($E229&gt;0,$P229+$Q229,0))</f>
        <v>0</v>
      </c>
      <c r="S229" s="6">
        <f>IF($A229="","",IF(OR($B229="",AND($D229=0,$E229=0),AND($D229&gt;0,$E229&gt;0)),"Fix input row",IF($E229&gt;0,"Invoice row","Payment row")))</f>
        <v>0</v>
      </c>
      <c r="T229" s="8">
        <f>IF($A229="","",$I229-$D229)</f>
        <v>0</v>
      </c>
      <c r="U229" s="6">
        <f>IF($E229&gt;0,COUNTIFS($A$2:$A229,$A229,$E$2:$E229,"&gt;0"),"")</f>
        <v>0</v>
      </c>
      <c r="V229" s="10">
        <f>IF($A229="","",IF($B229="","Missing date",IF(AND($D229=0,$E229=0),"Debit or credit required",IF(AND($D229&gt;0,$E229&gt;0),"Use either debit or credit, not both",IF($G229=0,"Tax rate missing","")))))</f>
        <v>0</v>
      </c>
    </row>
    <row r="230" spans="1:22">
      <c r="A230" s="6">
        <f>IF(Input!$A230="","",Input!$A230)</f>
        <v>0</v>
      </c>
      <c r="B230" s="7">
        <f>IF(Input!$A230="","",IFERROR(Input!$B230*1,DATEVALUE(Input!$B230)))</f>
        <v>0</v>
      </c>
      <c r="C230" s="6">
        <f>IF(Input!$A230="","",Input!$C230)</f>
        <v>0</v>
      </c>
      <c r="D230" s="8">
        <f>IF(Input!$A230="","",Input!$D230)</f>
        <v>0</v>
      </c>
      <c r="E230" s="8">
        <f>IF(Input!$A230="","",Input!$E230)</f>
        <v>0</v>
      </c>
      <c r="F230" s="6">
        <f>IF(Input!$A230="","",Input!$F230)</f>
        <v>0</v>
      </c>
      <c r="G230" s="9">
        <f>IF($A230="","",IF($F230&gt;1,$F230/100,$F230))</f>
        <v>0</v>
      </c>
      <c r="H230" s="8">
        <f>IF($A230="","",IF($A230=$A229,$H229+$E230,$E230))</f>
        <v>0</v>
      </c>
      <c r="I230" s="8">
        <f>IF($A230="","",IF($A230=$A229,$I229+$D230,$D230))</f>
        <v>0</v>
      </c>
      <c r="J230" s="8">
        <f>IF($A230="","",$H230-$E230)</f>
        <v>0</v>
      </c>
      <c r="K230" s="8">
        <f>IF($A230="","",SUMIF($A$2:$A$2001,$A230,$D$2:$D$2001))</f>
        <v>0</v>
      </c>
      <c r="L230" s="8">
        <f>IF($A230="","",IF($E230&gt;0,$E230/(1+$G230),0))</f>
        <v>0</v>
      </c>
      <c r="M230" s="8">
        <f>IF($A230="","",IF($E230&gt;0,$L230*$G230,0))</f>
        <v>0</v>
      </c>
      <c r="N230" s="8">
        <f>IF($A230="","",IF($E230&gt;0,MAX(0,MIN($H230,$K230)-$J230),0))</f>
        <v>0</v>
      </c>
      <c r="O230" s="8">
        <f>IF($A230="","",IF($E230&gt;0,MAX(0,$H230-$K230)-MAX(0,$J230-$K230),0))</f>
        <v>0</v>
      </c>
      <c r="P230" s="8">
        <f>IF($A230="","",SUMIFS('Exact Output'!$O:$O,'Exact Output'!$A:$A,$A230,'Exact Output'!$B:$B,$U230))</f>
        <v>0</v>
      </c>
      <c r="Q230" s="8">
        <f>IF($A230="","",SUMIFS('Exact Output'!$Q:$Q,'Exact Output'!$A:$A,$A230,'Exact Output'!$B:$B,$U230))</f>
        <v>0</v>
      </c>
      <c r="R230" s="8">
        <f>IF($A230="","",IF($E230&gt;0,$P230+$Q230,0))</f>
        <v>0</v>
      </c>
      <c r="S230" s="6">
        <f>IF($A230="","",IF(OR($B230="",AND($D230=0,$E230=0),AND($D230&gt;0,$E230&gt;0)),"Fix input row",IF($E230&gt;0,"Invoice row","Payment row")))</f>
        <v>0</v>
      </c>
      <c r="T230" s="8">
        <f>IF($A230="","",$I230-$D230)</f>
        <v>0</v>
      </c>
      <c r="U230" s="6">
        <f>IF($E230&gt;0,COUNTIFS($A$2:$A230,$A230,$E$2:$E230,"&gt;0"),"")</f>
        <v>0</v>
      </c>
      <c r="V230" s="10">
        <f>IF($A230="","",IF($B230="","Missing date",IF(AND($D230=0,$E230=0),"Debit or credit required",IF(AND($D230&gt;0,$E230&gt;0),"Use either debit or credit, not both",IF($G230=0,"Tax rate missing","")))))</f>
        <v>0</v>
      </c>
    </row>
    <row r="231" spans="1:22">
      <c r="A231" s="6">
        <f>IF(Input!$A231="","",Input!$A231)</f>
        <v>0</v>
      </c>
      <c r="B231" s="7">
        <f>IF(Input!$A231="","",IFERROR(Input!$B231*1,DATEVALUE(Input!$B231)))</f>
        <v>0</v>
      </c>
      <c r="C231" s="6">
        <f>IF(Input!$A231="","",Input!$C231)</f>
        <v>0</v>
      </c>
      <c r="D231" s="8">
        <f>IF(Input!$A231="","",Input!$D231)</f>
        <v>0</v>
      </c>
      <c r="E231" s="8">
        <f>IF(Input!$A231="","",Input!$E231)</f>
        <v>0</v>
      </c>
      <c r="F231" s="6">
        <f>IF(Input!$A231="","",Input!$F231)</f>
        <v>0</v>
      </c>
      <c r="G231" s="9">
        <f>IF($A231="","",IF($F231&gt;1,$F231/100,$F231))</f>
        <v>0</v>
      </c>
      <c r="H231" s="8">
        <f>IF($A231="","",IF($A231=$A230,$H230+$E231,$E231))</f>
        <v>0</v>
      </c>
      <c r="I231" s="8">
        <f>IF($A231="","",IF($A231=$A230,$I230+$D231,$D231))</f>
        <v>0</v>
      </c>
      <c r="J231" s="8">
        <f>IF($A231="","",$H231-$E231)</f>
        <v>0</v>
      </c>
      <c r="K231" s="8">
        <f>IF($A231="","",SUMIF($A$2:$A$2001,$A231,$D$2:$D$2001))</f>
        <v>0</v>
      </c>
      <c r="L231" s="8">
        <f>IF($A231="","",IF($E231&gt;0,$E231/(1+$G231),0))</f>
        <v>0</v>
      </c>
      <c r="M231" s="8">
        <f>IF($A231="","",IF($E231&gt;0,$L231*$G231,0))</f>
        <v>0</v>
      </c>
      <c r="N231" s="8">
        <f>IF($A231="","",IF($E231&gt;0,MAX(0,MIN($H231,$K231)-$J231),0))</f>
        <v>0</v>
      </c>
      <c r="O231" s="8">
        <f>IF($A231="","",IF($E231&gt;0,MAX(0,$H231-$K231)-MAX(0,$J231-$K231),0))</f>
        <v>0</v>
      </c>
      <c r="P231" s="8">
        <f>IF($A231="","",SUMIFS('Exact Output'!$O:$O,'Exact Output'!$A:$A,$A231,'Exact Output'!$B:$B,$U231))</f>
        <v>0</v>
      </c>
      <c r="Q231" s="8">
        <f>IF($A231="","",SUMIFS('Exact Output'!$Q:$Q,'Exact Output'!$A:$A,$A231,'Exact Output'!$B:$B,$U231))</f>
        <v>0</v>
      </c>
      <c r="R231" s="8">
        <f>IF($A231="","",IF($E231&gt;0,$P231+$Q231,0))</f>
        <v>0</v>
      </c>
      <c r="S231" s="6">
        <f>IF($A231="","",IF(OR($B231="",AND($D231=0,$E231=0),AND($D231&gt;0,$E231&gt;0)),"Fix input row",IF($E231&gt;0,"Invoice row","Payment row")))</f>
        <v>0</v>
      </c>
      <c r="T231" s="8">
        <f>IF($A231="","",$I231-$D231)</f>
        <v>0</v>
      </c>
      <c r="U231" s="6">
        <f>IF($E231&gt;0,COUNTIFS($A$2:$A231,$A231,$E$2:$E231,"&gt;0"),"")</f>
        <v>0</v>
      </c>
      <c r="V231" s="10">
        <f>IF($A231="","",IF($B231="","Missing date",IF(AND($D231=0,$E231=0),"Debit or credit required",IF(AND($D231&gt;0,$E231&gt;0),"Use either debit or credit, not both",IF($G231=0,"Tax rate missing","")))))</f>
        <v>0</v>
      </c>
    </row>
    <row r="232" spans="1:22">
      <c r="A232" s="6">
        <f>IF(Input!$A232="","",Input!$A232)</f>
        <v>0</v>
      </c>
      <c r="B232" s="7">
        <f>IF(Input!$A232="","",IFERROR(Input!$B232*1,DATEVALUE(Input!$B232)))</f>
        <v>0</v>
      </c>
      <c r="C232" s="6">
        <f>IF(Input!$A232="","",Input!$C232)</f>
        <v>0</v>
      </c>
      <c r="D232" s="8">
        <f>IF(Input!$A232="","",Input!$D232)</f>
        <v>0</v>
      </c>
      <c r="E232" s="8">
        <f>IF(Input!$A232="","",Input!$E232)</f>
        <v>0</v>
      </c>
      <c r="F232" s="6">
        <f>IF(Input!$A232="","",Input!$F232)</f>
        <v>0</v>
      </c>
      <c r="G232" s="9">
        <f>IF($A232="","",IF($F232&gt;1,$F232/100,$F232))</f>
        <v>0</v>
      </c>
      <c r="H232" s="8">
        <f>IF($A232="","",IF($A232=$A231,$H231+$E232,$E232))</f>
        <v>0</v>
      </c>
      <c r="I232" s="8">
        <f>IF($A232="","",IF($A232=$A231,$I231+$D232,$D232))</f>
        <v>0</v>
      </c>
      <c r="J232" s="8">
        <f>IF($A232="","",$H232-$E232)</f>
        <v>0</v>
      </c>
      <c r="K232" s="8">
        <f>IF($A232="","",SUMIF($A$2:$A$2001,$A232,$D$2:$D$2001))</f>
        <v>0</v>
      </c>
      <c r="L232" s="8">
        <f>IF($A232="","",IF($E232&gt;0,$E232/(1+$G232),0))</f>
        <v>0</v>
      </c>
      <c r="M232" s="8">
        <f>IF($A232="","",IF($E232&gt;0,$L232*$G232,0))</f>
        <v>0</v>
      </c>
      <c r="N232" s="8">
        <f>IF($A232="","",IF($E232&gt;0,MAX(0,MIN($H232,$K232)-$J232),0))</f>
        <v>0</v>
      </c>
      <c r="O232" s="8">
        <f>IF($A232="","",IF($E232&gt;0,MAX(0,$H232-$K232)-MAX(0,$J232-$K232),0))</f>
        <v>0</v>
      </c>
      <c r="P232" s="8">
        <f>IF($A232="","",SUMIFS('Exact Output'!$O:$O,'Exact Output'!$A:$A,$A232,'Exact Output'!$B:$B,$U232))</f>
        <v>0</v>
      </c>
      <c r="Q232" s="8">
        <f>IF($A232="","",SUMIFS('Exact Output'!$Q:$Q,'Exact Output'!$A:$A,$A232,'Exact Output'!$B:$B,$U232))</f>
        <v>0</v>
      </c>
      <c r="R232" s="8">
        <f>IF($A232="","",IF($E232&gt;0,$P232+$Q232,0))</f>
        <v>0</v>
      </c>
      <c r="S232" s="6">
        <f>IF($A232="","",IF(OR($B232="",AND($D232=0,$E232=0),AND($D232&gt;0,$E232&gt;0)),"Fix input row",IF($E232&gt;0,"Invoice row","Payment row")))</f>
        <v>0</v>
      </c>
      <c r="T232" s="8">
        <f>IF($A232="","",$I232-$D232)</f>
        <v>0</v>
      </c>
      <c r="U232" s="6">
        <f>IF($E232&gt;0,COUNTIFS($A$2:$A232,$A232,$E$2:$E232,"&gt;0"),"")</f>
        <v>0</v>
      </c>
      <c r="V232" s="10">
        <f>IF($A232="","",IF($B232="","Missing date",IF(AND($D232=0,$E232=0),"Debit or credit required",IF(AND($D232&gt;0,$E232&gt;0),"Use either debit or credit, not both",IF($G232=0,"Tax rate missing","")))))</f>
        <v>0</v>
      </c>
    </row>
    <row r="233" spans="1:22">
      <c r="A233" s="6">
        <f>IF(Input!$A233="","",Input!$A233)</f>
        <v>0</v>
      </c>
      <c r="B233" s="7">
        <f>IF(Input!$A233="","",IFERROR(Input!$B233*1,DATEVALUE(Input!$B233)))</f>
        <v>0</v>
      </c>
      <c r="C233" s="6">
        <f>IF(Input!$A233="","",Input!$C233)</f>
        <v>0</v>
      </c>
      <c r="D233" s="8">
        <f>IF(Input!$A233="","",Input!$D233)</f>
        <v>0</v>
      </c>
      <c r="E233" s="8">
        <f>IF(Input!$A233="","",Input!$E233)</f>
        <v>0</v>
      </c>
      <c r="F233" s="6">
        <f>IF(Input!$A233="","",Input!$F233)</f>
        <v>0</v>
      </c>
      <c r="G233" s="9">
        <f>IF($A233="","",IF($F233&gt;1,$F233/100,$F233))</f>
        <v>0</v>
      </c>
      <c r="H233" s="8">
        <f>IF($A233="","",IF($A233=$A232,$H232+$E233,$E233))</f>
        <v>0</v>
      </c>
      <c r="I233" s="8">
        <f>IF($A233="","",IF($A233=$A232,$I232+$D233,$D233))</f>
        <v>0</v>
      </c>
      <c r="J233" s="8">
        <f>IF($A233="","",$H233-$E233)</f>
        <v>0</v>
      </c>
      <c r="K233" s="8">
        <f>IF($A233="","",SUMIF($A$2:$A$2001,$A233,$D$2:$D$2001))</f>
        <v>0</v>
      </c>
      <c r="L233" s="8">
        <f>IF($A233="","",IF($E233&gt;0,$E233/(1+$G233),0))</f>
        <v>0</v>
      </c>
      <c r="M233" s="8">
        <f>IF($A233="","",IF($E233&gt;0,$L233*$G233,0))</f>
        <v>0</v>
      </c>
      <c r="N233" s="8">
        <f>IF($A233="","",IF($E233&gt;0,MAX(0,MIN($H233,$K233)-$J233),0))</f>
        <v>0</v>
      </c>
      <c r="O233" s="8">
        <f>IF($A233="","",IF($E233&gt;0,MAX(0,$H233-$K233)-MAX(0,$J233-$K233),0))</f>
        <v>0</v>
      </c>
      <c r="P233" s="8">
        <f>IF($A233="","",SUMIFS('Exact Output'!$O:$O,'Exact Output'!$A:$A,$A233,'Exact Output'!$B:$B,$U233))</f>
        <v>0</v>
      </c>
      <c r="Q233" s="8">
        <f>IF($A233="","",SUMIFS('Exact Output'!$Q:$Q,'Exact Output'!$A:$A,$A233,'Exact Output'!$B:$B,$U233))</f>
        <v>0</v>
      </c>
      <c r="R233" s="8">
        <f>IF($A233="","",IF($E233&gt;0,$P233+$Q233,0))</f>
        <v>0</v>
      </c>
      <c r="S233" s="6">
        <f>IF($A233="","",IF(OR($B233="",AND($D233=0,$E233=0),AND($D233&gt;0,$E233&gt;0)),"Fix input row",IF($E233&gt;0,"Invoice row","Payment row")))</f>
        <v>0</v>
      </c>
      <c r="T233" s="8">
        <f>IF($A233="","",$I233-$D233)</f>
        <v>0</v>
      </c>
      <c r="U233" s="6">
        <f>IF($E233&gt;0,COUNTIFS($A$2:$A233,$A233,$E$2:$E233,"&gt;0"),"")</f>
        <v>0</v>
      </c>
      <c r="V233" s="10">
        <f>IF($A233="","",IF($B233="","Missing date",IF(AND($D233=0,$E233=0),"Debit or credit required",IF(AND($D233&gt;0,$E233&gt;0),"Use either debit or credit, not both",IF($G233=0,"Tax rate missing","")))))</f>
        <v>0</v>
      </c>
    </row>
    <row r="234" spans="1:22">
      <c r="A234" s="6">
        <f>IF(Input!$A234="","",Input!$A234)</f>
        <v>0</v>
      </c>
      <c r="B234" s="7">
        <f>IF(Input!$A234="","",IFERROR(Input!$B234*1,DATEVALUE(Input!$B234)))</f>
        <v>0</v>
      </c>
      <c r="C234" s="6">
        <f>IF(Input!$A234="","",Input!$C234)</f>
        <v>0</v>
      </c>
      <c r="D234" s="8">
        <f>IF(Input!$A234="","",Input!$D234)</f>
        <v>0</v>
      </c>
      <c r="E234" s="8">
        <f>IF(Input!$A234="","",Input!$E234)</f>
        <v>0</v>
      </c>
      <c r="F234" s="6">
        <f>IF(Input!$A234="","",Input!$F234)</f>
        <v>0</v>
      </c>
      <c r="G234" s="9">
        <f>IF($A234="","",IF($F234&gt;1,$F234/100,$F234))</f>
        <v>0</v>
      </c>
      <c r="H234" s="8">
        <f>IF($A234="","",IF($A234=$A233,$H233+$E234,$E234))</f>
        <v>0</v>
      </c>
      <c r="I234" s="8">
        <f>IF($A234="","",IF($A234=$A233,$I233+$D234,$D234))</f>
        <v>0</v>
      </c>
      <c r="J234" s="8">
        <f>IF($A234="","",$H234-$E234)</f>
        <v>0</v>
      </c>
      <c r="K234" s="8">
        <f>IF($A234="","",SUMIF($A$2:$A$2001,$A234,$D$2:$D$2001))</f>
        <v>0</v>
      </c>
      <c r="L234" s="8">
        <f>IF($A234="","",IF($E234&gt;0,$E234/(1+$G234),0))</f>
        <v>0</v>
      </c>
      <c r="M234" s="8">
        <f>IF($A234="","",IF($E234&gt;0,$L234*$G234,0))</f>
        <v>0</v>
      </c>
      <c r="N234" s="8">
        <f>IF($A234="","",IF($E234&gt;0,MAX(0,MIN($H234,$K234)-$J234),0))</f>
        <v>0</v>
      </c>
      <c r="O234" s="8">
        <f>IF($A234="","",IF($E234&gt;0,MAX(0,$H234-$K234)-MAX(0,$J234-$K234),0))</f>
        <v>0</v>
      </c>
      <c r="P234" s="8">
        <f>IF($A234="","",SUMIFS('Exact Output'!$O:$O,'Exact Output'!$A:$A,$A234,'Exact Output'!$B:$B,$U234))</f>
        <v>0</v>
      </c>
      <c r="Q234" s="8">
        <f>IF($A234="","",SUMIFS('Exact Output'!$Q:$Q,'Exact Output'!$A:$A,$A234,'Exact Output'!$B:$B,$U234))</f>
        <v>0</v>
      </c>
      <c r="R234" s="8">
        <f>IF($A234="","",IF($E234&gt;0,$P234+$Q234,0))</f>
        <v>0</v>
      </c>
      <c r="S234" s="6">
        <f>IF($A234="","",IF(OR($B234="",AND($D234=0,$E234=0),AND($D234&gt;0,$E234&gt;0)),"Fix input row",IF($E234&gt;0,"Invoice row","Payment row")))</f>
        <v>0</v>
      </c>
      <c r="T234" s="8">
        <f>IF($A234="","",$I234-$D234)</f>
        <v>0</v>
      </c>
      <c r="U234" s="6">
        <f>IF($E234&gt;0,COUNTIFS($A$2:$A234,$A234,$E$2:$E234,"&gt;0"),"")</f>
        <v>0</v>
      </c>
      <c r="V234" s="10">
        <f>IF($A234="","",IF($B234="","Missing date",IF(AND($D234=0,$E234=0),"Debit or credit required",IF(AND($D234&gt;0,$E234&gt;0),"Use either debit or credit, not both",IF($G234=0,"Tax rate missing","")))))</f>
        <v>0</v>
      </c>
    </row>
    <row r="235" spans="1:22">
      <c r="A235" s="6">
        <f>IF(Input!$A235="","",Input!$A235)</f>
        <v>0</v>
      </c>
      <c r="B235" s="7">
        <f>IF(Input!$A235="","",IFERROR(Input!$B235*1,DATEVALUE(Input!$B235)))</f>
        <v>0</v>
      </c>
      <c r="C235" s="6">
        <f>IF(Input!$A235="","",Input!$C235)</f>
        <v>0</v>
      </c>
      <c r="D235" s="8">
        <f>IF(Input!$A235="","",Input!$D235)</f>
        <v>0</v>
      </c>
      <c r="E235" s="8">
        <f>IF(Input!$A235="","",Input!$E235)</f>
        <v>0</v>
      </c>
      <c r="F235" s="6">
        <f>IF(Input!$A235="","",Input!$F235)</f>
        <v>0</v>
      </c>
      <c r="G235" s="9">
        <f>IF($A235="","",IF($F235&gt;1,$F235/100,$F235))</f>
        <v>0</v>
      </c>
      <c r="H235" s="8">
        <f>IF($A235="","",IF($A235=$A234,$H234+$E235,$E235))</f>
        <v>0</v>
      </c>
      <c r="I235" s="8">
        <f>IF($A235="","",IF($A235=$A234,$I234+$D235,$D235))</f>
        <v>0</v>
      </c>
      <c r="J235" s="8">
        <f>IF($A235="","",$H235-$E235)</f>
        <v>0</v>
      </c>
      <c r="K235" s="8">
        <f>IF($A235="","",SUMIF($A$2:$A$2001,$A235,$D$2:$D$2001))</f>
        <v>0</v>
      </c>
      <c r="L235" s="8">
        <f>IF($A235="","",IF($E235&gt;0,$E235/(1+$G235),0))</f>
        <v>0</v>
      </c>
      <c r="M235" s="8">
        <f>IF($A235="","",IF($E235&gt;0,$L235*$G235,0))</f>
        <v>0</v>
      </c>
      <c r="N235" s="8">
        <f>IF($A235="","",IF($E235&gt;0,MAX(0,MIN($H235,$K235)-$J235),0))</f>
        <v>0</v>
      </c>
      <c r="O235" s="8">
        <f>IF($A235="","",IF($E235&gt;0,MAX(0,$H235-$K235)-MAX(0,$J235-$K235),0))</f>
        <v>0</v>
      </c>
      <c r="P235" s="8">
        <f>IF($A235="","",SUMIFS('Exact Output'!$O:$O,'Exact Output'!$A:$A,$A235,'Exact Output'!$B:$B,$U235))</f>
        <v>0</v>
      </c>
      <c r="Q235" s="8">
        <f>IF($A235="","",SUMIFS('Exact Output'!$Q:$Q,'Exact Output'!$A:$A,$A235,'Exact Output'!$B:$B,$U235))</f>
        <v>0</v>
      </c>
      <c r="R235" s="8">
        <f>IF($A235="","",IF($E235&gt;0,$P235+$Q235,0))</f>
        <v>0</v>
      </c>
      <c r="S235" s="6">
        <f>IF($A235="","",IF(OR($B235="",AND($D235=0,$E235=0),AND($D235&gt;0,$E235&gt;0)),"Fix input row",IF($E235&gt;0,"Invoice row","Payment row")))</f>
        <v>0</v>
      </c>
      <c r="T235" s="8">
        <f>IF($A235="","",$I235-$D235)</f>
        <v>0</v>
      </c>
      <c r="U235" s="6">
        <f>IF($E235&gt;0,COUNTIFS($A$2:$A235,$A235,$E$2:$E235,"&gt;0"),"")</f>
        <v>0</v>
      </c>
      <c r="V235" s="10">
        <f>IF($A235="","",IF($B235="","Missing date",IF(AND($D235=0,$E235=0),"Debit or credit required",IF(AND($D235&gt;0,$E235&gt;0),"Use either debit or credit, not both",IF($G235=0,"Tax rate missing","")))))</f>
        <v>0</v>
      </c>
    </row>
    <row r="236" spans="1:22">
      <c r="A236" s="6">
        <f>IF(Input!$A236="","",Input!$A236)</f>
        <v>0</v>
      </c>
      <c r="B236" s="7">
        <f>IF(Input!$A236="","",IFERROR(Input!$B236*1,DATEVALUE(Input!$B236)))</f>
        <v>0</v>
      </c>
      <c r="C236" s="6">
        <f>IF(Input!$A236="","",Input!$C236)</f>
        <v>0</v>
      </c>
      <c r="D236" s="8">
        <f>IF(Input!$A236="","",Input!$D236)</f>
        <v>0</v>
      </c>
      <c r="E236" s="8">
        <f>IF(Input!$A236="","",Input!$E236)</f>
        <v>0</v>
      </c>
      <c r="F236" s="6">
        <f>IF(Input!$A236="","",Input!$F236)</f>
        <v>0</v>
      </c>
      <c r="G236" s="9">
        <f>IF($A236="","",IF($F236&gt;1,$F236/100,$F236))</f>
        <v>0</v>
      </c>
      <c r="H236" s="8">
        <f>IF($A236="","",IF($A236=$A235,$H235+$E236,$E236))</f>
        <v>0</v>
      </c>
      <c r="I236" s="8">
        <f>IF($A236="","",IF($A236=$A235,$I235+$D236,$D236))</f>
        <v>0</v>
      </c>
      <c r="J236" s="8">
        <f>IF($A236="","",$H236-$E236)</f>
        <v>0</v>
      </c>
      <c r="K236" s="8">
        <f>IF($A236="","",SUMIF($A$2:$A$2001,$A236,$D$2:$D$2001))</f>
        <v>0</v>
      </c>
      <c r="L236" s="8">
        <f>IF($A236="","",IF($E236&gt;0,$E236/(1+$G236),0))</f>
        <v>0</v>
      </c>
      <c r="M236" s="8">
        <f>IF($A236="","",IF($E236&gt;0,$L236*$G236,0))</f>
        <v>0</v>
      </c>
      <c r="N236" s="8">
        <f>IF($A236="","",IF($E236&gt;0,MAX(0,MIN($H236,$K236)-$J236),0))</f>
        <v>0</v>
      </c>
      <c r="O236" s="8">
        <f>IF($A236="","",IF($E236&gt;0,MAX(0,$H236-$K236)-MAX(0,$J236-$K236),0))</f>
        <v>0</v>
      </c>
      <c r="P236" s="8">
        <f>IF($A236="","",SUMIFS('Exact Output'!$O:$O,'Exact Output'!$A:$A,$A236,'Exact Output'!$B:$B,$U236))</f>
        <v>0</v>
      </c>
      <c r="Q236" s="8">
        <f>IF($A236="","",SUMIFS('Exact Output'!$Q:$Q,'Exact Output'!$A:$A,$A236,'Exact Output'!$B:$B,$U236))</f>
        <v>0</v>
      </c>
      <c r="R236" s="8">
        <f>IF($A236="","",IF($E236&gt;0,$P236+$Q236,0))</f>
        <v>0</v>
      </c>
      <c r="S236" s="6">
        <f>IF($A236="","",IF(OR($B236="",AND($D236=0,$E236=0),AND($D236&gt;0,$E236&gt;0)),"Fix input row",IF($E236&gt;0,"Invoice row","Payment row")))</f>
        <v>0</v>
      </c>
      <c r="T236" s="8">
        <f>IF($A236="","",$I236-$D236)</f>
        <v>0</v>
      </c>
      <c r="U236" s="6">
        <f>IF($E236&gt;0,COUNTIFS($A$2:$A236,$A236,$E$2:$E236,"&gt;0"),"")</f>
        <v>0</v>
      </c>
      <c r="V236" s="10">
        <f>IF($A236="","",IF($B236="","Missing date",IF(AND($D236=0,$E236=0),"Debit or credit required",IF(AND($D236&gt;0,$E236&gt;0),"Use either debit or credit, not both",IF($G236=0,"Tax rate missing","")))))</f>
        <v>0</v>
      </c>
    </row>
    <row r="237" spans="1:22">
      <c r="A237" s="6">
        <f>IF(Input!$A237="","",Input!$A237)</f>
        <v>0</v>
      </c>
      <c r="B237" s="7">
        <f>IF(Input!$A237="","",IFERROR(Input!$B237*1,DATEVALUE(Input!$B237)))</f>
        <v>0</v>
      </c>
      <c r="C237" s="6">
        <f>IF(Input!$A237="","",Input!$C237)</f>
        <v>0</v>
      </c>
      <c r="D237" s="8">
        <f>IF(Input!$A237="","",Input!$D237)</f>
        <v>0</v>
      </c>
      <c r="E237" s="8">
        <f>IF(Input!$A237="","",Input!$E237)</f>
        <v>0</v>
      </c>
      <c r="F237" s="6">
        <f>IF(Input!$A237="","",Input!$F237)</f>
        <v>0</v>
      </c>
      <c r="G237" s="9">
        <f>IF($A237="","",IF($F237&gt;1,$F237/100,$F237))</f>
        <v>0</v>
      </c>
      <c r="H237" s="8">
        <f>IF($A237="","",IF($A237=$A236,$H236+$E237,$E237))</f>
        <v>0</v>
      </c>
      <c r="I237" s="8">
        <f>IF($A237="","",IF($A237=$A236,$I236+$D237,$D237))</f>
        <v>0</v>
      </c>
      <c r="J237" s="8">
        <f>IF($A237="","",$H237-$E237)</f>
        <v>0</v>
      </c>
      <c r="K237" s="8">
        <f>IF($A237="","",SUMIF($A$2:$A$2001,$A237,$D$2:$D$2001))</f>
        <v>0</v>
      </c>
      <c r="L237" s="8">
        <f>IF($A237="","",IF($E237&gt;0,$E237/(1+$G237),0))</f>
        <v>0</v>
      </c>
      <c r="M237" s="8">
        <f>IF($A237="","",IF($E237&gt;0,$L237*$G237,0))</f>
        <v>0</v>
      </c>
      <c r="N237" s="8">
        <f>IF($A237="","",IF($E237&gt;0,MAX(0,MIN($H237,$K237)-$J237),0))</f>
        <v>0</v>
      </c>
      <c r="O237" s="8">
        <f>IF($A237="","",IF($E237&gt;0,MAX(0,$H237-$K237)-MAX(0,$J237-$K237),0))</f>
        <v>0</v>
      </c>
      <c r="P237" s="8">
        <f>IF($A237="","",SUMIFS('Exact Output'!$O:$O,'Exact Output'!$A:$A,$A237,'Exact Output'!$B:$B,$U237))</f>
        <v>0</v>
      </c>
      <c r="Q237" s="8">
        <f>IF($A237="","",SUMIFS('Exact Output'!$Q:$Q,'Exact Output'!$A:$A,$A237,'Exact Output'!$B:$B,$U237))</f>
        <v>0</v>
      </c>
      <c r="R237" s="8">
        <f>IF($A237="","",IF($E237&gt;0,$P237+$Q237,0))</f>
        <v>0</v>
      </c>
      <c r="S237" s="6">
        <f>IF($A237="","",IF(OR($B237="",AND($D237=0,$E237=0),AND($D237&gt;0,$E237&gt;0)),"Fix input row",IF($E237&gt;0,"Invoice row","Payment row")))</f>
        <v>0</v>
      </c>
      <c r="T237" s="8">
        <f>IF($A237="","",$I237-$D237)</f>
        <v>0</v>
      </c>
      <c r="U237" s="6">
        <f>IF($E237&gt;0,COUNTIFS($A$2:$A237,$A237,$E$2:$E237,"&gt;0"),"")</f>
        <v>0</v>
      </c>
      <c r="V237" s="10">
        <f>IF($A237="","",IF($B237="","Missing date",IF(AND($D237=0,$E237=0),"Debit or credit required",IF(AND($D237&gt;0,$E237&gt;0),"Use either debit or credit, not both",IF($G237=0,"Tax rate missing","")))))</f>
        <v>0</v>
      </c>
    </row>
    <row r="238" spans="1:22">
      <c r="A238" s="6">
        <f>IF(Input!$A238="","",Input!$A238)</f>
        <v>0</v>
      </c>
      <c r="B238" s="7">
        <f>IF(Input!$A238="","",IFERROR(Input!$B238*1,DATEVALUE(Input!$B238)))</f>
        <v>0</v>
      </c>
      <c r="C238" s="6">
        <f>IF(Input!$A238="","",Input!$C238)</f>
        <v>0</v>
      </c>
      <c r="D238" s="8">
        <f>IF(Input!$A238="","",Input!$D238)</f>
        <v>0</v>
      </c>
      <c r="E238" s="8">
        <f>IF(Input!$A238="","",Input!$E238)</f>
        <v>0</v>
      </c>
      <c r="F238" s="6">
        <f>IF(Input!$A238="","",Input!$F238)</f>
        <v>0</v>
      </c>
      <c r="G238" s="9">
        <f>IF($A238="","",IF($F238&gt;1,$F238/100,$F238))</f>
        <v>0</v>
      </c>
      <c r="H238" s="8">
        <f>IF($A238="","",IF($A238=$A237,$H237+$E238,$E238))</f>
        <v>0</v>
      </c>
      <c r="I238" s="8">
        <f>IF($A238="","",IF($A238=$A237,$I237+$D238,$D238))</f>
        <v>0</v>
      </c>
      <c r="J238" s="8">
        <f>IF($A238="","",$H238-$E238)</f>
        <v>0</v>
      </c>
      <c r="K238" s="8">
        <f>IF($A238="","",SUMIF($A$2:$A$2001,$A238,$D$2:$D$2001))</f>
        <v>0</v>
      </c>
      <c r="L238" s="8">
        <f>IF($A238="","",IF($E238&gt;0,$E238/(1+$G238),0))</f>
        <v>0</v>
      </c>
      <c r="M238" s="8">
        <f>IF($A238="","",IF($E238&gt;0,$L238*$G238,0))</f>
        <v>0</v>
      </c>
      <c r="N238" s="8">
        <f>IF($A238="","",IF($E238&gt;0,MAX(0,MIN($H238,$K238)-$J238),0))</f>
        <v>0</v>
      </c>
      <c r="O238" s="8">
        <f>IF($A238="","",IF($E238&gt;0,MAX(0,$H238-$K238)-MAX(0,$J238-$K238),0))</f>
        <v>0</v>
      </c>
      <c r="P238" s="8">
        <f>IF($A238="","",SUMIFS('Exact Output'!$O:$O,'Exact Output'!$A:$A,$A238,'Exact Output'!$B:$B,$U238))</f>
        <v>0</v>
      </c>
      <c r="Q238" s="8">
        <f>IF($A238="","",SUMIFS('Exact Output'!$Q:$Q,'Exact Output'!$A:$A,$A238,'Exact Output'!$B:$B,$U238))</f>
        <v>0</v>
      </c>
      <c r="R238" s="8">
        <f>IF($A238="","",IF($E238&gt;0,$P238+$Q238,0))</f>
        <v>0</v>
      </c>
      <c r="S238" s="6">
        <f>IF($A238="","",IF(OR($B238="",AND($D238=0,$E238=0),AND($D238&gt;0,$E238&gt;0)),"Fix input row",IF($E238&gt;0,"Invoice row","Payment row")))</f>
        <v>0</v>
      </c>
      <c r="T238" s="8">
        <f>IF($A238="","",$I238-$D238)</f>
        <v>0</v>
      </c>
      <c r="U238" s="6">
        <f>IF($E238&gt;0,COUNTIFS($A$2:$A238,$A238,$E$2:$E238,"&gt;0"),"")</f>
        <v>0</v>
      </c>
      <c r="V238" s="10">
        <f>IF($A238="","",IF($B238="","Missing date",IF(AND($D238=0,$E238=0),"Debit or credit required",IF(AND($D238&gt;0,$E238&gt;0),"Use either debit or credit, not both",IF($G238=0,"Tax rate missing","")))))</f>
        <v>0</v>
      </c>
    </row>
    <row r="239" spans="1:22">
      <c r="A239" s="6">
        <f>IF(Input!$A239="","",Input!$A239)</f>
        <v>0</v>
      </c>
      <c r="B239" s="7">
        <f>IF(Input!$A239="","",IFERROR(Input!$B239*1,DATEVALUE(Input!$B239)))</f>
        <v>0</v>
      </c>
      <c r="C239" s="6">
        <f>IF(Input!$A239="","",Input!$C239)</f>
        <v>0</v>
      </c>
      <c r="D239" s="8">
        <f>IF(Input!$A239="","",Input!$D239)</f>
        <v>0</v>
      </c>
      <c r="E239" s="8">
        <f>IF(Input!$A239="","",Input!$E239)</f>
        <v>0</v>
      </c>
      <c r="F239" s="6">
        <f>IF(Input!$A239="","",Input!$F239)</f>
        <v>0</v>
      </c>
      <c r="G239" s="9">
        <f>IF($A239="","",IF($F239&gt;1,$F239/100,$F239))</f>
        <v>0</v>
      </c>
      <c r="H239" s="8">
        <f>IF($A239="","",IF($A239=$A238,$H238+$E239,$E239))</f>
        <v>0</v>
      </c>
      <c r="I239" s="8">
        <f>IF($A239="","",IF($A239=$A238,$I238+$D239,$D239))</f>
        <v>0</v>
      </c>
      <c r="J239" s="8">
        <f>IF($A239="","",$H239-$E239)</f>
        <v>0</v>
      </c>
      <c r="K239" s="8">
        <f>IF($A239="","",SUMIF($A$2:$A$2001,$A239,$D$2:$D$2001))</f>
        <v>0</v>
      </c>
      <c r="L239" s="8">
        <f>IF($A239="","",IF($E239&gt;0,$E239/(1+$G239),0))</f>
        <v>0</v>
      </c>
      <c r="M239" s="8">
        <f>IF($A239="","",IF($E239&gt;0,$L239*$G239,0))</f>
        <v>0</v>
      </c>
      <c r="N239" s="8">
        <f>IF($A239="","",IF($E239&gt;0,MAX(0,MIN($H239,$K239)-$J239),0))</f>
        <v>0</v>
      </c>
      <c r="O239" s="8">
        <f>IF($A239="","",IF($E239&gt;0,MAX(0,$H239-$K239)-MAX(0,$J239-$K239),0))</f>
        <v>0</v>
      </c>
      <c r="P239" s="8">
        <f>IF($A239="","",SUMIFS('Exact Output'!$O:$O,'Exact Output'!$A:$A,$A239,'Exact Output'!$B:$B,$U239))</f>
        <v>0</v>
      </c>
      <c r="Q239" s="8">
        <f>IF($A239="","",SUMIFS('Exact Output'!$Q:$Q,'Exact Output'!$A:$A,$A239,'Exact Output'!$B:$B,$U239))</f>
        <v>0</v>
      </c>
      <c r="R239" s="8">
        <f>IF($A239="","",IF($E239&gt;0,$P239+$Q239,0))</f>
        <v>0</v>
      </c>
      <c r="S239" s="6">
        <f>IF($A239="","",IF(OR($B239="",AND($D239=0,$E239=0),AND($D239&gt;0,$E239&gt;0)),"Fix input row",IF($E239&gt;0,"Invoice row","Payment row")))</f>
        <v>0</v>
      </c>
      <c r="T239" s="8">
        <f>IF($A239="","",$I239-$D239)</f>
        <v>0</v>
      </c>
      <c r="U239" s="6">
        <f>IF($E239&gt;0,COUNTIFS($A$2:$A239,$A239,$E$2:$E239,"&gt;0"),"")</f>
        <v>0</v>
      </c>
      <c r="V239" s="10">
        <f>IF($A239="","",IF($B239="","Missing date",IF(AND($D239=0,$E239=0),"Debit or credit required",IF(AND($D239&gt;0,$E239&gt;0),"Use either debit or credit, not both",IF($G239=0,"Tax rate missing","")))))</f>
        <v>0</v>
      </c>
    </row>
    <row r="240" spans="1:22">
      <c r="A240" s="6">
        <f>IF(Input!$A240="","",Input!$A240)</f>
        <v>0</v>
      </c>
      <c r="B240" s="7">
        <f>IF(Input!$A240="","",IFERROR(Input!$B240*1,DATEVALUE(Input!$B240)))</f>
        <v>0</v>
      </c>
      <c r="C240" s="6">
        <f>IF(Input!$A240="","",Input!$C240)</f>
        <v>0</v>
      </c>
      <c r="D240" s="8">
        <f>IF(Input!$A240="","",Input!$D240)</f>
        <v>0</v>
      </c>
      <c r="E240" s="8">
        <f>IF(Input!$A240="","",Input!$E240)</f>
        <v>0</v>
      </c>
      <c r="F240" s="6">
        <f>IF(Input!$A240="","",Input!$F240)</f>
        <v>0</v>
      </c>
      <c r="G240" s="9">
        <f>IF($A240="","",IF($F240&gt;1,$F240/100,$F240))</f>
        <v>0</v>
      </c>
      <c r="H240" s="8">
        <f>IF($A240="","",IF($A240=$A239,$H239+$E240,$E240))</f>
        <v>0</v>
      </c>
      <c r="I240" s="8">
        <f>IF($A240="","",IF($A240=$A239,$I239+$D240,$D240))</f>
        <v>0</v>
      </c>
      <c r="J240" s="8">
        <f>IF($A240="","",$H240-$E240)</f>
        <v>0</v>
      </c>
      <c r="K240" s="8">
        <f>IF($A240="","",SUMIF($A$2:$A$2001,$A240,$D$2:$D$2001))</f>
        <v>0</v>
      </c>
      <c r="L240" s="8">
        <f>IF($A240="","",IF($E240&gt;0,$E240/(1+$G240),0))</f>
        <v>0</v>
      </c>
      <c r="M240" s="8">
        <f>IF($A240="","",IF($E240&gt;0,$L240*$G240,0))</f>
        <v>0</v>
      </c>
      <c r="N240" s="8">
        <f>IF($A240="","",IF($E240&gt;0,MAX(0,MIN($H240,$K240)-$J240),0))</f>
        <v>0</v>
      </c>
      <c r="O240" s="8">
        <f>IF($A240="","",IF($E240&gt;0,MAX(0,$H240-$K240)-MAX(0,$J240-$K240),0))</f>
        <v>0</v>
      </c>
      <c r="P240" s="8">
        <f>IF($A240="","",SUMIFS('Exact Output'!$O:$O,'Exact Output'!$A:$A,$A240,'Exact Output'!$B:$B,$U240))</f>
        <v>0</v>
      </c>
      <c r="Q240" s="8">
        <f>IF($A240="","",SUMIFS('Exact Output'!$Q:$Q,'Exact Output'!$A:$A,$A240,'Exact Output'!$B:$B,$U240))</f>
        <v>0</v>
      </c>
      <c r="R240" s="8">
        <f>IF($A240="","",IF($E240&gt;0,$P240+$Q240,0))</f>
        <v>0</v>
      </c>
      <c r="S240" s="6">
        <f>IF($A240="","",IF(OR($B240="",AND($D240=0,$E240=0),AND($D240&gt;0,$E240&gt;0)),"Fix input row",IF($E240&gt;0,"Invoice row","Payment row")))</f>
        <v>0</v>
      </c>
      <c r="T240" s="8">
        <f>IF($A240="","",$I240-$D240)</f>
        <v>0</v>
      </c>
      <c r="U240" s="6">
        <f>IF($E240&gt;0,COUNTIFS($A$2:$A240,$A240,$E$2:$E240,"&gt;0"),"")</f>
        <v>0</v>
      </c>
      <c r="V240" s="10">
        <f>IF($A240="","",IF($B240="","Missing date",IF(AND($D240=0,$E240=0),"Debit or credit required",IF(AND($D240&gt;0,$E240&gt;0),"Use either debit or credit, not both",IF($G240=0,"Tax rate missing","")))))</f>
        <v>0</v>
      </c>
    </row>
    <row r="241" spans="1:22">
      <c r="A241" s="6">
        <f>IF(Input!$A241="","",Input!$A241)</f>
        <v>0</v>
      </c>
      <c r="B241" s="7">
        <f>IF(Input!$A241="","",IFERROR(Input!$B241*1,DATEVALUE(Input!$B241)))</f>
        <v>0</v>
      </c>
      <c r="C241" s="6">
        <f>IF(Input!$A241="","",Input!$C241)</f>
        <v>0</v>
      </c>
      <c r="D241" s="8">
        <f>IF(Input!$A241="","",Input!$D241)</f>
        <v>0</v>
      </c>
      <c r="E241" s="8">
        <f>IF(Input!$A241="","",Input!$E241)</f>
        <v>0</v>
      </c>
      <c r="F241" s="6">
        <f>IF(Input!$A241="","",Input!$F241)</f>
        <v>0</v>
      </c>
      <c r="G241" s="9">
        <f>IF($A241="","",IF($F241&gt;1,$F241/100,$F241))</f>
        <v>0</v>
      </c>
      <c r="H241" s="8">
        <f>IF($A241="","",IF($A241=$A240,$H240+$E241,$E241))</f>
        <v>0</v>
      </c>
      <c r="I241" s="8">
        <f>IF($A241="","",IF($A241=$A240,$I240+$D241,$D241))</f>
        <v>0</v>
      </c>
      <c r="J241" s="8">
        <f>IF($A241="","",$H241-$E241)</f>
        <v>0</v>
      </c>
      <c r="K241" s="8">
        <f>IF($A241="","",SUMIF($A$2:$A$2001,$A241,$D$2:$D$2001))</f>
        <v>0</v>
      </c>
      <c r="L241" s="8">
        <f>IF($A241="","",IF($E241&gt;0,$E241/(1+$G241),0))</f>
        <v>0</v>
      </c>
      <c r="M241" s="8">
        <f>IF($A241="","",IF($E241&gt;0,$L241*$G241,0))</f>
        <v>0</v>
      </c>
      <c r="N241" s="8">
        <f>IF($A241="","",IF($E241&gt;0,MAX(0,MIN($H241,$K241)-$J241),0))</f>
        <v>0</v>
      </c>
      <c r="O241" s="8">
        <f>IF($A241="","",IF($E241&gt;0,MAX(0,$H241-$K241)-MAX(0,$J241-$K241),0))</f>
        <v>0</v>
      </c>
      <c r="P241" s="8">
        <f>IF($A241="","",SUMIFS('Exact Output'!$O:$O,'Exact Output'!$A:$A,$A241,'Exact Output'!$B:$B,$U241))</f>
        <v>0</v>
      </c>
      <c r="Q241" s="8">
        <f>IF($A241="","",SUMIFS('Exact Output'!$Q:$Q,'Exact Output'!$A:$A,$A241,'Exact Output'!$B:$B,$U241))</f>
        <v>0</v>
      </c>
      <c r="R241" s="8">
        <f>IF($A241="","",IF($E241&gt;0,$P241+$Q241,0))</f>
        <v>0</v>
      </c>
      <c r="S241" s="6">
        <f>IF($A241="","",IF(OR($B241="",AND($D241=0,$E241=0),AND($D241&gt;0,$E241&gt;0)),"Fix input row",IF($E241&gt;0,"Invoice row","Payment row")))</f>
        <v>0</v>
      </c>
      <c r="T241" s="8">
        <f>IF($A241="","",$I241-$D241)</f>
        <v>0</v>
      </c>
      <c r="U241" s="6">
        <f>IF($E241&gt;0,COUNTIFS($A$2:$A241,$A241,$E$2:$E241,"&gt;0"),"")</f>
        <v>0</v>
      </c>
      <c r="V241" s="10">
        <f>IF($A241="","",IF($B241="","Missing date",IF(AND($D241=0,$E241=0),"Debit or credit required",IF(AND($D241&gt;0,$E241&gt;0),"Use either debit or credit, not both",IF($G241=0,"Tax rate missing","")))))</f>
        <v>0</v>
      </c>
    </row>
    <row r="242" spans="1:22">
      <c r="A242" s="6">
        <f>IF(Input!$A242="","",Input!$A242)</f>
        <v>0</v>
      </c>
      <c r="B242" s="7">
        <f>IF(Input!$A242="","",IFERROR(Input!$B242*1,DATEVALUE(Input!$B242)))</f>
        <v>0</v>
      </c>
      <c r="C242" s="6">
        <f>IF(Input!$A242="","",Input!$C242)</f>
        <v>0</v>
      </c>
      <c r="D242" s="8">
        <f>IF(Input!$A242="","",Input!$D242)</f>
        <v>0</v>
      </c>
      <c r="E242" s="8">
        <f>IF(Input!$A242="","",Input!$E242)</f>
        <v>0</v>
      </c>
      <c r="F242" s="6">
        <f>IF(Input!$A242="","",Input!$F242)</f>
        <v>0</v>
      </c>
      <c r="G242" s="9">
        <f>IF($A242="","",IF($F242&gt;1,$F242/100,$F242))</f>
        <v>0</v>
      </c>
      <c r="H242" s="8">
        <f>IF($A242="","",IF($A242=$A241,$H241+$E242,$E242))</f>
        <v>0</v>
      </c>
      <c r="I242" s="8">
        <f>IF($A242="","",IF($A242=$A241,$I241+$D242,$D242))</f>
        <v>0</v>
      </c>
      <c r="J242" s="8">
        <f>IF($A242="","",$H242-$E242)</f>
        <v>0</v>
      </c>
      <c r="K242" s="8">
        <f>IF($A242="","",SUMIF($A$2:$A$2001,$A242,$D$2:$D$2001))</f>
        <v>0</v>
      </c>
      <c r="L242" s="8">
        <f>IF($A242="","",IF($E242&gt;0,$E242/(1+$G242),0))</f>
        <v>0</v>
      </c>
      <c r="M242" s="8">
        <f>IF($A242="","",IF($E242&gt;0,$L242*$G242,0))</f>
        <v>0</v>
      </c>
      <c r="N242" s="8">
        <f>IF($A242="","",IF($E242&gt;0,MAX(0,MIN($H242,$K242)-$J242),0))</f>
        <v>0</v>
      </c>
      <c r="O242" s="8">
        <f>IF($A242="","",IF($E242&gt;0,MAX(0,$H242-$K242)-MAX(0,$J242-$K242),0))</f>
        <v>0</v>
      </c>
      <c r="P242" s="8">
        <f>IF($A242="","",SUMIFS('Exact Output'!$O:$O,'Exact Output'!$A:$A,$A242,'Exact Output'!$B:$B,$U242))</f>
        <v>0</v>
      </c>
      <c r="Q242" s="8">
        <f>IF($A242="","",SUMIFS('Exact Output'!$Q:$Q,'Exact Output'!$A:$A,$A242,'Exact Output'!$B:$B,$U242))</f>
        <v>0</v>
      </c>
      <c r="R242" s="8">
        <f>IF($A242="","",IF($E242&gt;0,$P242+$Q242,0))</f>
        <v>0</v>
      </c>
      <c r="S242" s="6">
        <f>IF($A242="","",IF(OR($B242="",AND($D242=0,$E242=0),AND($D242&gt;0,$E242&gt;0)),"Fix input row",IF($E242&gt;0,"Invoice row","Payment row")))</f>
        <v>0</v>
      </c>
      <c r="T242" s="8">
        <f>IF($A242="","",$I242-$D242)</f>
        <v>0</v>
      </c>
      <c r="U242" s="6">
        <f>IF($E242&gt;0,COUNTIFS($A$2:$A242,$A242,$E$2:$E242,"&gt;0"),"")</f>
        <v>0</v>
      </c>
      <c r="V242" s="10">
        <f>IF($A242="","",IF($B242="","Missing date",IF(AND($D242=0,$E242=0),"Debit or credit required",IF(AND($D242&gt;0,$E242&gt;0),"Use either debit or credit, not both",IF($G242=0,"Tax rate missing","")))))</f>
        <v>0</v>
      </c>
    </row>
    <row r="243" spans="1:22">
      <c r="A243" s="6">
        <f>IF(Input!$A243="","",Input!$A243)</f>
        <v>0</v>
      </c>
      <c r="B243" s="7">
        <f>IF(Input!$A243="","",IFERROR(Input!$B243*1,DATEVALUE(Input!$B243)))</f>
        <v>0</v>
      </c>
      <c r="C243" s="6">
        <f>IF(Input!$A243="","",Input!$C243)</f>
        <v>0</v>
      </c>
      <c r="D243" s="8">
        <f>IF(Input!$A243="","",Input!$D243)</f>
        <v>0</v>
      </c>
      <c r="E243" s="8">
        <f>IF(Input!$A243="","",Input!$E243)</f>
        <v>0</v>
      </c>
      <c r="F243" s="6">
        <f>IF(Input!$A243="","",Input!$F243)</f>
        <v>0</v>
      </c>
      <c r="G243" s="9">
        <f>IF($A243="","",IF($F243&gt;1,$F243/100,$F243))</f>
        <v>0</v>
      </c>
      <c r="H243" s="8">
        <f>IF($A243="","",IF($A243=$A242,$H242+$E243,$E243))</f>
        <v>0</v>
      </c>
      <c r="I243" s="8">
        <f>IF($A243="","",IF($A243=$A242,$I242+$D243,$D243))</f>
        <v>0</v>
      </c>
      <c r="J243" s="8">
        <f>IF($A243="","",$H243-$E243)</f>
        <v>0</v>
      </c>
      <c r="K243" s="8">
        <f>IF($A243="","",SUMIF($A$2:$A$2001,$A243,$D$2:$D$2001))</f>
        <v>0</v>
      </c>
      <c r="L243" s="8">
        <f>IF($A243="","",IF($E243&gt;0,$E243/(1+$G243),0))</f>
        <v>0</v>
      </c>
      <c r="M243" s="8">
        <f>IF($A243="","",IF($E243&gt;0,$L243*$G243,0))</f>
        <v>0</v>
      </c>
      <c r="N243" s="8">
        <f>IF($A243="","",IF($E243&gt;0,MAX(0,MIN($H243,$K243)-$J243),0))</f>
        <v>0</v>
      </c>
      <c r="O243" s="8">
        <f>IF($A243="","",IF($E243&gt;0,MAX(0,$H243-$K243)-MAX(0,$J243-$K243),0))</f>
        <v>0</v>
      </c>
      <c r="P243" s="8">
        <f>IF($A243="","",SUMIFS('Exact Output'!$O:$O,'Exact Output'!$A:$A,$A243,'Exact Output'!$B:$B,$U243))</f>
        <v>0</v>
      </c>
      <c r="Q243" s="8">
        <f>IF($A243="","",SUMIFS('Exact Output'!$Q:$Q,'Exact Output'!$A:$A,$A243,'Exact Output'!$B:$B,$U243))</f>
        <v>0</v>
      </c>
      <c r="R243" s="8">
        <f>IF($A243="","",IF($E243&gt;0,$P243+$Q243,0))</f>
        <v>0</v>
      </c>
      <c r="S243" s="6">
        <f>IF($A243="","",IF(OR($B243="",AND($D243=0,$E243=0),AND($D243&gt;0,$E243&gt;0)),"Fix input row",IF($E243&gt;0,"Invoice row","Payment row")))</f>
        <v>0</v>
      </c>
      <c r="T243" s="8">
        <f>IF($A243="","",$I243-$D243)</f>
        <v>0</v>
      </c>
      <c r="U243" s="6">
        <f>IF($E243&gt;0,COUNTIFS($A$2:$A243,$A243,$E$2:$E243,"&gt;0"),"")</f>
        <v>0</v>
      </c>
      <c r="V243" s="10">
        <f>IF($A243="","",IF($B243="","Missing date",IF(AND($D243=0,$E243=0),"Debit or credit required",IF(AND($D243&gt;0,$E243&gt;0),"Use either debit or credit, not both",IF($G243=0,"Tax rate missing","")))))</f>
        <v>0</v>
      </c>
    </row>
    <row r="244" spans="1:22">
      <c r="A244" s="6">
        <f>IF(Input!$A244="","",Input!$A244)</f>
        <v>0</v>
      </c>
      <c r="B244" s="7">
        <f>IF(Input!$A244="","",IFERROR(Input!$B244*1,DATEVALUE(Input!$B244)))</f>
        <v>0</v>
      </c>
      <c r="C244" s="6">
        <f>IF(Input!$A244="","",Input!$C244)</f>
        <v>0</v>
      </c>
      <c r="D244" s="8">
        <f>IF(Input!$A244="","",Input!$D244)</f>
        <v>0</v>
      </c>
      <c r="E244" s="8">
        <f>IF(Input!$A244="","",Input!$E244)</f>
        <v>0</v>
      </c>
      <c r="F244" s="6">
        <f>IF(Input!$A244="","",Input!$F244)</f>
        <v>0</v>
      </c>
      <c r="G244" s="9">
        <f>IF($A244="","",IF($F244&gt;1,$F244/100,$F244))</f>
        <v>0</v>
      </c>
      <c r="H244" s="8">
        <f>IF($A244="","",IF($A244=$A243,$H243+$E244,$E244))</f>
        <v>0</v>
      </c>
      <c r="I244" s="8">
        <f>IF($A244="","",IF($A244=$A243,$I243+$D244,$D244))</f>
        <v>0</v>
      </c>
      <c r="J244" s="8">
        <f>IF($A244="","",$H244-$E244)</f>
        <v>0</v>
      </c>
      <c r="K244" s="8">
        <f>IF($A244="","",SUMIF($A$2:$A$2001,$A244,$D$2:$D$2001))</f>
        <v>0</v>
      </c>
      <c r="L244" s="8">
        <f>IF($A244="","",IF($E244&gt;0,$E244/(1+$G244),0))</f>
        <v>0</v>
      </c>
      <c r="M244" s="8">
        <f>IF($A244="","",IF($E244&gt;0,$L244*$G244,0))</f>
        <v>0</v>
      </c>
      <c r="N244" s="8">
        <f>IF($A244="","",IF($E244&gt;0,MAX(0,MIN($H244,$K244)-$J244),0))</f>
        <v>0</v>
      </c>
      <c r="O244" s="8">
        <f>IF($A244="","",IF($E244&gt;0,MAX(0,$H244-$K244)-MAX(0,$J244-$K244),0))</f>
        <v>0</v>
      </c>
      <c r="P244" s="8">
        <f>IF($A244="","",SUMIFS('Exact Output'!$O:$O,'Exact Output'!$A:$A,$A244,'Exact Output'!$B:$B,$U244))</f>
        <v>0</v>
      </c>
      <c r="Q244" s="8">
        <f>IF($A244="","",SUMIFS('Exact Output'!$Q:$Q,'Exact Output'!$A:$A,$A244,'Exact Output'!$B:$B,$U244))</f>
        <v>0</v>
      </c>
      <c r="R244" s="8">
        <f>IF($A244="","",IF($E244&gt;0,$P244+$Q244,0))</f>
        <v>0</v>
      </c>
      <c r="S244" s="6">
        <f>IF($A244="","",IF(OR($B244="",AND($D244=0,$E244=0),AND($D244&gt;0,$E244&gt;0)),"Fix input row",IF($E244&gt;0,"Invoice row","Payment row")))</f>
        <v>0</v>
      </c>
      <c r="T244" s="8">
        <f>IF($A244="","",$I244-$D244)</f>
        <v>0</v>
      </c>
      <c r="U244" s="6">
        <f>IF($E244&gt;0,COUNTIFS($A$2:$A244,$A244,$E$2:$E244,"&gt;0"),"")</f>
        <v>0</v>
      </c>
      <c r="V244" s="10">
        <f>IF($A244="","",IF($B244="","Missing date",IF(AND($D244=0,$E244=0),"Debit or credit required",IF(AND($D244&gt;0,$E244&gt;0),"Use either debit or credit, not both",IF($G244=0,"Tax rate missing","")))))</f>
        <v>0</v>
      </c>
    </row>
    <row r="245" spans="1:22">
      <c r="A245" s="6">
        <f>IF(Input!$A245="","",Input!$A245)</f>
        <v>0</v>
      </c>
      <c r="B245" s="7">
        <f>IF(Input!$A245="","",IFERROR(Input!$B245*1,DATEVALUE(Input!$B245)))</f>
        <v>0</v>
      </c>
      <c r="C245" s="6">
        <f>IF(Input!$A245="","",Input!$C245)</f>
        <v>0</v>
      </c>
      <c r="D245" s="8">
        <f>IF(Input!$A245="","",Input!$D245)</f>
        <v>0</v>
      </c>
      <c r="E245" s="8">
        <f>IF(Input!$A245="","",Input!$E245)</f>
        <v>0</v>
      </c>
      <c r="F245" s="6">
        <f>IF(Input!$A245="","",Input!$F245)</f>
        <v>0</v>
      </c>
      <c r="G245" s="9">
        <f>IF($A245="","",IF($F245&gt;1,$F245/100,$F245))</f>
        <v>0</v>
      </c>
      <c r="H245" s="8">
        <f>IF($A245="","",IF($A245=$A244,$H244+$E245,$E245))</f>
        <v>0</v>
      </c>
      <c r="I245" s="8">
        <f>IF($A245="","",IF($A245=$A244,$I244+$D245,$D245))</f>
        <v>0</v>
      </c>
      <c r="J245" s="8">
        <f>IF($A245="","",$H245-$E245)</f>
        <v>0</v>
      </c>
      <c r="K245" s="8">
        <f>IF($A245="","",SUMIF($A$2:$A$2001,$A245,$D$2:$D$2001))</f>
        <v>0</v>
      </c>
      <c r="L245" s="8">
        <f>IF($A245="","",IF($E245&gt;0,$E245/(1+$G245),0))</f>
        <v>0</v>
      </c>
      <c r="M245" s="8">
        <f>IF($A245="","",IF($E245&gt;0,$L245*$G245,0))</f>
        <v>0</v>
      </c>
      <c r="N245" s="8">
        <f>IF($A245="","",IF($E245&gt;0,MAX(0,MIN($H245,$K245)-$J245),0))</f>
        <v>0</v>
      </c>
      <c r="O245" s="8">
        <f>IF($A245="","",IF($E245&gt;0,MAX(0,$H245-$K245)-MAX(0,$J245-$K245),0))</f>
        <v>0</v>
      </c>
      <c r="P245" s="8">
        <f>IF($A245="","",SUMIFS('Exact Output'!$O:$O,'Exact Output'!$A:$A,$A245,'Exact Output'!$B:$B,$U245))</f>
        <v>0</v>
      </c>
      <c r="Q245" s="8">
        <f>IF($A245="","",SUMIFS('Exact Output'!$Q:$Q,'Exact Output'!$A:$A,$A245,'Exact Output'!$B:$B,$U245))</f>
        <v>0</v>
      </c>
      <c r="R245" s="8">
        <f>IF($A245="","",IF($E245&gt;0,$P245+$Q245,0))</f>
        <v>0</v>
      </c>
      <c r="S245" s="6">
        <f>IF($A245="","",IF(OR($B245="",AND($D245=0,$E245=0),AND($D245&gt;0,$E245&gt;0)),"Fix input row",IF($E245&gt;0,"Invoice row","Payment row")))</f>
        <v>0</v>
      </c>
      <c r="T245" s="8">
        <f>IF($A245="","",$I245-$D245)</f>
        <v>0</v>
      </c>
      <c r="U245" s="6">
        <f>IF($E245&gt;0,COUNTIFS($A$2:$A245,$A245,$E$2:$E245,"&gt;0"),"")</f>
        <v>0</v>
      </c>
      <c r="V245" s="10">
        <f>IF($A245="","",IF($B245="","Missing date",IF(AND($D245=0,$E245=0),"Debit or credit required",IF(AND($D245&gt;0,$E245&gt;0),"Use either debit or credit, not both",IF($G245=0,"Tax rate missing","")))))</f>
        <v>0</v>
      </c>
    </row>
    <row r="246" spans="1:22">
      <c r="A246" s="6">
        <f>IF(Input!$A246="","",Input!$A246)</f>
        <v>0</v>
      </c>
      <c r="B246" s="7">
        <f>IF(Input!$A246="","",IFERROR(Input!$B246*1,DATEVALUE(Input!$B246)))</f>
        <v>0</v>
      </c>
      <c r="C246" s="6">
        <f>IF(Input!$A246="","",Input!$C246)</f>
        <v>0</v>
      </c>
      <c r="D246" s="8">
        <f>IF(Input!$A246="","",Input!$D246)</f>
        <v>0</v>
      </c>
      <c r="E246" s="8">
        <f>IF(Input!$A246="","",Input!$E246)</f>
        <v>0</v>
      </c>
      <c r="F246" s="6">
        <f>IF(Input!$A246="","",Input!$F246)</f>
        <v>0</v>
      </c>
      <c r="G246" s="9">
        <f>IF($A246="","",IF($F246&gt;1,$F246/100,$F246))</f>
        <v>0</v>
      </c>
      <c r="H246" s="8">
        <f>IF($A246="","",IF($A246=$A245,$H245+$E246,$E246))</f>
        <v>0</v>
      </c>
      <c r="I246" s="8">
        <f>IF($A246="","",IF($A246=$A245,$I245+$D246,$D246))</f>
        <v>0</v>
      </c>
      <c r="J246" s="8">
        <f>IF($A246="","",$H246-$E246)</f>
        <v>0</v>
      </c>
      <c r="K246" s="8">
        <f>IF($A246="","",SUMIF($A$2:$A$2001,$A246,$D$2:$D$2001))</f>
        <v>0</v>
      </c>
      <c r="L246" s="8">
        <f>IF($A246="","",IF($E246&gt;0,$E246/(1+$G246),0))</f>
        <v>0</v>
      </c>
      <c r="M246" s="8">
        <f>IF($A246="","",IF($E246&gt;0,$L246*$G246,0))</f>
        <v>0</v>
      </c>
      <c r="N246" s="8">
        <f>IF($A246="","",IF($E246&gt;0,MAX(0,MIN($H246,$K246)-$J246),0))</f>
        <v>0</v>
      </c>
      <c r="O246" s="8">
        <f>IF($A246="","",IF($E246&gt;0,MAX(0,$H246-$K246)-MAX(0,$J246-$K246),0))</f>
        <v>0</v>
      </c>
      <c r="P246" s="8">
        <f>IF($A246="","",SUMIFS('Exact Output'!$O:$O,'Exact Output'!$A:$A,$A246,'Exact Output'!$B:$B,$U246))</f>
        <v>0</v>
      </c>
      <c r="Q246" s="8">
        <f>IF($A246="","",SUMIFS('Exact Output'!$Q:$Q,'Exact Output'!$A:$A,$A246,'Exact Output'!$B:$B,$U246))</f>
        <v>0</v>
      </c>
      <c r="R246" s="8">
        <f>IF($A246="","",IF($E246&gt;0,$P246+$Q246,0))</f>
        <v>0</v>
      </c>
      <c r="S246" s="6">
        <f>IF($A246="","",IF(OR($B246="",AND($D246=0,$E246=0),AND($D246&gt;0,$E246&gt;0)),"Fix input row",IF($E246&gt;0,"Invoice row","Payment row")))</f>
        <v>0</v>
      </c>
      <c r="T246" s="8">
        <f>IF($A246="","",$I246-$D246)</f>
        <v>0</v>
      </c>
      <c r="U246" s="6">
        <f>IF($E246&gt;0,COUNTIFS($A$2:$A246,$A246,$E$2:$E246,"&gt;0"),"")</f>
        <v>0</v>
      </c>
      <c r="V246" s="10">
        <f>IF($A246="","",IF($B246="","Missing date",IF(AND($D246=0,$E246=0),"Debit or credit required",IF(AND($D246&gt;0,$E246&gt;0),"Use either debit or credit, not both",IF($G246=0,"Tax rate missing","")))))</f>
        <v>0</v>
      </c>
    </row>
    <row r="247" spans="1:22">
      <c r="A247" s="6">
        <f>IF(Input!$A247="","",Input!$A247)</f>
        <v>0</v>
      </c>
      <c r="B247" s="7">
        <f>IF(Input!$A247="","",IFERROR(Input!$B247*1,DATEVALUE(Input!$B247)))</f>
        <v>0</v>
      </c>
      <c r="C247" s="6">
        <f>IF(Input!$A247="","",Input!$C247)</f>
        <v>0</v>
      </c>
      <c r="D247" s="8">
        <f>IF(Input!$A247="","",Input!$D247)</f>
        <v>0</v>
      </c>
      <c r="E247" s="8">
        <f>IF(Input!$A247="","",Input!$E247)</f>
        <v>0</v>
      </c>
      <c r="F247" s="6">
        <f>IF(Input!$A247="","",Input!$F247)</f>
        <v>0</v>
      </c>
      <c r="G247" s="9">
        <f>IF($A247="","",IF($F247&gt;1,$F247/100,$F247))</f>
        <v>0</v>
      </c>
      <c r="H247" s="8">
        <f>IF($A247="","",IF($A247=$A246,$H246+$E247,$E247))</f>
        <v>0</v>
      </c>
      <c r="I247" s="8">
        <f>IF($A247="","",IF($A247=$A246,$I246+$D247,$D247))</f>
        <v>0</v>
      </c>
      <c r="J247" s="8">
        <f>IF($A247="","",$H247-$E247)</f>
        <v>0</v>
      </c>
      <c r="K247" s="8">
        <f>IF($A247="","",SUMIF($A$2:$A$2001,$A247,$D$2:$D$2001))</f>
        <v>0</v>
      </c>
      <c r="L247" s="8">
        <f>IF($A247="","",IF($E247&gt;0,$E247/(1+$G247),0))</f>
        <v>0</v>
      </c>
      <c r="M247" s="8">
        <f>IF($A247="","",IF($E247&gt;0,$L247*$G247,0))</f>
        <v>0</v>
      </c>
      <c r="N247" s="8">
        <f>IF($A247="","",IF($E247&gt;0,MAX(0,MIN($H247,$K247)-$J247),0))</f>
        <v>0</v>
      </c>
      <c r="O247" s="8">
        <f>IF($A247="","",IF($E247&gt;0,MAX(0,$H247-$K247)-MAX(0,$J247-$K247),0))</f>
        <v>0</v>
      </c>
      <c r="P247" s="8">
        <f>IF($A247="","",SUMIFS('Exact Output'!$O:$O,'Exact Output'!$A:$A,$A247,'Exact Output'!$B:$B,$U247))</f>
        <v>0</v>
      </c>
      <c r="Q247" s="8">
        <f>IF($A247="","",SUMIFS('Exact Output'!$Q:$Q,'Exact Output'!$A:$A,$A247,'Exact Output'!$B:$B,$U247))</f>
        <v>0</v>
      </c>
      <c r="R247" s="8">
        <f>IF($A247="","",IF($E247&gt;0,$P247+$Q247,0))</f>
        <v>0</v>
      </c>
      <c r="S247" s="6">
        <f>IF($A247="","",IF(OR($B247="",AND($D247=0,$E247=0),AND($D247&gt;0,$E247&gt;0)),"Fix input row",IF($E247&gt;0,"Invoice row","Payment row")))</f>
        <v>0</v>
      </c>
      <c r="T247" s="8">
        <f>IF($A247="","",$I247-$D247)</f>
        <v>0</v>
      </c>
      <c r="U247" s="6">
        <f>IF($E247&gt;0,COUNTIFS($A$2:$A247,$A247,$E$2:$E247,"&gt;0"),"")</f>
        <v>0</v>
      </c>
      <c r="V247" s="10">
        <f>IF($A247="","",IF($B247="","Missing date",IF(AND($D247=0,$E247=0),"Debit or credit required",IF(AND($D247&gt;0,$E247&gt;0),"Use either debit or credit, not both",IF($G247=0,"Tax rate missing","")))))</f>
        <v>0</v>
      </c>
    </row>
    <row r="248" spans="1:22">
      <c r="A248" s="6">
        <f>IF(Input!$A248="","",Input!$A248)</f>
        <v>0</v>
      </c>
      <c r="B248" s="7">
        <f>IF(Input!$A248="","",IFERROR(Input!$B248*1,DATEVALUE(Input!$B248)))</f>
        <v>0</v>
      </c>
      <c r="C248" s="6">
        <f>IF(Input!$A248="","",Input!$C248)</f>
        <v>0</v>
      </c>
      <c r="D248" s="8">
        <f>IF(Input!$A248="","",Input!$D248)</f>
        <v>0</v>
      </c>
      <c r="E248" s="8">
        <f>IF(Input!$A248="","",Input!$E248)</f>
        <v>0</v>
      </c>
      <c r="F248" s="6">
        <f>IF(Input!$A248="","",Input!$F248)</f>
        <v>0</v>
      </c>
      <c r="G248" s="9">
        <f>IF($A248="","",IF($F248&gt;1,$F248/100,$F248))</f>
        <v>0</v>
      </c>
      <c r="H248" s="8">
        <f>IF($A248="","",IF($A248=$A247,$H247+$E248,$E248))</f>
        <v>0</v>
      </c>
      <c r="I248" s="8">
        <f>IF($A248="","",IF($A248=$A247,$I247+$D248,$D248))</f>
        <v>0</v>
      </c>
      <c r="J248" s="8">
        <f>IF($A248="","",$H248-$E248)</f>
        <v>0</v>
      </c>
      <c r="K248" s="8">
        <f>IF($A248="","",SUMIF($A$2:$A$2001,$A248,$D$2:$D$2001))</f>
        <v>0</v>
      </c>
      <c r="L248" s="8">
        <f>IF($A248="","",IF($E248&gt;0,$E248/(1+$G248),0))</f>
        <v>0</v>
      </c>
      <c r="M248" s="8">
        <f>IF($A248="","",IF($E248&gt;0,$L248*$G248,0))</f>
        <v>0</v>
      </c>
      <c r="N248" s="8">
        <f>IF($A248="","",IF($E248&gt;0,MAX(0,MIN($H248,$K248)-$J248),0))</f>
        <v>0</v>
      </c>
      <c r="O248" s="8">
        <f>IF($A248="","",IF($E248&gt;0,MAX(0,$H248-$K248)-MAX(0,$J248-$K248),0))</f>
        <v>0</v>
      </c>
      <c r="P248" s="8">
        <f>IF($A248="","",SUMIFS('Exact Output'!$O:$O,'Exact Output'!$A:$A,$A248,'Exact Output'!$B:$B,$U248))</f>
        <v>0</v>
      </c>
      <c r="Q248" s="8">
        <f>IF($A248="","",SUMIFS('Exact Output'!$Q:$Q,'Exact Output'!$A:$A,$A248,'Exact Output'!$B:$B,$U248))</f>
        <v>0</v>
      </c>
      <c r="R248" s="8">
        <f>IF($A248="","",IF($E248&gt;0,$P248+$Q248,0))</f>
        <v>0</v>
      </c>
      <c r="S248" s="6">
        <f>IF($A248="","",IF(OR($B248="",AND($D248=0,$E248=0),AND($D248&gt;0,$E248&gt;0)),"Fix input row",IF($E248&gt;0,"Invoice row","Payment row")))</f>
        <v>0</v>
      </c>
      <c r="T248" s="8">
        <f>IF($A248="","",$I248-$D248)</f>
        <v>0</v>
      </c>
      <c r="U248" s="6">
        <f>IF($E248&gt;0,COUNTIFS($A$2:$A248,$A248,$E$2:$E248,"&gt;0"),"")</f>
        <v>0</v>
      </c>
      <c r="V248" s="10">
        <f>IF($A248="","",IF($B248="","Missing date",IF(AND($D248=0,$E248=0),"Debit or credit required",IF(AND($D248&gt;0,$E248&gt;0),"Use either debit or credit, not both",IF($G248=0,"Tax rate missing","")))))</f>
        <v>0</v>
      </c>
    </row>
    <row r="249" spans="1:22">
      <c r="A249" s="6">
        <f>IF(Input!$A249="","",Input!$A249)</f>
        <v>0</v>
      </c>
      <c r="B249" s="7">
        <f>IF(Input!$A249="","",IFERROR(Input!$B249*1,DATEVALUE(Input!$B249)))</f>
        <v>0</v>
      </c>
      <c r="C249" s="6">
        <f>IF(Input!$A249="","",Input!$C249)</f>
        <v>0</v>
      </c>
      <c r="D249" s="8">
        <f>IF(Input!$A249="","",Input!$D249)</f>
        <v>0</v>
      </c>
      <c r="E249" s="8">
        <f>IF(Input!$A249="","",Input!$E249)</f>
        <v>0</v>
      </c>
      <c r="F249" s="6">
        <f>IF(Input!$A249="","",Input!$F249)</f>
        <v>0</v>
      </c>
      <c r="G249" s="9">
        <f>IF($A249="","",IF($F249&gt;1,$F249/100,$F249))</f>
        <v>0</v>
      </c>
      <c r="H249" s="8">
        <f>IF($A249="","",IF($A249=$A248,$H248+$E249,$E249))</f>
        <v>0</v>
      </c>
      <c r="I249" s="8">
        <f>IF($A249="","",IF($A249=$A248,$I248+$D249,$D249))</f>
        <v>0</v>
      </c>
      <c r="J249" s="8">
        <f>IF($A249="","",$H249-$E249)</f>
        <v>0</v>
      </c>
      <c r="K249" s="8">
        <f>IF($A249="","",SUMIF($A$2:$A$2001,$A249,$D$2:$D$2001))</f>
        <v>0</v>
      </c>
      <c r="L249" s="8">
        <f>IF($A249="","",IF($E249&gt;0,$E249/(1+$G249),0))</f>
        <v>0</v>
      </c>
      <c r="M249" s="8">
        <f>IF($A249="","",IF($E249&gt;0,$L249*$G249,0))</f>
        <v>0</v>
      </c>
      <c r="N249" s="8">
        <f>IF($A249="","",IF($E249&gt;0,MAX(0,MIN($H249,$K249)-$J249),0))</f>
        <v>0</v>
      </c>
      <c r="O249" s="8">
        <f>IF($A249="","",IF($E249&gt;0,MAX(0,$H249-$K249)-MAX(0,$J249-$K249),0))</f>
        <v>0</v>
      </c>
      <c r="P249" s="8">
        <f>IF($A249="","",SUMIFS('Exact Output'!$O:$O,'Exact Output'!$A:$A,$A249,'Exact Output'!$B:$B,$U249))</f>
        <v>0</v>
      </c>
      <c r="Q249" s="8">
        <f>IF($A249="","",SUMIFS('Exact Output'!$Q:$Q,'Exact Output'!$A:$A,$A249,'Exact Output'!$B:$B,$U249))</f>
        <v>0</v>
      </c>
      <c r="R249" s="8">
        <f>IF($A249="","",IF($E249&gt;0,$P249+$Q249,0))</f>
        <v>0</v>
      </c>
      <c r="S249" s="6">
        <f>IF($A249="","",IF(OR($B249="",AND($D249=0,$E249=0),AND($D249&gt;0,$E249&gt;0)),"Fix input row",IF($E249&gt;0,"Invoice row","Payment row")))</f>
        <v>0</v>
      </c>
      <c r="T249" s="8">
        <f>IF($A249="","",$I249-$D249)</f>
        <v>0</v>
      </c>
      <c r="U249" s="6">
        <f>IF($E249&gt;0,COUNTIFS($A$2:$A249,$A249,$E$2:$E249,"&gt;0"),"")</f>
        <v>0</v>
      </c>
      <c r="V249" s="10">
        <f>IF($A249="","",IF($B249="","Missing date",IF(AND($D249=0,$E249=0),"Debit or credit required",IF(AND($D249&gt;0,$E249&gt;0),"Use either debit or credit, not both",IF($G249=0,"Tax rate missing","")))))</f>
        <v>0</v>
      </c>
    </row>
    <row r="250" spans="1:22">
      <c r="A250" s="6">
        <f>IF(Input!$A250="","",Input!$A250)</f>
        <v>0</v>
      </c>
      <c r="B250" s="7">
        <f>IF(Input!$A250="","",IFERROR(Input!$B250*1,DATEVALUE(Input!$B250)))</f>
        <v>0</v>
      </c>
      <c r="C250" s="6">
        <f>IF(Input!$A250="","",Input!$C250)</f>
        <v>0</v>
      </c>
      <c r="D250" s="8">
        <f>IF(Input!$A250="","",Input!$D250)</f>
        <v>0</v>
      </c>
      <c r="E250" s="8">
        <f>IF(Input!$A250="","",Input!$E250)</f>
        <v>0</v>
      </c>
      <c r="F250" s="6">
        <f>IF(Input!$A250="","",Input!$F250)</f>
        <v>0</v>
      </c>
      <c r="G250" s="9">
        <f>IF($A250="","",IF($F250&gt;1,$F250/100,$F250))</f>
        <v>0</v>
      </c>
      <c r="H250" s="8">
        <f>IF($A250="","",IF($A250=$A249,$H249+$E250,$E250))</f>
        <v>0</v>
      </c>
      <c r="I250" s="8">
        <f>IF($A250="","",IF($A250=$A249,$I249+$D250,$D250))</f>
        <v>0</v>
      </c>
      <c r="J250" s="8">
        <f>IF($A250="","",$H250-$E250)</f>
        <v>0</v>
      </c>
      <c r="K250" s="8">
        <f>IF($A250="","",SUMIF($A$2:$A$2001,$A250,$D$2:$D$2001))</f>
        <v>0</v>
      </c>
      <c r="L250" s="8">
        <f>IF($A250="","",IF($E250&gt;0,$E250/(1+$G250),0))</f>
        <v>0</v>
      </c>
      <c r="M250" s="8">
        <f>IF($A250="","",IF($E250&gt;0,$L250*$G250,0))</f>
        <v>0</v>
      </c>
      <c r="N250" s="8">
        <f>IF($A250="","",IF($E250&gt;0,MAX(0,MIN($H250,$K250)-$J250),0))</f>
        <v>0</v>
      </c>
      <c r="O250" s="8">
        <f>IF($A250="","",IF($E250&gt;0,MAX(0,$H250-$K250)-MAX(0,$J250-$K250),0))</f>
        <v>0</v>
      </c>
      <c r="P250" s="8">
        <f>IF($A250="","",SUMIFS('Exact Output'!$O:$O,'Exact Output'!$A:$A,$A250,'Exact Output'!$B:$B,$U250))</f>
        <v>0</v>
      </c>
      <c r="Q250" s="8">
        <f>IF($A250="","",SUMIFS('Exact Output'!$Q:$Q,'Exact Output'!$A:$A,$A250,'Exact Output'!$B:$B,$U250))</f>
        <v>0</v>
      </c>
      <c r="R250" s="8">
        <f>IF($A250="","",IF($E250&gt;0,$P250+$Q250,0))</f>
        <v>0</v>
      </c>
      <c r="S250" s="6">
        <f>IF($A250="","",IF(OR($B250="",AND($D250=0,$E250=0),AND($D250&gt;0,$E250&gt;0)),"Fix input row",IF($E250&gt;0,"Invoice row","Payment row")))</f>
        <v>0</v>
      </c>
      <c r="T250" s="8">
        <f>IF($A250="","",$I250-$D250)</f>
        <v>0</v>
      </c>
      <c r="U250" s="6">
        <f>IF($E250&gt;0,COUNTIFS($A$2:$A250,$A250,$E$2:$E250,"&gt;0"),"")</f>
        <v>0</v>
      </c>
      <c r="V250" s="10">
        <f>IF($A250="","",IF($B250="","Missing date",IF(AND($D250=0,$E250=0),"Debit or credit required",IF(AND($D250&gt;0,$E250&gt;0),"Use either debit or credit, not both",IF($G250=0,"Tax rate missing","")))))</f>
        <v>0</v>
      </c>
    </row>
    <row r="251" spans="1:22">
      <c r="A251" s="6">
        <f>IF(Input!$A251="","",Input!$A251)</f>
        <v>0</v>
      </c>
      <c r="B251" s="7">
        <f>IF(Input!$A251="","",IFERROR(Input!$B251*1,DATEVALUE(Input!$B251)))</f>
        <v>0</v>
      </c>
      <c r="C251" s="6">
        <f>IF(Input!$A251="","",Input!$C251)</f>
        <v>0</v>
      </c>
      <c r="D251" s="8">
        <f>IF(Input!$A251="","",Input!$D251)</f>
        <v>0</v>
      </c>
      <c r="E251" s="8">
        <f>IF(Input!$A251="","",Input!$E251)</f>
        <v>0</v>
      </c>
      <c r="F251" s="6">
        <f>IF(Input!$A251="","",Input!$F251)</f>
        <v>0</v>
      </c>
      <c r="G251" s="9">
        <f>IF($A251="","",IF($F251&gt;1,$F251/100,$F251))</f>
        <v>0</v>
      </c>
      <c r="H251" s="8">
        <f>IF($A251="","",IF($A251=$A250,$H250+$E251,$E251))</f>
        <v>0</v>
      </c>
      <c r="I251" s="8">
        <f>IF($A251="","",IF($A251=$A250,$I250+$D251,$D251))</f>
        <v>0</v>
      </c>
      <c r="J251" s="8">
        <f>IF($A251="","",$H251-$E251)</f>
        <v>0</v>
      </c>
      <c r="K251" s="8">
        <f>IF($A251="","",SUMIF($A$2:$A$2001,$A251,$D$2:$D$2001))</f>
        <v>0</v>
      </c>
      <c r="L251" s="8">
        <f>IF($A251="","",IF($E251&gt;0,$E251/(1+$G251),0))</f>
        <v>0</v>
      </c>
      <c r="M251" s="8">
        <f>IF($A251="","",IF($E251&gt;0,$L251*$G251,0))</f>
        <v>0</v>
      </c>
      <c r="N251" s="8">
        <f>IF($A251="","",IF($E251&gt;0,MAX(0,MIN($H251,$K251)-$J251),0))</f>
        <v>0</v>
      </c>
      <c r="O251" s="8">
        <f>IF($A251="","",IF($E251&gt;0,MAX(0,$H251-$K251)-MAX(0,$J251-$K251),0))</f>
        <v>0</v>
      </c>
      <c r="P251" s="8">
        <f>IF($A251="","",SUMIFS('Exact Output'!$O:$O,'Exact Output'!$A:$A,$A251,'Exact Output'!$B:$B,$U251))</f>
        <v>0</v>
      </c>
      <c r="Q251" s="8">
        <f>IF($A251="","",SUMIFS('Exact Output'!$Q:$Q,'Exact Output'!$A:$A,$A251,'Exact Output'!$B:$B,$U251))</f>
        <v>0</v>
      </c>
      <c r="R251" s="8">
        <f>IF($A251="","",IF($E251&gt;0,$P251+$Q251,0))</f>
        <v>0</v>
      </c>
      <c r="S251" s="6">
        <f>IF($A251="","",IF(OR($B251="",AND($D251=0,$E251=0),AND($D251&gt;0,$E251&gt;0)),"Fix input row",IF($E251&gt;0,"Invoice row","Payment row")))</f>
        <v>0</v>
      </c>
      <c r="T251" s="8">
        <f>IF($A251="","",$I251-$D251)</f>
        <v>0</v>
      </c>
      <c r="U251" s="6">
        <f>IF($E251&gt;0,COUNTIFS($A$2:$A251,$A251,$E$2:$E251,"&gt;0"),"")</f>
        <v>0</v>
      </c>
      <c r="V251" s="10">
        <f>IF($A251="","",IF($B251="","Missing date",IF(AND($D251=0,$E251=0),"Debit or credit required",IF(AND($D251&gt;0,$E251&gt;0),"Use either debit or credit, not both",IF($G251=0,"Tax rate missing","")))))</f>
        <v>0</v>
      </c>
    </row>
    <row r="252" spans="1:22">
      <c r="A252" s="6">
        <f>IF(Input!$A252="","",Input!$A252)</f>
        <v>0</v>
      </c>
      <c r="B252" s="7">
        <f>IF(Input!$A252="","",IFERROR(Input!$B252*1,DATEVALUE(Input!$B252)))</f>
        <v>0</v>
      </c>
      <c r="C252" s="6">
        <f>IF(Input!$A252="","",Input!$C252)</f>
        <v>0</v>
      </c>
      <c r="D252" s="8">
        <f>IF(Input!$A252="","",Input!$D252)</f>
        <v>0</v>
      </c>
      <c r="E252" s="8">
        <f>IF(Input!$A252="","",Input!$E252)</f>
        <v>0</v>
      </c>
      <c r="F252" s="6">
        <f>IF(Input!$A252="","",Input!$F252)</f>
        <v>0</v>
      </c>
      <c r="G252" s="9">
        <f>IF($A252="","",IF($F252&gt;1,$F252/100,$F252))</f>
        <v>0</v>
      </c>
      <c r="H252" s="8">
        <f>IF($A252="","",IF($A252=$A251,$H251+$E252,$E252))</f>
        <v>0</v>
      </c>
      <c r="I252" s="8">
        <f>IF($A252="","",IF($A252=$A251,$I251+$D252,$D252))</f>
        <v>0</v>
      </c>
      <c r="J252" s="8">
        <f>IF($A252="","",$H252-$E252)</f>
        <v>0</v>
      </c>
      <c r="K252" s="8">
        <f>IF($A252="","",SUMIF($A$2:$A$2001,$A252,$D$2:$D$2001))</f>
        <v>0</v>
      </c>
      <c r="L252" s="8">
        <f>IF($A252="","",IF($E252&gt;0,$E252/(1+$G252),0))</f>
        <v>0</v>
      </c>
      <c r="M252" s="8">
        <f>IF($A252="","",IF($E252&gt;0,$L252*$G252,0))</f>
        <v>0</v>
      </c>
      <c r="N252" s="8">
        <f>IF($A252="","",IF($E252&gt;0,MAX(0,MIN($H252,$K252)-$J252),0))</f>
        <v>0</v>
      </c>
      <c r="O252" s="8">
        <f>IF($A252="","",IF($E252&gt;0,MAX(0,$H252-$K252)-MAX(0,$J252-$K252),0))</f>
        <v>0</v>
      </c>
      <c r="P252" s="8">
        <f>IF($A252="","",SUMIFS('Exact Output'!$O:$O,'Exact Output'!$A:$A,$A252,'Exact Output'!$B:$B,$U252))</f>
        <v>0</v>
      </c>
      <c r="Q252" s="8">
        <f>IF($A252="","",SUMIFS('Exact Output'!$Q:$Q,'Exact Output'!$A:$A,$A252,'Exact Output'!$B:$B,$U252))</f>
        <v>0</v>
      </c>
      <c r="R252" s="8">
        <f>IF($A252="","",IF($E252&gt;0,$P252+$Q252,0))</f>
        <v>0</v>
      </c>
      <c r="S252" s="6">
        <f>IF($A252="","",IF(OR($B252="",AND($D252=0,$E252=0),AND($D252&gt;0,$E252&gt;0)),"Fix input row",IF($E252&gt;0,"Invoice row","Payment row")))</f>
        <v>0</v>
      </c>
      <c r="T252" s="8">
        <f>IF($A252="","",$I252-$D252)</f>
        <v>0</v>
      </c>
      <c r="U252" s="6">
        <f>IF($E252&gt;0,COUNTIFS($A$2:$A252,$A252,$E$2:$E252,"&gt;0"),"")</f>
        <v>0</v>
      </c>
      <c r="V252" s="10">
        <f>IF($A252="","",IF($B252="","Missing date",IF(AND($D252=0,$E252=0),"Debit or credit required",IF(AND($D252&gt;0,$E252&gt;0),"Use either debit or credit, not both",IF($G252=0,"Tax rate missing","")))))</f>
        <v>0</v>
      </c>
    </row>
    <row r="253" spans="1:22">
      <c r="A253" s="6">
        <f>IF(Input!$A253="","",Input!$A253)</f>
        <v>0</v>
      </c>
      <c r="B253" s="7">
        <f>IF(Input!$A253="","",IFERROR(Input!$B253*1,DATEVALUE(Input!$B253)))</f>
        <v>0</v>
      </c>
      <c r="C253" s="6">
        <f>IF(Input!$A253="","",Input!$C253)</f>
        <v>0</v>
      </c>
      <c r="D253" s="8">
        <f>IF(Input!$A253="","",Input!$D253)</f>
        <v>0</v>
      </c>
      <c r="E253" s="8">
        <f>IF(Input!$A253="","",Input!$E253)</f>
        <v>0</v>
      </c>
      <c r="F253" s="6">
        <f>IF(Input!$A253="","",Input!$F253)</f>
        <v>0</v>
      </c>
      <c r="G253" s="9">
        <f>IF($A253="","",IF($F253&gt;1,$F253/100,$F253))</f>
        <v>0</v>
      </c>
      <c r="H253" s="8">
        <f>IF($A253="","",IF($A253=$A252,$H252+$E253,$E253))</f>
        <v>0</v>
      </c>
      <c r="I253" s="8">
        <f>IF($A253="","",IF($A253=$A252,$I252+$D253,$D253))</f>
        <v>0</v>
      </c>
      <c r="J253" s="8">
        <f>IF($A253="","",$H253-$E253)</f>
        <v>0</v>
      </c>
      <c r="K253" s="8">
        <f>IF($A253="","",SUMIF($A$2:$A$2001,$A253,$D$2:$D$2001))</f>
        <v>0</v>
      </c>
      <c r="L253" s="8">
        <f>IF($A253="","",IF($E253&gt;0,$E253/(1+$G253),0))</f>
        <v>0</v>
      </c>
      <c r="M253" s="8">
        <f>IF($A253="","",IF($E253&gt;0,$L253*$G253,0))</f>
        <v>0</v>
      </c>
      <c r="N253" s="8">
        <f>IF($A253="","",IF($E253&gt;0,MAX(0,MIN($H253,$K253)-$J253),0))</f>
        <v>0</v>
      </c>
      <c r="O253" s="8">
        <f>IF($A253="","",IF($E253&gt;0,MAX(0,$H253-$K253)-MAX(0,$J253-$K253),0))</f>
        <v>0</v>
      </c>
      <c r="P253" s="8">
        <f>IF($A253="","",SUMIFS('Exact Output'!$O:$O,'Exact Output'!$A:$A,$A253,'Exact Output'!$B:$B,$U253))</f>
        <v>0</v>
      </c>
      <c r="Q253" s="8">
        <f>IF($A253="","",SUMIFS('Exact Output'!$Q:$Q,'Exact Output'!$A:$A,$A253,'Exact Output'!$B:$B,$U253))</f>
        <v>0</v>
      </c>
      <c r="R253" s="8">
        <f>IF($A253="","",IF($E253&gt;0,$P253+$Q253,0))</f>
        <v>0</v>
      </c>
      <c r="S253" s="6">
        <f>IF($A253="","",IF(OR($B253="",AND($D253=0,$E253=0),AND($D253&gt;0,$E253&gt;0)),"Fix input row",IF($E253&gt;0,"Invoice row","Payment row")))</f>
        <v>0</v>
      </c>
      <c r="T253" s="8">
        <f>IF($A253="","",$I253-$D253)</f>
        <v>0</v>
      </c>
      <c r="U253" s="6">
        <f>IF($E253&gt;0,COUNTIFS($A$2:$A253,$A253,$E$2:$E253,"&gt;0"),"")</f>
        <v>0</v>
      </c>
      <c r="V253" s="10">
        <f>IF($A253="","",IF($B253="","Missing date",IF(AND($D253=0,$E253=0),"Debit or credit required",IF(AND($D253&gt;0,$E253&gt;0),"Use either debit or credit, not both",IF($G253=0,"Tax rate missing","")))))</f>
        <v>0</v>
      </c>
    </row>
    <row r="254" spans="1:22">
      <c r="A254" s="6">
        <f>IF(Input!$A254="","",Input!$A254)</f>
        <v>0</v>
      </c>
      <c r="B254" s="7">
        <f>IF(Input!$A254="","",IFERROR(Input!$B254*1,DATEVALUE(Input!$B254)))</f>
        <v>0</v>
      </c>
      <c r="C254" s="6">
        <f>IF(Input!$A254="","",Input!$C254)</f>
        <v>0</v>
      </c>
      <c r="D254" s="8">
        <f>IF(Input!$A254="","",Input!$D254)</f>
        <v>0</v>
      </c>
      <c r="E254" s="8">
        <f>IF(Input!$A254="","",Input!$E254)</f>
        <v>0</v>
      </c>
      <c r="F254" s="6">
        <f>IF(Input!$A254="","",Input!$F254)</f>
        <v>0</v>
      </c>
      <c r="G254" s="9">
        <f>IF($A254="","",IF($F254&gt;1,$F254/100,$F254))</f>
        <v>0</v>
      </c>
      <c r="H254" s="8">
        <f>IF($A254="","",IF($A254=$A253,$H253+$E254,$E254))</f>
        <v>0</v>
      </c>
      <c r="I254" s="8">
        <f>IF($A254="","",IF($A254=$A253,$I253+$D254,$D254))</f>
        <v>0</v>
      </c>
      <c r="J254" s="8">
        <f>IF($A254="","",$H254-$E254)</f>
        <v>0</v>
      </c>
      <c r="K254" s="8">
        <f>IF($A254="","",SUMIF($A$2:$A$2001,$A254,$D$2:$D$2001))</f>
        <v>0</v>
      </c>
      <c r="L254" s="8">
        <f>IF($A254="","",IF($E254&gt;0,$E254/(1+$G254),0))</f>
        <v>0</v>
      </c>
      <c r="M254" s="8">
        <f>IF($A254="","",IF($E254&gt;0,$L254*$G254,0))</f>
        <v>0</v>
      </c>
      <c r="N254" s="8">
        <f>IF($A254="","",IF($E254&gt;0,MAX(0,MIN($H254,$K254)-$J254),0))</f>
        <v>0</v>
      </c>
      <c r="O254" s="8">
        <f>IF($A254="","",IF($E254&gt;0,MAX(0,$H254-$K254)-MAX(0,$J254-$K254),0))</f>
        <v>0</v>
      </c>
      <c r="P254" s="8">
        <f>IF($A254="","",SUMIFS('Exact Output'!$O:$O,'Exact Output'!$A:$A,$A254,'Exact Output'!$B:$B,$U254))</f>
        <v>0</v>
      </c>
      <c r="Q254" s="8">
        <f>IF($A254="","",SUMIFS('Exact Output'!$Q:$Q,'Exact Output'!$A:$A,$A254,'Exact Output'!$B:$B,$U254))</f>
        <v>0</v>
      </c>
      <c r="R254" s="8">
        <f>IF($A254="","",IF($E254&gt;0,$P254+$Q254,0))</f>
        <v>0</v>
      </c>
      <c r="S254" s="6">
        <f>IF($A254="","",IF(OR($B254="",AND($D254=0,$E254=0),AND($D254&gt;0,$E254&gt;0)),"Fix input row",IF($E254&gt;0,"Invoice row","Payment row")))</f>
        <v>0</v>
      </c>
      <c r="T254" s="8">
        <f>IF($A254="","",$I254-$D254)</f>
        <v>0</v>
      </c>
      <c r="U254" s="6">
        <f>IF($E254&gt;0,COUNTIFS($A$2:$A254,$A254,$E$2:$E254,"&gt;0"),"")</f>
        <v>0</v>
      </c>
      <c r="V254" s="10">
        <f>IF($A254="","",IF($B254="","Missing date",IF(AND($D254=0,$E254=0),"Debit or credit required",IF(AND($D254&gt;0,$E254&gt;0),"Use either debit or credit, not both",IF($G254=0,"Tax rate missing","")))))</f>
        <v>0</v>
      </c>
    </row>
    <row r="255" spans="1:22">
      <c r="A255" s="6">
        <f>IF(Input!$A255="","",Input!$A255)</f>
        <v>0</v>
      </c>
      <c r="B255" s="7">
        <f>IF(Input!$A255="","",IFERROR(Input!$B255*1,DATEVALUE(Input!$B255)))</f>
        <v>0</v>
      </c>
      <c r="C255" s="6">
        <f>IF(Input!$A255="","",Input!$C255)</f>
        <v>0</v>
      </c>
      <c r="D255" s="8">
        <f>IF(Input!$A255="","",Input!$D255)</f>
        <v>0</v>
      </c>
      <c r="E255" s="8">
        <f>IF(Input!$A255="","",Input!$E255)</f>
        <v>0</v>
      </c>
      <c r="F255" s="6">
        <f>IF(Input!$A255="","",Input!$F255)</f>
        <v>0</v>
      </c>
      <c r="G255" s="9">
        <f>IF($A255="","",IF($F255&gt;1,$F255/100,$F255))</f>
        <v>0</v>
      </c>
      <c r="H255" s="8">
        <f>IF($A255="","",IF($A255=$A254,$H254+$E255,$E255))</f>
        <v>0</v>
      </c>
      <c r="I255" s="8">
        <f>IF($A255="","",IF($A255=$A254,$I254+$D255,$D255))</f>
        <v>0</v>
      </c>
      <c r="J255" s="8">
        <f>IF($A255="","",$H255-$E255)</f>
        <v>0</v>
      </c>
      <c r="K255" s="8">
        <f>IF($A255="","",SUMIF($A$2:$A$2001,$A255,$D$2:$D$2001))</f>
        <v>0</v>
      </c>
      <c r="L255" s="8">
        <f>IF($A255="","",IF($E255&gt;0,$E255/(1+$G255),0))</f>
        <v>0</v>
      </c>
      <c r="M255" s="8">
        <f>IF($A255="","",IF($E255&gt;0,$L255*$G255,0))</f>
        <v>0</v>
      </c>
      <c r="N255" s="8">
        <f>IF($A255="","",IF($E255&gt;0,MAX(0,MIN($H255,$K255)-$J255),0))</f>
        <v>0</v>
      </c>
      <c r="O255" s="8">
        <f>IF($A255="","",IF($E255&gt;0,MAX(0,$H255-$K255)-MAX(0,$J255-$K255),0))</f>
        <v>0</v>
      </c>
      <c r="P255" s="8">
        <f>IF($A255="","",SUMIFS('Exact Output'!$O:$O,'Exact Output'!$A:$A,$A255,'Exact Output'!$B:$B,$U255))</f>
        <v>0</v>
      </c>
      <c r="Q255" s="8">
        <f>IF($A255="","",SUMIFS('Exact Output'!$Q:$Q,'Exact Output'!$A:$A,$A255,'Exact Output'!$B:$B,$U255))</f>
        <v>0</v>
      </c>
      <c r="R255" s="8">
        <f>IF($A255="","",IF($E255&gt;0,$P255+$Q255,0))</f>
        <v>0</v>
      </c>
      <c r="S255" s="6">
        <f>IF($A255="","",IF(OR($B255="",AND($D255=0,$E255=0),AND($D255&gt;0,$E255&gt;0)),"Fix input row",IF($E255&gt;0,"Invoice row","Payment row")))</f>
        <v>0</v>
      </c>
      <c r="T255" s="8">
        <f>IF($A255="","",$I255-$D255)</f>
        <v>0</v>
      </c>
      <c r="U255" s="6">
        <f>IF($E255&gt;0,COUNTIFS($A$2:$A255,$A255,$E$2:$E255,"&gt;0"),"")</f>
        <v>0</v>
      </c>
      <c r="V255" s="10">
        <f>IF($A255="","",IF($B255="","Missing date",IF(AND($D255=0,$E255=0),"Debit or credit required",IF(AND($D255&gt;0,$E255&gt;0),"Use either debit or credit, not both",IF($G255=0,"Tax rate missing","")))))</f>
        <v>0</v>
      </c>
    </row>
    <row r="256" spans="1:22">
      <c r="A256" s="6">
        <f>IF(Input!$A256="","",Input!$A256)</f>
        <v>0</v>
      </c>
      <c r="B256" s="7">
        <f>IF(Input!$A256="","",IFERROR(Input!$B256*1,DATEVALUE(Input!$B256)))</f>
        <v>0</v>
      </c>
      <c r="C256" s="6">
        <f>IF(Input!$A256="","",Input!$C256)</f>
        <v>0</v>
      </c>
      <c r="D256" s="8">
        <f>IF(Input!$A256="","",Input!$D256)</f>
        <v>0</v>
      </c>
      <c r="E256" s="8">
        <f>IF(Input!$A256="","",Input!$E256)</f>
        <v>0</v>
      </c>
      <c r="F256" s="6">
        <f>IF(Input!$A256="","",Input!$F256)</f>
        <v>0</v>
      </c>
      <c r="G256" s="9">
        <f>IF($A256="","",IF($F256&gt;1,$F256/100,$F256))</f>
        <v>0</v>
      </c>
      <c r="H256" s="8">
        <f>IF($A256="","",IF($A256=$A255,$H255+$E256,$E256))</f>
        <v>0</v>
      </c>
      <c r="I256" s="8">
        <f>IF($A256="","",IF($A256=$A255,$I255+$D256,$D256))</f>
        <v>0</v>
      </c>
      <c r="J256" s="8">
        <f>IF($A256="","",$H256-$E256)</f>
        <v>0</v>
      </c>
      <c r="K256" s="8">
        <f>IF($A256="","",SUMIF($A$2:$A$2001,$A256,$D$2:$D$2001))</f>
        <v>0</v>
      </c>
      <c r="L256" s="8">
        <f>IF($A256="","",IF($E256&gt;0,$E256/(1+$G256),0))</f>
        <v>0</v>
      </c>
      <c r="M256" s="8">
        <f>IF($A256="","",IF($E256&gt;0,$L256*$G256,0))</f>
        <v>0</v>
      </c>
      <c r="N256" s="8">
        <f>IF($A256="","",IF($E256&gt;0,MAX(0,MIN($H256,$K256)-$J256),0))</f>
        <v>0</v>
      </c>
      <c r="O256" s="8">
        <f>IF($A256="","",IF($E256&gt;0,MAX(0,$H256-$K256)-MAX(0,$J256-$K256),0))</f>
        <v>0</v>
      </c>
      <c r="P256" s="8">
        <f>IF($A256="","",SUMIFS('Exact Output'!$O:$O,'Exact Output'!$A:$A,$A256,'Exact Output'!$B:$B,$U256))</f>
        <v>0</v>
      </c>
      <c r="Q256" s="8">
        <f>IF($A256="","",SUMIFS('Exact Output'!$Q:$Q,'Exact Output'!$A:$A,$A256,'Exact Output'!$B:$B,$U256))</f>
        <v>0</v>
      </c>
      <c r="R256" s="8">
        <f>IF($A256="","",IF($E256&gt;0,$P256+$Q256,0))</f>
        <v>0</v>
      </c>
      <c r="S256" s="6">
        <f>IF($A256="","",IF(OR($B256="",AND($D256=0,$E256=0),AND($D256&gt;0,$E256&gt;0)),"Fix input row",IF($E256&gt;0,"Invoice row","Payment row")))</f>
        <v>0</v>
      </c>
      <c r="T256" s="8">
        <f>IF($A256="","",$I256-$D256)</f>
        <v>0</v>
      </c>
      <c r="U256" s="6">
        <f>IF($E256&gt;0,COUNTIFS($A$2:$A256,$A256,$E$2:$E256,"&gt;0"),"")</f>
        <v>0</v>
      </c>
      <c r="V256" s="10">
        <f>IF($A256="","",IF($B256="","Missing date",IF(AND($D256=0,$E256=0),"Debit or credit required",IF(AND($D256&gt;0,$E256&gt;0),"Use either debit or credit, not both",IF($G256=0,"Tax rate missing","")))))</f>
        <v>0</v>
      </c>
    </row>
    <row r="257" spans="1:22">
      <c r="A257" s="6">
        <f>IF(Input!$A257="","",Input!$A257)</f>
        <v>0</v>
      </c>
      <c r="B257" s="7">
        <f>IF(Input!$A257="","",IFERROR(Input!$B257*1,DATEVALUE(Input!$B257)))</f>
        <v>0</v>
      </c>
      <c r="C257" s="6">
        <f>IF(Input!$A257="","",Input!$C257)</f>
        <v>0</v>
      </c>
      <c r="D257" s="8">
        <f>IF(Input!$A257="","",Input!$D257)</f>
        <v>0</v>
      </c>
      <c r="E257" s="8">
        <f>IF(Input!$A257="","",Input!$E257)</f>
        <v>0</v>
      </c>
      <c r="F257" s="6">
        <f>IF(Input!$A257="","",Input!$F257)</f>
        <v>0</v>
      </c>
      <c r="G257" s="9">
        <f>IF($A257="","",IF($F257&gt;1,$F257/100,$F257))</f>
        <v>0</v>
      </c>
      <c r="H257" s="8">
        <f>IF($A257="","",IF($A257=$A256,$H256+$E257,$E257))</f>
        <v>0</v>
      </c>
      <c r="I257" s="8">
        <f>IF($A257="","",IF($A257=$A256,$I256+$D257,$D257))</f>
        <v>0</v>
      </c>
      <c r="J257" s="8">
        <f>IF($A257="","",$H257-$E257)</f>
        <v>0</v>
      </c>
      <c r="K257" s="8">
        <f>IF($A257="","",SUMIF($A$2:$A$2001,$A257,$D$2:$D$2001))</f>
        <v>0</v>
      </c>
      <c r="L257" s="8">
        <f>IF($A257="","",IF($E257&gt;0,$E257/(1+$G257),0))</f>
        <v>0</v>
      </c>
      <c r="M257" s="8">
        <f>IF($A257="","",IF($E257&gt;0,$L257*$G257,0))</f>
        <v>0</v>
      </c>
      <c r="N257" s="8">
        <f>IF($A257="","",IF($E257&gt;0,MAX(0,MIN($H257,$K257)-$J257),0))</f>
        <v>0</v>
      </c>
      <c r="O257" s="8">
        <f>IF($A257="","",IF($E257&gt;0,MAX(0,$H257-$K257)-MAX(0,$J257-$K257),0))</f>
        <v>0</v>
      </c>
      <c r="P257" s="8">
        <f>IF($A257="","",SUMIFS('Exact Output'!$O:$O,'Exact Output'!$A:$A,$A257,'Exact Output'!$B:$B,$U257))</f>
        <v>0</v>
      </c>
      <c r="Q257" s="8">
        <f>IF($A257="","",SUMIFS('Exact Output'!$Q:$Q,'Exact Output'!$A:$A,$A257,'Exact Output'!$B:$B,$U257))</f>
        <v>0</v>
      </c>
      <c r="R257" s="8">
        <f>IF($A257="","",IF($E257&gt;0,$P257+$Q257,0))</f>
        <v>0</v>
      </c>
      <c r="S257" s="6">
        <f>IF($A257="","",IF(OR($B257="",AND($D257=0,$E257=0),AND($D257&gt;0,$E257&gt;0)),"Fix input row",IF($E257&gt;0,"Invoice row","Payment row")))</f>
        <v>0</v>
      </c>
      <c r="T257" s="8">
        <f>IF($A257="","",$I257-$D257)</f>
        <v>0</v>
      </c>
      <c r="U257" s="6">
        <f>IF($E257&gt;0,COUNTIFS($A$2:$A257,$A257,$E$2:$E257,"&gt;0"),"")</f>
        <v>0</v>
      </c>
      <c r="V257" s="10">
        <f>IF($A257="","",IF($B257="","Missing date",IF(AND($D257=0,$E257=0),"Debit or credit required",IF(AND($D257&gt;0,$E257&gt;0),"Use either debit or credit, not both",IF($G257=0,"Tax rate missing","")))))</f>
        <v>0</v>
      </c>
    </row>
    <row r="258" spans="1:22">
      <c r="A258" s="6">
        <f>IF(Input!$A258="","",Input!$A258)</f>
        <v>0</v>
      </c>
      <c r="B258" s="7">
        <f>IF(Input!$A258="","",IFERROR(Input!$B258*1,DATEVALUE(Input!$B258)))</f>
        <v>0</v>
      </c>
      <c r="C258" s="6">
        <f>IF(Input!$A258="","",Input!$C258)</f>
        <v>0</v>
      </c>
      <c r="D258" s="8">
        <f>IF(Input!$A258="","",Input!$D258)</f>
        <v>0</v>
      </c>
      <c r="E258" s="8">
        <f>IF(Input!$A258="","",Input!$E258)</f>
        <v>0</v>
      </c>
      <c r="F258" s="6">
        <f>IF(Input!$A258="","",Input!$F258)</f>
        <v>0</v>
      </c>
      <c r="G258" s="9">
        <f>IF($A258="","",IF($F258&gt;1,$F258/100,$F258))</f>
        <v>0</v>
      </c>
      <c r="H258" s="8">
        <f>IF($A258="","",IF($A258=$A257,$H257+$E258,$E258))</f>
        <v>0</v>
      </c>
      <c r="I258" s="8">
        <f>IF($A258="","",IF($A258=$A257,$I257+$D258,$D258))</f>
        <v>0</v>
      </c>
      <c r="J258" s="8">
        <f>IF($A258="","",$H258-$E258)</f>
        <v>0</v>
      </c>
      <c r="K258" s="8">
        <f>IF($A258="","",SUMIF($A$2:$A$2001,$A258,$D$2:$D$2001))</f>
        <v>0</v>
      </c>
      <c r="L258" s="8">
        <f>IF($A258="","",IF($E258&gt;0,$E258/(1+$G258),0))</f>
        <v>0</v>
      </c>
      <c r="M258" s="8">
        <f>IF($A258="","",IF($E258&gt;0,$L258*$G258,0))</f>
        <v>0</v>
      </c>
      <c r="N258" s="8">
        <f>IF($A258="","",IF($E258&gt;0,MAX(0,MIN($H258,$K258)-$J258),0))</f>
        <v>0</v>
      </c>
      <c r="O258" s="8">
        <f>IF($A258="","",IF($E258&gt;0,MAX(0,$H258-$K258)-MAX(0,$J258-$K258),0))</f>
        <v>0</v>
      </c>
      <c r="P258" s="8">
        <f>IF($A258="","",SUMIFS('Exact Output'!$O:$O,'Exact Output'!$A:$A,$A258,'Exact Output'!$B:$B,$U258))</f>
        <v>0</v>
      </c>
      <c r="Q258" s="8">
        <f>IF($A258="","",SUMIFS('Exact Output'!$Q:$Q,'Exact Output'!$A:$A,$A258,'Exact Output'!$B:$B,$U258))</f>
        <v>0</v>
      </c>
      <c r="R258" s="8">
        <f>IF($A258="","",IF($E258&gt;0,$P258+$Q258,0))</f>
        <v>0</v>
      </c>
      <c r="S258" s="6">
        <f>IF($A258="","",IF(OR($B258="",AND($D258=0,$E258=0),AND($D258&gt;0,$E258&gt;0)),"Fix input row",IF($E258&gt;0,"Invoice row","Payment row")))</f>
        <v>0</v>
      </c>
      <c r="T258" s="8">
        <f>IF($A258="","",$I258-$D258)</f>
        <v>0</v>
      </c>
      <c r="U258" s="6">
        <f>IF($E258&gt;0,COUNTIFS($A$2:$A258,$A258,$E$2:$E258,"&gt;0"),"")</f>
        <v>0</v>
      </c>
      <c r="V258" s="10">
        <f>IF($A258="","",IF($B258="","Missing date",IF(AND($D258=0,$E258=0),"Debit or credit required",IF(AND($D258&gt;0,$E258&gt;0),"Use either debit or credit, not both",IF($G258=0,"Tax rate missing","")))))</f>
        <v>0</v>
      </c>
    </row>
    <row r="259" spans="1:22">
      <c r="A259" s="6">
        <f>IF(Input!$A259="","",Input!$A259)</f>
        <v>0</v>
      </c>
      <c r="B259" s="7">
        <f>IF(Input!$A259="","",IFERROR(Input!$B259*1,DATEVALUE(Input!$B259)))</f>
        <v>0</v>
      </c>
      <c r="C259" s="6">
        <f>IF(Input!$A259="","",Input!$C259)</f>
        <v>0</v>
      </c>
      <c r="D259" s="8">
        <f>IF(Input!$A259="","",Input!$D259)</f>
        <v>0</v>
      </c>
      <c r="E259" s="8">
        <f>IF(Input!$A259="","",Input!$E259)</f>
        <v>0</v>
      </c>
      <c r="F259" s="6">
        <f>IF(Input!$A259="","",Input!$F259)</f>
        <v>0</v>
      </c>
      <c r="G259" s="9">
        <f>IF($A259="","",IF($F259&gt;1,$F259/100,$F259))</f>
        <v>0</v>
      </c>
      <c r="H259" s="8">
        <f>IF($A259="","",IF($A259=$A258,$H258+$E259,$E259))</f>
        <v>0</v>
      </c>
      <c r="I259" s="8">
        <f>IF($A259="","",IF($A259=$A258,$I258+$D259,$D259))</f>
        <v>0</v>
      </c>
      <c r="J259" s="8">
        <f>IF($A259="","",$H259-$E259)</f>
        <v>0</v>
      </c>
      <c r="K259" s="8">
        <f>IF($A259="","",SUMIF($A$2:$A$2001,$A259,$D$2:$D$2001))</f>
        <v>0</v>
      </c>
      <c r="L259" s="8">
        <f>IF($A259="","",IF($E259&gt;0,$E259/(1+$G259),0))</f>
        <v>0</v>
      </c>
      <c r="M259" s="8">
        <f>IF($A259="","",IF($E259&gt;0,$L259*$G259,0))</f>
        <v>0</v>
      </c>
      <c r="N259" s="8">
        <f>IF($A259="","",IF($E259&gt;0,MAX(0,MIN($H259,$K259)-$J259),0))</f>
        <v>0</v>
      </c>
      <c r="O259" s="8">
        <f>IF($A259="","",IF($E259&gt;0,MAX(0,$H259-$K259)-MAX(0,$J259-$K259),0))</f>
        <v>0</v>
      </c>
      <c r="P259" s="8">
        <f>IF($A259="","",SUMIFS('Exact Output'!$O:$O,'Exact Output'!$A:$A,$A259,'Exact Output'!$B:$B,$U259))</f>
        <v>0</v>
      </c>
      <c r="Q259" s="8">
        <f>IF($A259="","",SUMIFS('Exact Output'!$Q:$Q,'Exact Output'!$A:$A,$A259,'Exact Output'!$B:$B,$U259))</f>
        <v>0</v>
      </c>
      <c r="R259" s="8">
        <f>IF($A259="","",IF($E259&gt;0,$P259+$Q259,0))</f>
        <v>0</v>
      </c>
      <c r="S259" s="6">
        <f>IF($A259="","",IF(OR($B259="",AND($D259=0,$E259=0),AND($D259&gt;0,$E259&gt;0)),"Fix input row",IF($E259&gt;0,"Invoice row","Payment row")))</f>
        <v>0</v>
      </c>
      <c r="T259" s="8">
        <f>IF($A259="","",$I259-$D259)</f>
        <v>0</v>
      </c>
      <c r="U259" s="6">
        <f>IF($E259&gt;0,COUNTIFS($A$2:$A259,$A259,$E$2:$E259,"&gt;0"),"")</f>
        <v>0</v>
      </c>
      <c r="V259" s="10">
        <f>IF($A259="","",IF($B259="","Missing date",IF(AND($D259=0,$E259=0),"Debit or credit required",IF(AND($D259&gt;0,$E259&gt;0),"Use either debit or credit, not both",IF($G259=0,"Tax rate missing","")))))</f>
        <v>0</v>
      </c>
    </row>
    <row r="260" spans="1:22">
      <c r="A260" s="6">
        <f>IF(Input!$A260="","",Input!$A260)</f>
        <v>0</v>
      </c>
      <c r="B260" s="7">
        <f>IF(Input!$A260="","",IFERROR(Input!$B260*1,DATEVALUE(Input!$B260)))</f>
        <v>0</v>
      </c>
      <c r="C260" s="6">
        <f>IF(Input!$A260="","",Input!$C260)</f>
        <v>0</v>
      </c>
      <c r="D260" s="8">
        <f>IF(Input!$A260="","",Input!$D260)</f>
        <v>0</v>
      </c>
      <c r="E260" s="8">
        <f>IF(Input!$A260="","",Input!$E260)</f>
        <v>0</v>
      </c>
      <c r="F260" s="6">
        <f>IF(Input!$A260="","",Input!$F260)</f>
        <v>0</v>
      </c>
      <c r="G260" s="9">
        <f>IF($A260="","",IF($F260&gt;1,$F260/100,$F260))</f>
        <v>0</v>
      </c>
      <c r="H260" s="8">
        <f>IF($A260="","",IF($A260=$A259,$H259+$E260,$E260))</f>
        <v>0</v>
      </c>
      <c r="I260" s="8">
        <f>IF($A260="","",IF($A260=$A259,$I259+$D260,$D260))</f>
        <v>0</v>
      </c>
      <c r="J260" s="8">
        <f>IF($A260="","",$H260-$E260)</f>
        <v>0</v>
      </c>
      <c r="K260" s="8">
        <f>IF($A260="","",SUMIF($A$2:$A$2001,$A260,$D$2:$D$2001))</f>
        <v>0</v>
      </c>
      <c r="L260" s="8">
        <f>IF($A260="","",IF($E260&gt;0,$E260/(1+$G260),0))</f>
        <v>0</v>
      </c>
      <c r="M260" s="8">
        <f>IF($A260="","",IF($E260&gt;0,$L260*$G260,0))</f>
        <v>0</v>
      </c>
      <c r="N260" s="8">
        <f>IF($A260="","",IF($E260&gt;0,MAX(0,MIN($H260,$K260)-$J260),0))</f>
        <v>0</v>
      </c>
      <c r="O260" s="8">
        <f>IF($A260="","",IF($E260&gt;0,MAX(0,$H260-$K260)-MAX(0,$J260-$K260),0))</f>
        <v>0</v>
      </c>
      <c r="P260" s="8">
        <f>IF($A260="","",SUMIFS('Exact Output'!$O:$O,'Exact Output'!$A:$A,$A260,'Exact Output'!$B:$B,$U260))</f>
        <v>0</v>
      </c>
      <c r="Q260" s="8">
        <f>IF($A260="","",SUMIFS('Exact Output'!$Q:$Q,'Exact Output'!$A:$A,$A260,'Exact Output'!$B:$B,$U260))</f>
        <v>0</v>
      </c>
      <c r="R260" s="8">
        <f>IF($A260="","",IF($E260&gt;0,$P260+$Q260,0))</f>
        <v>0</v>
      </c>
      <c r="S260" s="6">
        <f>IF($A260="","",IF(OR($B260="",AND($D260=0,$E260=0),AND($D260&gt;0,$E260&gt;0)),"Fix input row",IF($E260&gt;0,"Invoice row","Payment row")))</f>
        <v>0</v>
      </c>
      <c r="T260" s="8">
        <f>IF($A260="","",$I260-$D260)</f>
        <v>0</v>
      </c>
      <c r="U260" s="6">
        <f>IF($E260&gt;0,COUNTIFS($A$2:$A260,$A260,$E$2:$E260,"&gt;0"),"")</f>
        <v>0</v>
      </c>
      <c r="V260" s="10">
        <f>IF($A260="","",IF($B260="","Missing date",IF(AND($D260=0,$E260=0),"Debit or credit required",IF(AND($D260&gt;0,$E260&gt;0),"Use either debit or credit, not both",IF($G260=0,"Tax rate missing","")))))</f>
        <v>0</v>
      </c>
    </row>
    <row r="261" spans="1:22">
      <c r="A261" s="6">
        <f>IF(Input!$A261="","",Input!$A261)</f>
        <v>0</v>
      </c>
      <c r="B261" s="7">
        <f>IF(Input!$A261="","",IFERROR(Input!$B261*1,DATEVALUE(Input!$B261)))</f>
        <v>0</v>
      </c>
      <c r="C261" s="6">
        <f>IF(Input!$A261="","",Input!$C261)</f>
        <v>0</v>
      </c>
      <c r="D261" s="8">
        <f>IF(Input!$A261="","",Input!$D261)</f>
        <v>0</v>
      </c>
      <c r="E261" s="8">
        <f>IF(Input!$A261="","",Input!$E261)</f>
        <v>0</v>
      </c>
      <c r="F261" s="6">
        <f>IF(Input!$A261="","",Input!$F261)</f>
        <v>0</v>
      </c>
      <c r="G261" s="9">
        <f>IF($A261="","",IF($F261&gt;1,$F261/100,$F261))</f>
        <v>0</v>
      </c>
      <c r="H261" s="8">
        <f>IF($A261="","",IF($A261=$A260,$H260+$E261,$E261))</f>
        <v>0</v>
      </c>
      <c r="I261" s="8">
        <f>IF($A261="","",IF($A261=$A260,$I260+$D261,$D261))</f>
        <v>0</v>
      </c>
      <c r="J261" s="8">
        <f>IF($A261="","",$H261-$E261)</f>
        <v>0</v>
      </c>
      <c r="K261" s="8">
        <f>IF($A261="","",SUMIF($A$2:$A$2001,$A261,$D$2:$D$2001))</f>
        <v>0</v>
      </c>
      <c r="L261" s="8">
        <f>IF($A261="","",IF($E261&gt;0,$E261/(1+$G261),0))</f>
        <v>0</v>
      </c>
      <c r="M261" s="8">
        <f>IF($A261="","",IF($E261&gt;0,$L261*$G261,0))</f>
        <v>0</v>
      </c>
      <c r="N261" s="8">
        <f>IF($A261="","",IF($E261&gt;0,MAX(0,MIN($H261,$K261)-$J261),0))</f>
        <v>0</v>
      </c>
      <c r="O261" s="8">
        <f>IF($A261="","",IF($E261&gt;0,MAX(0,$H261-$K261)-MAX(0,$J261-$K261),0))</f>
        <v>0</v>
      </c>
      <c r="P261" s="8">
        <f>IF($A261="","",SUMIFS('Exact Output'!$O:$O,'Exact Output'!$A:$A,$A261,'Exact Output'!$B:$B,$U261))</f>
        <v>0</v>
      </c>
      <c r="Q261" s="8">
        <f>IF($A261="","",SUMIFS('Exact Output'!$Q:$Q,'Exact Output'!$A:$A,$A261,'Exact Output'!$B:$B,$U261))</f>
        <v>0</v>
      </c>
      <c r="R261" s="8">
        <f>IF($A261="","",IF($E261&gt;0,$P261+$Q261,0))</f>
        <v>0</v>
      </c>
      <c r="S261" s="6">
        <f>IF($A261="","",IF(OR($B261="",AND($D261=0,$E261=0),AND($D261&gt;0,$E261&gt;0)),"Fix input row",IF($E261&gt;0,"Invoice row","Payment row")))</f>
        <v>0</v>
      </c>
      <c r="T261" s="8">
        <f>IF($A261="","",$I261-$D261)</f>
        <v>0</v>
      </c>
      <c r="U261" s="6">
        <f>IF($E261&gt;0,COUNTIFS($A$2:$A261,$A261,$E$2:$E261,"&gt;0"),"")</f>
        <v>0</v>
      </c>
      <c r="V261" s="10">
        <f>IF($A261="","",IF($B261="","Missing date",IF(AND($D261=0,$E261=0),"Debit or credit required",IF(AND($D261&gt;0,$E261&gt;0),"Use either debit or credit, not both",IF($G261=0,"Tax rate missing","")))))</f>
        <v>0</v>
      </c>
    </row>
    <row r="262" spans="1:22">
      <c r="A262" s="6">
        <f>IF(Input!$A262="","",Input!$A262)</f>
        <v>0</v>
      </c>
      <c r="B262" s="7">
        <f>IF(Input!$A262="","",IFERROR(Input!$B262*1,DATEVALUE(Input!$B262)))</f>
        <v>0</v>
      </c>
      <c r="C262" s="6">
        <f>IF(Input!$A262="","",Input!$C262)</f>
        <v>0</v>
      </c>
      <c r="D262" s="8">
        <f>IF(Input!$A262="","",Input!$D262)</f>
        <v>0</v>
      </c>
      <c r="E262" s="8">
        <f>IF(Input!$A262="","",Input!$E262)</f>
        <v>0</v>
      </c>
      <c r="F262" s="6">
        <f>IF(Input!$A262="","",Input!$F262)</f>
        <v>0</v>
      </c>
      <c r="G262" s="9">
        <f>IF($A262="","",IF($F262&gt;1,$F262/100,$F262))</f>
        <v>0</v>
      </c>
      <c r="H262" s="8">
        <f>IF($A262="","",IF($A262=$A261,$H261+$E262,$E262))</f>
        <v>0</v>
      </c>
      <c r="I262" s="8">
        <f>IF($A262="","",IF($A262=$A261,$I261+$D262,$D262))</f>
        <v>0</v>
      </c>
      <c r="J262" s="8">
        <f>IF($A262="","",$H262-$E262)</f>
        <v>0</v>
      </c>
      <c r="K262" s="8">
        <f>IF($A262="","",SUMIF($A$2:$A$2001,$A262,$D$2:$D$2001))</f>
        <v>0</v>
      </c>
      <c r="L262" s="8">
        <f>IF($A262="","",IF($E262&gt;0,$E262/(1+$G262),0))</f>
        <v>0</v>
      </c>
      <c r="M262" s="8">
        <f>IF($A262="","",IF($E262&gt;0,$L262*$G262,0))</f>
        <v>0</v>
      </c>
      <c r="N262" s="8">
        <f>IF($A262="","",IF($E262&gt;0,MAX(0,MIN($H262,$K262)-$J262),0))</f>
        <v>0</v>
      </c>
      <c r="O262" s="8">
        <f>IF($A262="","",IF($E262&gt;0,MAX(0,$H262-$K262)-MAX(0,$J262-$K262),0))</f>
        <v>0</v>
      </c>
      <c r="P262" s="8">
        <f>IF($A262="","",SUMIFS('Exact Output'!$O:$O,'Exact Output'!$A:$A,$A262,'Exact Output'!$B:$B,$U262))</f>
        <v>0</v>
      </c>
      <c r="Q262" s="8">
        <f>IF($A262="","",SUMIFS('Exact Output'!$Q:$Q,'Exact Output'!$A:$A,$A262,'Exact Output'!$B:$B,$U262))</f>
        <v>0</v>
      </c>
      <c r="R262" s="8">
        <f>IF($A262="","",IF($E262&gt;0,$P262+$Q262,0))</f>
        <v>0</v>
      </c>
      <c r="S262" s="6">
        <f>IF($A262="","",IF(OR($B262="",AND($D262=0,$E262=0),AND($D262&gt;0,$E262&gt;0)),"Fix input row",IF($E262&gt;0,"Invoice row","Payment row")))</f>
        <v>0</v>
      </c>
      <c r="T262" s="8">
        <f>IF($A262="","",$I262-$D262)</f>
        <v>0</v>
      </c>
      <c r="U262" s="6">
        <f>IF($E262&gt;0,COUNTIFS($A$2:$A262,$A262,$E$2:$E262,"&gt;0"),"")</f>
        <v>0</v>
      </c>
      <c r="V262" s="10">
        <f>IF($A262="","",IF($B262="","Missing date",IF(AND($D262=0,$E262=0),"Debit or credit required",IF(AND($D262&gt;0,$E262&gt;0),"Use either debit or credit, not both",IF($G262=0,"Tax rate missing","")))))</f>
        <v>0</v>
      </c>
    </row>
    <row r="263" spans="1:22">
      <c r="A263" s="6">
        <f>IF(Input!$A263="","",Input!$A263)</f>
        <v>0</v>
      </c>
      <c r="B263" s="7">
        <f>IF(Input!$A263="","",IFERROR(Input!$B263*1,DATEVALUE(Input!$B263)))</f>
        <v>0</v>
      </c>
      <c r="C263" s="6">
        <f>IF(Input!$A263="","",Input!$C263)</f>
        <v>0</v>
      </c>
      <c r="D263" s="8">
        <f>IF(Input!$A263="","",Input!$D263)</f>
        <v>0</v>
      </c>
      <c r="E263" s="8">
        <f>IF(Input!$A263="","",Input!$E263)</f>
        <v>0</v>
      </c>
      <c r="F263" s="6">
        <f>IF(Input!$A263="","",Input!$F263)</f>
        <v>0</v>
      </c>
      <c r="G263" s="9">
        <f>IF($A263="","",IF($F263&gt;1,$F263/100,$F263))</f>
        <v>0</v>
      </c>
      <c r="H263" s="8">
        <f>IF($A263="","",IF($A263=$A262,$H262+$E263,$E263))</f>
        <v>0</v>
      </c>
      <c r="I263" s="8">
        <f>IF($A263="","",IF($A263=$A262,$I262+$D263,$D263))</f>
        <v>0</v>
      </c>
      <c r="J263" s="8">
        <f>IF($A263="","",$H263-$E263)</f>
        <v>0</v>
      </c>
      <c r="K263" s="8">
        <f>IF($A263="","",SUMIF($A$2:$A$2001,$A263,$D$2:$D$2001))</f>
        <v>0</v>
      </c>
      <c r="L263" s="8">
        <f>IF($A263="","",IF($E263&gt;0,$E263/(1+$G263),0))</f>
        <v>0</v>
      </c>
      <c r="M263" s="8">
        <f>IF($A263="","",IF($E263&gt;0,$L263*$G263,0))</f>
        <v>0</v>
      </c>
      <c r="N263" s="8">
        <f>IF($A263="","",IF($E263&gt;0,MAX(0,MIN($H263,$K263)-$J263),0))</f>
        <v>0</v>
      </c>
      <c r="O263" s="8">
        <f>IF($A263="","",IF($E263&gt;0,MAX(0,$H263-$K263)-MAX(0,$J263-$K263),0))</f>
        <v>0</v>
      </c>
      <c r="P263" s="8">
        <f>IF($A263="","",SUMIFS('Exact Output'!$O:$O,'Exact Output'!$A:$A,$A263,'Exact Output'!$B:$B,$U263))</f>
        <v>0</v>
      </c>
      <c r="Q263" s="8">
        <f>IF($A263="","",SUMIFS('Exact Output'!$Q:$Q,'Exact Output'!$A:$A,$A263,'Exact Output'!$B:$B,$U263))</f>
        <v>0</v>
      </c>
      <c r="R263" s="8">
        <f>IF($A263="","",IF($E263&gt;0,$P263+$Q263,0))</f>
        <v>0</v>
      </c>
      <c r="S263" s="6">
        <f>IF($A263="","",IF(OR($B263="",AND($D263=0,$E263=0),AND($D263&gt;0,$E263&gt;0)),"Fix input row",IF($E263&gt;0,"Invoice row","Payment row")))</f>
        <v>0</v>
      </c>
      <c r="T263" s="8">
        <f>IF($A263="","",$I263-$D263)</f>
        <v>0</v>
      </c>
      <c r="U263" s="6">
        <f>IF($E263&gt;0,COUNTIFS($A$2:$A263,$A263,$E$2:$E263,"&gt;0"),"")</f>
        <v>0</v>
      </c>
      <c r="V263" s="10">
        <f>IF($A263="","",IF($B263="","Missing date",IF(AND($D263=0,$E263=0),"Debit or credit required",IF(AND($D263&gt;0,$E263&gt;0),"Use either debit or credit, not both",IF($G263=0,"Tax rate missing","")))))</f>
        <v>0</v>
      </c>
    </row>
    <row r="264" spans="1:22">
      <c r="A264" s="6">
        <f>IF(Input!$A264="","",Input!$A264)</f>
        <v>0</v>
      </c>
      <c r="B264" s="7">
        <f>IF(Input!$A264="","",IFERROR(Input!$B264*1,DATEVALUE(Input!$B264)))</f>
        <v>0</v>
      </c>
      <c r="C264" s="6">
        <f>IF(Input!$A264="","",Input!$C264)</f>
        <v>0</v>
      </c>
      <c r="D264" s="8">
        <f>IF(Input!$A264="","",Input!$D264)</f>
        <v>0</v>
      </c>
      <c r="E264" s="8">
        <f>IF(Input!$A264="","",Input!$E264)</f>
        <v>0</v>
      </c>
      <c r="F264" s="6">
        <f>IF(Input!$A264="","",Input!$F264)</f>
        <v>0</v>
      </c>
      <c r="G264" s="9">
        <f>IF($A264="","",IF($F264&gt;1,$F264/100,$F264))</f>
        <v>0</v>
      </c>
      <c r="H264" s="8">
        <f>IF($A264="","",IF($A264=$A263,$H263+$E264,$E264))</f>
        <v>0</v>
      </c>
      <c r="I264" s="8">
        <f>IF($A264="","",IF($A264=$A263,$I263+$D264,$D264))</f>
        <v>0</v>
      </c>
      <c r="J264" s="8">
        <f>IF($A264="","",$H264-$E264)</f>
        <v>0</v>
      </c>
      <c r="K264" s="8">
        <f>IF($A264="","",SUMIF($A$2:$A$2001,$A264,$D$2:$D$2001))</f>
        <v>0</v>
      </c>
      <c r="L264" s="8">
        <f>IF($A264="","",IF($E264&gt;0,$E264/(1+$G264),0))</f>
        <v>0</v>
      </c>
      <c r="M264" s="8">
        <f>IF($A264="","",IF($E264&gt;0,$L264*$G264,0))</f>
        <v>0</v>
      </c>
      <c r="N264" s="8">
        <f>IF($A264="","",IF($E264&gt;0,MAX(0,MIN($H264,$K264)-$J264),0))</f>
        <v>0</v>
      </c>
      <c r="O264" s="8">
        <f>IF($A264="","",IF($E264&gt;0,MAX(0,$H264-$K264)-MAX(0,$J264-$K264),0))</f>
        <v>0</v>
      </c>
      <c r="P264" s="8">
        <f>IF($A264="","",SUMIFS('Exact Output'!$O:$O,'Exact Output'!$A:$A,$A264,'Exact Output'!$B:$B,$U264))</f>
        <v>0</v>
      </c>
      <c r="Q264" s="8">
        <f>IF($A264="","",SUMIFS('Exact Output'!$Q:$Q,'Exact Output'!$A:$A,$A264,'Exact Output'!$B:$B,$U264))</f>
        <v>0</v>
      </c>
      <c r="R264" s="8">
        <f>IF($A264="","",IF($E264&gt;0,$P264+$Q264,0))</f>
        <v>0</v>
      </c>
      <c r="S264" s="6">
        <f>IF($A264="","",IF(OR($B264="",AND($D264=0,$E264=0),AND($D264&gt;0,$E264&gt;0)),"Fix input row",IF($E264&gt;0,"Invoice row","Payment row")))</f>
        <v>0</v>
      </c>
      <c r="T264" s="8">
        <f>IF($A264="","",$I264-$D264)</f>
        <v>0</v>
      </c>
      <c r="U264" s="6">
        <f>IF($E264&gt;0,COUNTIFS($A$2:$A264,$A264,$E$2:$E264,"&gt;0"),"")</f>
        <v>0</v>
      </c>
      <c r="V264" s="10">
        <f>IF($A264="","",IF($B264="","Missing date",IF(AND($D264=0,$E264=0),"Debit or credit required",IF(AND($D264&gt;0,$E264&gt;0),"Use either debit or credit, not both",IF($G264=0,"Tax rate missing","")))))</f>
        <v>0</v>
      </c>
    </row>
    <row r="265" spans="1:22">
      <c r="A265" s="6">
        <f>IF(Input!$A265="","",Input!$A265)</f>
        <v>0</v>
      </c>
      <c r="B265" s="7">
        <f>IF(Input!$A265="","",IFERROR(Input!$B265*1,DATEVALUE(Input!$B265)))</f>
        <v>0</v>
      </c>
      <c r="C265" s="6">
        <f>IF(Input!$A265="","",Input!$C265)</f>
        <v>0</v>
      </c>
      <c r="D265" s="8">
        <f>IF(Input!$A265="","",Input!$D265)</f>
        <v>0</v>
      </c>
      <c r="E265" s="8">
        <f>IF(Input!$A265="","",Input!$E265)</f>
        <v>0</v>
      </c>
      <c r="F265" s="6">
        <f>IF(Input!$A265="","",Input!$F265)</f>
        <v>0</v>
      </c>
      <c r="G265" s="9">
        <f>IF($A265="","",IF($F265&gt;1,$F265/100,$F265))</f>
        <v>0</v>
      </c>
      <c r="H265" s="8">
        <f>IF($A265="","",IF($A265=$A264,$H264+$E265,$E265))</f>
        <v>0</v>
      </c>
      <c r="I265" s="8">
        <f>IF($A265="","",IF($A265=$A264,$I264+$D265,$D265))</f>
        <v>0</v>
      </c>
      <c r="J265" s="8">
        <f>IF($A265="","",$H265-$E265)</f>
        <v>0</v>
      </c>
      <c r="K265" s="8">
        <f>IF($A265="","",SUMIF($A$2:$A$2001,$A265,$D$2:$D$2001))</f>
        <v>0</v>
      </c>
      <c r="L265" s="8">
        <f>IF($A265="","",IF($E265&gt;0,$E265/(1+$G265),0))</f>
        <v>0</v>
      </c>
      <c r="M265" s="8">
        <f>IF($A265="","",IF($E265&gt;0,$L265*$G265,0))</f>
        <v>0</v>
      </c>
      <c r="N265" s="8">
        <f>IF($A265="","",IF($E265&gt;0,MAX(0,MIN($H265,$K265)-$J265),0))</f>
        <v>0</v>
      </c>
      <c r="O265" s="8">
        <f>IF($A265="","",IF($E265&gt;0,MAX(0,$H265-$K265)-MAX(0,$J265-$K265),0))</f>
        <v>0</v>
      </c>
      <c r="P265" s="8">
        <f>IF($A265="","",SUMIFS('Exact Output'!$O:$O,'Exact Output'!$A:$A,$A265,'Exact Output'!$B:$B,$U265))</f>
        <v>0</v>
      </c>
      <c r="Q265" s="8">
        <f>IF($A265="","",SUMIFS('Exact Output'!$Q:$Q,'Exact Output'!$A:$A,$A265,'Exact Output'!$B:$B,$U265))</f>
        <v>0</v>
      </c>
      <c r="R265" s="8">
        <f>IF($A265="","",IF($E265&gt;0,$P265+$Q265,0))</f>
        <v>0</v>
      </c>
      <c r="S265" s="6">
        <f>IF($A265="","",IF(OR($B265="",AND($D265=0,$E265=0),AND($D265&gt;0,$E265&gt;0)),"Fix input row",IF($E265&gt;0,"Invoice row","Payment row")))</f>
        <v>0</v>
      </c>
      <c r="T265" s="8">
        <f>IF($A265="","",$I265-$D265)</f>
        <v>0</v>
      </c>
      <c r="U265" s="6">
        <f>IF($E265&gt;0,COUNTIFS($A$2:$A265,$A265,$E$2:$E265,"&gt;0"),"")</f>
        <v>0</v>
      </c>
      <c r="V265" s="10">
        <f>IF($A265="","",IF($B265="","Missing date",IF(AND($D265=0,$E265=0),"Debit or credit required",IF(AND($D265&gt;0,$E265&gt;0),"Use either debit or credit, not both",IF($G265=0,"Tax rate missing","")))))</f>
        <v>0</v>
      </c>
    </row>
    <row r="266" spans="1:22">
      <c r="A266" s="6">
        <f>IF(Input!$A266="","",Input!$A266)</f>
        <v>0</v>
      </c>
      <c r="B266" s="7">
        <f>IF(Input!$A266="","",IFERROR(Input!$B266*1,DATEVALUE(Input!$B266)))</f>
        <v>0</v>
      </c>
      <c r="C266" s="6">
        <f>IF(Input!$A266="","",Input!$C266)</f>
        <v>0</v>
      </c>
      <c r="D266" s="8">
        <f>IF(Input!$A266="","",Input!$D266)</f>
        <v>0</v>
      </c>
      <c r="E266" s="8">
        <f>IF(Input!$A266="","",Input!$E266)</f>
        <v>0</v>
      </c>
      <c r="F266" s="6">
        <f>IF(Input!$A266="","",Input!$F266)</f>
        <v>0</v>
      </c>
      <c r="G266" s="9">
        <f>IF($A266="","",IF($F266&gt;1,$F266/100,$F266))</f>
        <v>0</v>
      </c>
      <c r="H266" s="8">
        <f>IF($A266="","",IF($A266=$A265,$H265+$E266,$E266))</f>
        <v>0</v>
      </c>
      <c r="I266" s="8">
        <f>IF($A266="","",IF($A266=$A265,$I265+$D266,$D266))</f>
        <v>0</v>
      </c>
      <c r="J266" s="8">
        <f>IF($A266="","",$H266-$E266)</f>
        <v>0</v>
      </c>
      <c r="K266" s="8">
        <f>IF($A266="","",SUMIF($A$2:$A$2001,$A266,$D$2:$D$2001))</f>
        <v>0</v>
      </c>
      <c r="L266" s="8">
        <f>IF($A266="","",IF($E266&gt;0,$E266/(1+$G266),0))</f>
        <v>0</v>
      </c>
      <c r="M266" s="8">
        <f>IF($A266="","",IF($E266&gt;0,$L266*$G266,0))</f>
        <v>0</v>
      </c>
      <c r="N266" s="8">
        <f>IF($A266="","",IF($E266&gt;0,MAX(0,MIN($H266,$K266)-$J266),0))</f>
        <v>0</v>
      </c>
      <c r="O266" s="8">
        <f>IF($A266="","",IF($E266&gt;0,MAX(0,$H266-$K266)-MAX(0,$J266-$K266),0))</f>
        <v>0</v>
      </c>
      <c r="P266" s="8">
        <f>IF($A266="","",SUMIFS('Exact Output'!$O:$O,'Exact Output'!$A:$A,$A266,'Exact Output'!$B:$B,$U266))</f>
        <v>0</v>
      </c>
      <c r="Q266" s="8">
        <f>IF($A266="","",SUMIFS('Exact Output'!$Q:$Q,'Exact Output'!$A:$A,$A266,'Exact Output'!$B:$B,$U266))</f>
        <v>0</v>
      </c>
      <c r="R266" s="8">
        <f>IF($A266="","",IF($E266&gt;0,$P266+$Q266,0))</f>
        <v>0</v>
      </c>
      <c r="S266" s="6">
        <f>IF($A266="","",IF(OR($B266="",AND($D266=0,$E266=0),AND($D266&gt;0,$E266&gt;0)),"Fix input row",IF($E266&gt;0,"Invoice row","Payment row")))</f>
        <v>0</v>
      </c>
      <c r="T266" s="8">
        <f>IF($A266="","",$I266-$D266)</f>
        <v>0</v>
      </c>
      <c r="U266" s="6">
        <f>IF($E266&gt;0,COUNTIFS($A$2:$A266,$A266,$E$2:$E266,"&gt;0"),"")</f>
        <v>0</v>
      </c>
      <c r="V266" s="10">
        <f>IF($A266="","",IF($B266="","Missing date",IF(AND($D266=0,$E266=0),"Debit or credit required",IF(AND($D266&gt;0,$E266&gt;0),"Use either debit or credit, not both",IF($G266=0,"Tax rate missing","")))))</f>
        <v>0</v>
      </c>
    </row>
    <row r="267" spans="1:22">
      <c r="A267" s="6">
        <f>IF(Input!$A267="","",Input!$A267)</f>
        <v>0</v>
      </c>
      <c r="B267" s="7">
        <f>IF(Input!$A267="","",IFERROR(Input!$B267*1,DATEVALUE(Input!$B267)))</f>
        <v>0</v>
      </c>
      <c r="C267" s="6">
        <f>IF(Input!$A267="","",Input!$C267)</f>
        <v>0</v>
      </c>
      <c r="D267" s="8">
        <f>IF(Input!$A267="","",Input!$D267)</f>
        <v>0</v>
      </c>
      <c r="E267" s="8">
        <f>IF(Input!$A267="","",Input!$E267)</f>
        <v>0</v>
      </c>
      <c r="F267" s="6">
        <f>IF(Input!$A267="","",Input!$F267)</f>
        <v>0</v>
      </c>
      <c r="G267" s="9">
        <f>IF($A267="","",IF($F267&gt;1,$F267/100,$F267))</f>
        <v>0</v>
      </c>
      <c r="H267" s="8">
        <f>IF($A267="","",IF($A267=$A266,$H266+$E267,$E267))</f>
        <v>0</v>
      </c>
      <c r="I267" s="8">
        <f>IF($A267="","",IF($A267=$A266,$I266+$D267,$D267))</f>
        <v>0</v>
      </c>
      <c r="J267" s="8">
        <f>IF($A267="","",$H267-$E267)</f>
        <v>0</v>
      </c>
      <c r="K267" s="8">
        <f>IF($A267="","",SUMIF($A$2:$A$2001,$A267,$D$2:$D$2001))</f>
        <v>0</v>
      </c>
      <c r="L267" s="8">
        <f>IF($A267="","",IF($E267&gt;0,$E267/(1+$G267),0))</f>
        <v>0</v>
      </c>
      <c r="M267" s="8">
        <f>IF($A267="","",IF($E267&gt;0,$L267*$G267,0))</f>
        <v>0</v>
      </c>
      <c r="N267" s="8">
        <f>IF($A267="","",IF($E267&gt;0,MAX(0,MIN($H267,$K267)-$J267),0))</f>
        <v>0</v>
      </c>
      <c r="O267" s="8">
        <f>IF($A267="","",IF($E267&gt;0,MAX(0,$H267-$K267)-MAX(0,$J267-$K267),0))</f>
        <v>0</v>
      </c>
      <c r="P267" s="8">
        <f>IF($A267="","",SUMIFS('Exact Output'!$O:$O,'Exact Output'!$A:$A,$A267,'Exact Output'!$B:$B,$U267))</f>
        <v>0</v>
      </c>
      <c r="Q267" s="8">
        <f>IF($A267="","",SUMIFS('Exact Output'!$Q:$Q,'Exact Output'!$A:$A,$A267,'Exact Output'!$B:$B,$U267))</f>
        <v>0</v>
      </c>
      <c r="R267" s="8">
        <f>IF($A267="","",IF($E267&gt;0,$P267+$Q267,0))</f>
        <v>0</v>
      </c>
      <c r="S267" s="6">
        <f>IF($A267="","",IF(OR($B267="",AND($D267=0,$E267=0),AND($D267&gt;0,$E267&gt;0)),"Fix input row",IF($E267&gt;0,"Invoice row","Payment row")))</f>
        <v>0</v>
      </c>
      <c r="T267" s="8">
        <f>IF($A267="","",$I267-$D267)</f>
        <v>0</v>
      </c>
      <c r="U267" s="6">
        <f>IF($E267&gt;0,COUNTIFS($A$2:$A267,$A267,$E$2:$E267,"&gt;0"),"")</f>
        <v>0</v>
      </c>
      <c r="V267" s="10">
        <f>IF($A267="","",IF($B267="","Missing date",IF(AND($D267=0,$E267=0),"Debit or credit required",IF(AND($D267&gt;0,$E267&gt;0),"Use either debit or credit, not both",IF($G267=0,"Tax rate missing","")))))</f>
        <v>0</v>
      </c>
    </row>
    <row r="268" spans="1:22">
      <c r="A268" s="6">
        <f>IF(Input!$A268="","",Input!$A268)</f>
        <v>0</v>
      </c>
      <c r="B268" s="7">
        <f>IF(Input!$A268="","",IFERROR(Input!$B268*1,DATEVALUE(Input!$B268)))</f>
        <v>0</v>
      </c>
      <c r="C268" s="6">
        <f>IF(Input!$A268="","",Input!$C268)</f>
        <v>0</v>
      </c>
      <c r="D268" s="8">
        <f>IF(Input!$A268="","",Input!$D268)</f>
        <v>0</v>
      </c>
      <c r="E268" s="8">
        <f>IF(Input!$A268="","",Input!$E268)</f>
        <v>0</v>
      </c>
      <c r="F268" s="6">
        <f>IF(Input!$A268="","",Input!$F268)</f>
        <v>0</v>
      </c>
      <c r="G268" s="9">
        <f>IF($A268="","",IF($F268&gt;1,$F268/100,$F268))</f>
        <v>0</v>
      </c>
      <c r="H268" s="8">
        <f>IF($A268="","",IF($A268=$A267,$H267+$E268,$E268))</f>
        <v>0</v>
      </c>
      <c r="I268" s="8">
        <f>IF($A268="","",IF($A268=$A267,$I267+$D268,$D268))</f>
        <v>0</v>
      </c>
      <c r="J268" s="8">
        <f>IF($A268="","",$H268-$E268)</f>
        <v>0</v>
      </c>
      <c r="K268" s="8">
        <f>IF($A268="","",SUMIF($A$2:$A$2001,$A268,$D$2:$D$2001))</f>
        <v>0</v>
      </c>
      <c r="L268" s="8">
        <f>IF($A268="","",IF($E268&gt;0,$E268/(1+$G268),0))</f>
        <v>0</v>
      </c>
      <c r="M268" s="8">
        <f>IF($A268="","",IF($E268&gt;0,$L268*$G268,0))</f>
        <v>0</v>
      </c>
      <c r="N268" s="8">
        <f>IF($A268="","",IF($E268&gt;0,MAX(0,MIN($H268,$K268)-$J268),0))</f>
        <v>0</v>
      </c>
      <c r="O268" s="8">
        <f>IF($A268="","",IF($E268&gt;0,MAX(0,$H268-$K268)-MAX(0,$J268-$K268),0))</f>
        <v>0</v>
      </c>
      <c r="P268" s="8">
        <f>IF($A268="","",SUMIFS('Exact Output'!$O:$O,'Exact Output'!$A:$A,$A268,'Exact Output'!$B:$B,$U268))</f>
        <v>0</v>
      </c>
      <c r="Q268" s="8">
        <f>IF($A268="","",SUMIFS('Exact Output'!$Q:$Q,'Exact Output'!$A:$A,$A268,'Exact Output'!$B:$B,$U268))</f>
        <v>0</v>
      </c>
      <c r="R268" s="8">
        <f>IF($A268="","",IF($E268&gt;0,$P268+$Q268,0))</f>
        <v>0</v>
      </c>
      <c r="S268" s="6">
        <f>IF($A268="","",IF(OR($B268="",AND($D268=0,$E268=0),AND($D268&gt;0,$E268&gt;0)),"Fix input row",IF($E268&gt;0,"Invoice row","Payment row")))</f>
        <v>0</v>
      </c>
      <c r="T268" s="8">
        <f>IF($A268="","",$I268-$D268)</f>
        <v>0</v>
      </c>
      <c r="U268" s="6">
        <f>IF($E268&gt;0,COUNTIFS($A$2:$A268,$A268,$E$2:$E268,"&gt;0"),"")</f>
        <v>0</v>
      </c>
      <c r="V268" s="10">
        <f>IF($A268="","",IF($B268="","Missing date",IF(AND($D268=0,$E268=0),"Debit or credit required",IF(AND($D268&gt;0,$E268&gt;0),"Use either debit or credit, not both",IF($G268=0,"Tax rate missing","")))))</f>
        <v>0</v>
      </c>
    </row>
    <row r="269" spans="1:22">
      <c r="A269" s="6">
        <f>IF(Input!$A269="","",Input!$A269)</f>
        <v>0</v>
      </c>
      <c r="B269" s="7">
        <f>IF(Input!$A269="","",IFERROR(Input!$B269*1,DATEVALUE(Input!$B269)))</f>
        <v>0</v>
      </c>
      <c r="C269" s="6">
        <f>IF(Input!$A269="","",Input!$C269)</f>
        <v>0</v>
      </c>
      <c r="D269" s="8">
        <f>IF(Input!$A269="","",Input!$D269)</f>
        <v>0</v>
      </c>
      <c r="E269" s="8">
        <f>IF(Input!$A269="","",Input!$E269)</f>
        <v>0</v>
      </c>
      <c r="F269" s="6">
        <f>IF(Input!$A269="","",Input!$F269)</f>
        <v>0</v>
      </c>
      <c r="G269" s="9">
        <f>IF($A269="","",IF($F269&gt;1,$F269/100,$F269))</f>
        <v>0</v>
      </c>
      <c r="H269" s="8">
        <f>IF($A269="","",IF($A269=$A268,$H268+$E269,$E269))</f>
        <v>0</v>
      </c>
      <c r="I269" s="8">
        <f>IF($A269="","",IF($A269=$A268,$I268+$D269,$D269))</f>
        <v>0</v>
      </c>
      <c r="J269" s="8">
        <f>IF($A269="","",$H269-$E269)</f>
        <v>0</v>
      </c>
      <c r="K269" s="8">
        <f>IF($A269="","",SUMIF($A$2:$A$2001,$A269,$D$2:$D$2001))</f>
        <v>0</v>
      </c>
      <c r="L269" s="8">
        <f>IF($A269="","",IF($E269&gt;0,$E269/(1+$G269),0))</f>
        <v>0</v>
      </c>
      <c r="M269" s="8">
        <f>IF($A269="","",IF($E269&gt;0,$L269*$G269,0))</f>
        <v>0</v>
      </c>
      <c r="N269" s="8">
        <f>IF($A269="","",IF($E269&gt;0,MAX(0,MIN($H269,$K269)-$J269),0))</f>
        <v>0</v>
      </c>
      <c r="O269" s="8">
        <f>IF($A269="","",IF($E269&gt;0,MAX(0,$H269-$K269)-MAX(0,$J269-$K269),0))</f>
        <v>0</v>
      </c>
      <c r="P269" s="8">
        <f>IF($A269="","",SUMIFS('Exact Output'!$O:$O,'Exact Output'!$A:$A,$A269,'Exact Output'!$B:$B,$U269))</f>
        <v>0</v>
      </c>
      <c r="Q269" s="8">
        <f>IF($A269="","",SUMIFS('Exact Output'!$Q:$Q,'Exact Output'!$A:$A,$A269,'Exact Output'!$B:$B,$U269))</f>
        <v>0</v>
      </c>
      <c r="R269" s="8">
        <f>IF($A269="","",IF($E269&gt;0,$P269+$Q269,0))</f>
        <v>0</v>
      </c>
      <c r="S269" s="6">
        <f>IF($A269="","",IF(OR($B269="",AND($D269=0,$E269=0),AND($D269&gt;0,$E269&gt;0)),"Fix input row",IF($E269&gt;0,"Invoice row","Payment row")))</f>
        <v>0</v>
      </c>
      <c r="T269" s="8">
        <f>IF($A269="","",$I269-$D269)</f>
        <v>0</v>
      </c>
      <c r="U269" s="6">
        <f>IF($E269&gt;0,COUNTIFS($A$2:$A269,$A269,$E$2:$E269,"&gt;0"),"")</f>
        <v>0</v>
      </c>
      <c r="V269" s="10">
        <f>IF($A269="","",IF($B269="","Missing date",IF(AND($D269=0,$E269=0),"Debit or credit required",IF(AND($D269&gt;0,$E269&gt;0),"Use either debit or credit, not both",IF($G269=0,"Tax rate missing","")))))</f>
        <v>0</v>
      </c>
    </row>
    <row r="270" spans="1:22">
      <c r="A270" s="6">
        <f>IF(Input!$A270="","",Input!$A270)</f>
        <v>0</v>
      </c>
      <c r="B270" s="7">
        <f>IF(Input!$A270="","",IFERROR(Input!$B270*1,DATEVALUE(Input!$B270)))</f>
        <v>0</v>
      </c>
      <c r="C270" s="6">
        <f>IF(Input!$A270="","",Input!$C270)</f>
        <v>0</v>
      </c>
      <c r="D270" s="8">
        <f>IF(Input!$A270="","",Input!$D270)</f>
        <v>0</v>
      </c>
      <c r="E270" s="8">
        <f>IF(Input!$A270="","",Input!$E270)</f>
        <v>0</v>
      </c>
      <c r="F270" s="6">
        <f>IF(Input!$A270="","",Input!$F270)</f>
        <v>0</v>
      </c>
      <c r="G270" s="9">
        <f>IF($A270="","",IF($F270&gt;1,$F270/100,$F270))</f>
        <v>0</v>
      </c>
      <c r="H270" s="8">
        <f>IF($A270="","",IF($A270=$A269,$H269+$E270,$E270))</f>
        <v>0</v>
      </c>
      <c r="I270" s="8">
        <f>IF($A270="","",IF($A270=$A269,$I269+$D270,$D270))</f>
        <v>0</v>
      </c>
      <c r="J270" s="8">
        <f>IF($A270="","",$H270-$E270)</f>
        <v>0</v>
      </c>
      <c r="K270" s="8">
        <f>IF($A270="","",SUMIF($A$2:$A$2001,$A270,$D$2:$D$2001))</f>
        <v>0</v>
      </c>
      <c r="L270" s="8">
        <f>IF($A270="","",IF($E270&gt;0,$E270/(1+$G270),0))</f>
        <v>0</v>
      </c>
      <c r="M270" s="8">
        <f>IF($A270="","",IF($E270&gt;0,$L270*$G270,0))</f>
        <v>0</v>
      </c>
      <c r="N270" s="8">
        <f>IF($A270="","",IF($E270&gt;0,MAX(0,MIN($H270,$K270)-$J270),0))</f>
        <v>0</v>
      </c>
      <c r="O270" s="8">
        <f>IF($A270="","",IF($E270&gt;0,MAX(0,$H270-$K270)-MAX(0,$J270-$K270),0))</f>
        <v>0</v>
      </c>
      <c r="P270" s="8">
        <f>IF($A270="","",SUMIFS('Exact Output'!$O:$O,'Exact Output'!$A:$A,$A270,'Exact Output'!$B:$B,$U270))</f>
        <v>0</v>
      </c>
      <c r="Q270" s="8">
        <f>IF($A270="","",SUMIFS('Exact Output'!$Q:$Q,'Exact Output'!$A:$A,$A270,'Exact Output'!$B:$B,$U270))</f>
        <v>0</v>
      </c>
      <c r="R270" s="8">
        <f>IF($A270="","",IF($E270&gt;0,$P270+$Q270,0))</f>
        <v>0</v>
      </c>
      <c r="S270" s="6">
        <f>IF($A270="","",IF(OR($B270="",AND($D270=0,$E270=0),AND($D270&gt;0,$E270&gt;0)),"Fix input row",IF($E270&gt;0,"Invoice row","Payment row")))</f>
        <v>0</v>
      </c>
      <c r="T270" s="8">
        <f>IF($A270="","",$I270-$D270)</f>
        <v>0</v>
      </c>
      <c r="U270" s="6">
        <f>IF($E270&gt;0,COUNTIFS($A$2:$A270,$A270,$E$2:$E270,"&gt;0"),"")</f>
        <v>0</v>
      </c>
      <c r="V270" s="10">
        <f>IF($A270="","",IF($B270="","Missing date",IF(AND($D270=0,$E270=0),"Debit or credit required",IF(AND($D270&gt;0,$E270&gt;0),"Use either debit or credit, not both",IF($G270=0,"Tax rate missing","")))))</f>
        <v>0</v>
      </c>
    </row>
    <row r="271" spans="1:22">
      <c r="A271" s="6">
        <f>IF(Input!$A271="","",Input!$A271)</f>
        <v>0</v>
      </c>
      <c r="B271" s="7">
        <f>IF(Input!$A271="","",IFERROR(Input!$B271*1,DATEVALUE(Input!$B271)))</f>
        <v>0</v>
      </c>
      <c r="C271" s="6">
        <f>IF(Input!$A271="","",Input!$C271)</f>
        <v>0</v>
      </c>
      <c r="D271" s="8">
        <f>IF(Input!$A271="","",Input!$D271)</f>
        <v>0</v>
      </c>
      <c r="E271" s="8">
        <f>IF(Input!$A271="","",Input!$E271)</f>
        <v>0</v>
      </c>
      <c r="F271" s="6">
        <f>IF(Input!$A271="","",Input!$F271)</f>
        <v>0</v>
      </c>
      <c r="G271" s="9">
        <f>IF($A271="","",IF($F271&gt;1,$F271/100,$F271))</f>
        <v>0</v>
      </c>
      <c r="H271" s="8">
        <f>IF($A271="","",IF($A271=$A270,$H270+$E271,$E271))</f>
        <v>0</v>
      </c>
      <c r="I271" s="8">
        <f>IF($A271="","",IF($A271=$A270,$I270+$D271,$D271))</f>
        <v>0</v>
      </c>
      <c r="J271" s="8">
        <f>IF($A271="","",$H271-$E271)</f>
        <v>0</v>
      </c>
      <c r="K271" s="8">
        <f>IF($A271="","",SUMIF($A$2:$A$2001,$A271,$D$2:$D$2001))</f>
        <v>0</v>
      </c>
      <c r="L271" s="8">
        <f>IF($A271="","",IF($E271&gt;0,$E271/(1+$G271),0))</f>
        <v>0</v>
      </c>
      <c r="M271" s="8">
        <f>IF($A271="","",IF($E271&gt;0,$L271*$G271,0))</f>
        <v>0</v>
      </c>
      <c r="N271" s="8">
        <f>IF($A271="","",IF($E271&gt;0,MAX(0,MIN($H271,$K271)-$J271),0))</f>
        <v>0</v>
      </c>
      <c r="O271" s="8">
        <f>IF($A271="","",IF($E271&gt;0,MAX(0,$H271-$K271)-MAX(0,$J271-$K271),0))</f>
        <v>0</v>
      </c>
      <c r="P271" s="8">
        <f>IF($A271="","",SUMIFS('Exact Output'!$O:$O,'Exact Output'!$A:$A,$A271,'Exact Output'!$B:$B,$U271))</f>
        <v>0</v>
      </c>
      <c r="Q271" s="8">
        <f>IF($A271="","",SUMIFS('Exact Output'!$Q:$Q,'Exact Output'!$A:$A,$A271,'Exact Output'!$B:$B,$U271))</f>
        <v>0</v>
      </c>
      <c r="R271" s="8">
        <f>IF($A271="","",IF($E271&gt;0,$P271+$Q271,0))</f>
        <v>0</v>
      </c>
      <c r="S271" s="6">
        <f>IF($A271="","",IF(OR($B271="",AND($D271=0,$E271=0),AND($D271&gt;0,$E271&gt;0)),"Fix input row",IF($E271&gt;0,"Invoice row","Payment row")))</f>
        <v>0</v>
      </c>
      <c r="T271" s="8">
        <f>IF($A271="","",$I271-$D271)</f>
        <v>0</v>
      </c>
      <c r="U271" s="6">
        <f>IF($E271&gt;0,COUNTIFS($A$2:$A271,$A271,$E$2:$E271,"&gt;0"),"")</f>
        <v>0</v>
      </c>
      <c r="V271" s="10">
        <f>IF($A271="","",IF($B271="","Missing date",IF(AND($D271=0,$E271=0),"Debit or credit required",IF(AND($D271&gt;0,$E271&gt;0),"Use either debit or credit, not both",IF($G271=0,"Tax rate missing","")))))</f>
        <v>0</v>
      </c>
    </row>
    <row r="272" spans="1:22">
      <c r="A272" s="6">
        <f>IF(Input!$A272="","",Input!$A272)</f>
        <v>0</v>
      </c>
      <c r="B272" s="7">
        <f>IF(Input!$A272="","",IFERROR(Input!$B272*1,DATEVALUE(Input!$B272)))</f>
        <v>0</v>
      </c>
      <c r="C272" s="6">
        <f>IF(Input!$A272="","",Input!$C272)</f>
        <v>0</v>
      </c>
      <c r="D272" s="8">
        <f>IF(Input!$A272="","",Input!$D272)</f>
        <v>0</v>
      </c>
      <c r="E272" s="8">
        <f>IF(Input!$A272="","",Input!$E272)</f>
        <v>0</v>
      </c>
      <c r="F272" s="6">
        <f>IF(Input!$A272="","",Input!$F272)</f>
        <v>0</v>
      </c>
      <c r="G272" s="9">
        <f>IF($A272="","",IF($F272&gt;1,$F272/100,$F272))</f>
        <v>0</v>
      </c>
      <c r="H272" s="8">
        <f>IF($A272="","",IF($A272=$A271,$H271+$E272,$E272))</f>
        <v>0</v>
      </c>
      <c r="I272" s="8">
        <f>IF($A272="","",IF($A272=$A271,$I271+$D272,$D272))</f>
        <v>0</v>
      </c>
      <c r="J272" s="8">
        <f>IF($A272="","",$H272-$E272)</f>
        <v>0</v>
      </c>
      <c r="K272" s="8">
        <f>IF($A272="","",SUMIF($A$2:$A$2001,$A272,$D$2:$D$2001))</f>
        <v>0</v>
      </c>
      <c r="L272" s="8">
        <f>IF($A272="","",IF($E272&gt;0,$E272/(1+$G272),0))</f>
        <v>0</v>
      </c>
      <c r="M272" s="8">
        <f>IF($A272="","",IF($E272&gt;0,$L272*$G272,0))</f>
        <v>0</v>
      </c>
      <c r="N272" s="8">
        <f>IF($A272="","",IF($E272&gt;0,MAX(0,MIN($H272,$K272)-$J272),0))</f>
        <v>0</v>
      </c>
      <c r="O272" s="8">
        <f>IF($A272="","",IF($E272&gt;0,MAX(0,$H272-$K272)-MAX(0,$J272-$K272),0))</f>
        <v>0</v>
      </c>
      <c r="P272" s="8">
        <f>IF($A272="","",SUMIFS('Exact Output'!$O:$O,'Exact Output'!$A:$A,$A272,'Exact Output'!$B:$B,$U272))</f>
        <v>0</v>
      </c>
      <c r="Q272" s="8">
        <f>IF($A272="","",SUMIFS('Exact Output'!$Q:$Q,'Exact Output'!$A:$A,$A272,'Exact Output'!$B:$B,$U272))</f>
        <v>0</v>
      </c>
      <c r="R272" s="8">
        <f>IF($A272="","",IF($E272&gt;0,$P272+$Q272,0))</f>
        <v>0</v>
      </c>
      <c r="S272" s="6">
        <f>IF($A272="","",IF(OR($B272="",AND($D272=0,$E272=0),AND($D272&gt;0,$E272&gt;0)),"Fix input row",IF($E272&gt;0,"Invoice row","Payment row")))</f>
        <v>0</v>
      </c>
      <c r="T272" s="8">
        <f>IF($A272="","",$I272-$D272)</f>
        <v>0</v>
      </c>
      <c r="U272" s="6">
        <f>IF($E272&gt;0,COUNTIFS($A$2:$A272,$A272,$E$2:$E272,"&gt;0"),"")</f>
        <v>0</v>
      </c>
      <c r="V272" s="10">
        <f>IF($A272="","",IF($B272="","Missing date",IF(AND($D272=0,$E272=0),"Debit or credit required",IF(AND($D272&gt;0,$E272&gt;0),"Use either debit or credit, not both",IF($G272=0,"Tax rate missing","")))))</f>
        <v>0</v>
      </c>
    </row>
    <row r="273" spans="1:22">
      <c r="A273" s="6">
        <f>IF(Input!$A273="","",Input!$A273)</f>
        <v>0</v>
      </c>
      <c r="B273" s="7">
        <f>IF(Input!$A273="","",IFERROR(Input!$B273*1,DATEVALUE(Input!$B273)))</f>
        <v>0</v>
      </c>
      <c r="C273" s="6">
        <f>IF(Input!$A273="","",Input!$C273)</f>
        <v>0</v>
      </c>
      <c r="D273" s="8">
        <f>IF(Input!$A273="","",Input!$D273)</f>
        <v>0</v>
      </c>
      <c r="E273" s="8">
        <f>IF(Input!$A273="","",Input!$E273)</f>
        <v>0</v>
      </c>
      <c r="F273" s="6">
        <f>IF(Input!$A273="","",Input!$F273)</f>
        <v>0</v>
      </c>
      <c r="G273" s="9">
        <f>IF($A273="","",IF($F273&gt;1,$F273/100,$F273))</f>
        <v>0</v>
      </c>
      <c r="H273" s="8">
        <f>IF($A273="","",IF($A273=$A272,$H272+$E273,$E273))</f>
        <v>0</v>
      </c>
      <c r="I273" s="8">
        <f>IF($A273="","",IF($A273=$A272,$I272+$D273,$D273))</f>
        <v>0</v>
      </c>
      <c r="J273" s="8">
        <f>IF($A273="","",$H273-$E273)</f>
        <v>0</v>
      </c>
      <c r="K273" s="8">
        <f>IF($A273="","",SUMIF($A$2:$A$2001,$A273,$D$2:$D$2001))</f>
        <v>0</v>
      </c>
      <c r="L273" s="8">
        <f>IF($A273="","",IF($E273&gt;0,$E273/(1+$G273),0))</f>
        <v>0</v>
      </c>
      <c r="M273" s="8">
        <f>IF($A273="","",IF($E273&gt;0,$L273*$G273,0))</f>
        <v>0</v>
      </c>
      <c r="N273" s="8">
        <f>IF($A273="","",IF($E273&gt;0,MAX(0,MIN($H273,$K273)-$J273),0))</f>
        <v>0</v>
      </c>
      <c r="O273" s="8">
        <f>IF($A273="","",IF($E273&gt;0,MAX(0,$H273-$K273)-MAX(0,$J273-$K273),0))</f>
        <v>0</v>
      </c>
      <c r="P273" s="8">
        <f>IF($A273="","",SUMIFS('Exact Output'!$O:$O,'Exact Output'!$A:$A,$A273,'Exact Output'!$B:$B,$U273))</f>
        <v>0</v>
      </c>
      <c r="Q273" s="8">
        <f>IF($A273="","",SUMIFS('Exact Output'!$Q:$Q,'Exact Output'!$A:$A,$A273,'Exact Output'!$B:$B,$U273))</f>
        <v>0</v>
      </c>
      <c r="R273" s="8">
        <f>IF($A273="","",IF($E273&gt;0,$P273+$Q273,0))</f>
        <v>0</v>
      </c>
      <c r="S273" s="6">
        <f>IF($A273="","",IF(OR($B273="",AND($D273=0,$E273=0),AND($D273&gt;0,$E273&gt;0)),"Fix input row",IF($E273&gt;0,"Invoice row","Payment row")))</f>
        <v>0</v>
      </c>
      <c r="T273" s="8">
        <f>IF($A273="","",$I273-$D273)</f>
        <v>0</v>
      </c>
      <c r="U273" s="6">
        <f>IF($E273&gt;0,COUNTIFS($A$2:$A273,$A273,$E$2:$E273,"&gt;0"),"")</f>
        <v>0</v>
      </c>
      <c r="V273" s="10">
        <f>IF($A273="","",IF($B273="","Missing date",IF(AND($D273=0,$E273=0),"Debit or credit required",IF(AND($D273&gt;0,$E273&gt;0),"Use either debit or credit, not both",IF($G273=0,"Tax rate missing","")))))</f>
        <v>0</v>
      </c>
    </row>
    <row r="274" spans="1:22">
      <c r="A274" s="6">
        <f>IF(Input!$A274="","",Input!$A274)</f>
        <v>0</v>
      </c>
      <c r="B274" s="7">
        <f>IF(Input!$A274="","",IFERROR(Input!$B274*1,DATEVALUE(Input!$B274)))</f>
        <v>0</v>
      </c>
      <c r="C274" s="6">
        <f>IF(Input!$A274="","",Input!$C274)</f>
        <v>0</v>
      </c>
      <c r="D274" s="8">
        <f>IF(Input!$A274="","",Input!$D274)</f>
        <v>0</v>
      </c>
      <c r="E274" s="8">
        <f>IF(Input!$A274="","",Input!$E274)</f>
        <v>0</v>
      </c>
      <c r="F274" s="6">
        <f>IF(Input!$A274="","",Input!$F274)</f>
        <v>0</v>
      </c>
      <c r="G274" s="9">
        <f>IF($A274="","",IF($F274&gt;1,$F274/100,$F274))</f>
        <v>0</v>
      </c>
      <c r="H274" s="8">
        <f>IF($A274="","",IF($A274=$A273,$H273+$E274,$E274))</f>
        <v>0</v>
      </c>
      <c r="I274" s="8">
        <f>IF($A274="","",IF($A274=$A273,$I273+$D274,$D274))</f>
        <v>0</v>
      </c>
      <c r="J274" s="8">
        <f>IF($A274="","",$H274-$E274)</f>
        <v>0</v>
      </c>
      <c r="K274" s="8">
        <f>IF($A274="","",SUMIF($A$2:$A$2001,$A274,$D$2:$D$2001))</f>
        <v>0</v>
      </c>
      <c r="L274" s="8">
        <f>IF($A274="","",IF($E274&gt;0,$E274/(1+$G274),0))</f>
        <v>0</v>
      </c>
      <c r="M274" s="8">
        <f>IF($A274="","",IF($E274&gt;0,$L274*$G274,0))</f>
        <v>0</v>
      </c>
      <c r="N274" s="8">
        <f>IF($A274="","",IF($E274&gt;0,MAX(0,MIN($H274,$K274)-$J274),0))</f>
        <v>0</v>
      </c>
      <c r="O274" s="8">
        <f>IF($A274="","",IF($E274&gt;0,MAX(0,$H274-$K274)-MAX(0,$J274-$K274),0))</f>
        <v>0</v>
      </c>
      <c r="P274" s="8">
        <f>IF($A274="","",SUMIFS('Exact Output'!$O:$O,'Exact Output'!$A:$A,$A274,'Exact Output'!$B:$B,$U274))</f>
        <v>0</v>
      </c>
      <c r="Q274" s="8">
        <f>IF($A274="","",SUMIFS('Exact Output'!$Q:$Q,'Exact Output'!$A:$A,$A274,'Exact Output'!$B:$B,$U274))</f>
        <v>0</v>
      </c>
      <c r="R274" s="8">
        <f>IF($A274="","",IF($E274&gt;0,$P274+$Q274,0))</f>
        <v>0</v>
      </c>
      <c r="S274" s="6">
        <f>IF($A274="","",IF(OR($B274="",AND($D274=0,$E274=0),AND($D274&gt;0,$E274&gt;0)),"Fix input row",IF($E274&gt;0,"Invoice row","Payment row")))</f>
        <v>0</v>
      </c>
      <c r="T274" s="8">
        <f>IF($A274="","",$I274-$D274)</f>
        <v>0</v>
      </c>
      <c r="U274" s="6">
        <f>IF($E274&gt;0,COUNTIFS($A$2:$A274,$A274,$E$2:$E274,"&gt;0"),"")</f>
        <v>0</v>
      </c>
      <c r="V274" s="10">
        <f>IF($A274="","",IF($B274="","Missing date",IF(AND($D274=0,$E274=0),"Debit or credit required",IF(AND($D274&gt;0,$E274&gt;0),"Use either debit or credit, not both",IF($G274=0,"Tax rate missing","")))))</f>
        <v>0</v>
      </c>
    </row>
    <row r="275" spans="1:22">
      <c r="A275" s="6">
        <f>IF(Input!$A275="","",Input!$A275)</f>
        <v>0</v>
      </c>
      <c r="B275" s="7">
        <f>IF(Input!$A275="","",IFERROR(Input!$B275*1,DATEVALUE(Input!$B275)))</f>
        <v>0</v>
      </c>
      <c r="C275" s="6">
        <f>IF(Input!$A275="","",Input!$C275)</f>
        <v>0</v>
      </c>
      <c r="D275" s="8">
        <f>IF(Input!$A275="","",Input!$D275)</f>
        <v>0</v>
      </c>
      <c r="E275" s="8">
        <f>IF(Input!$A275="","",Input!$E275)</f>
        <v>0</v>
      </c>
      <c r="F275" s="6">
        <f>IF(Input!$A275="","",Input!$F275)</f>
        <v>0</v>
      </c>
      <c r="G275" s="9">
        <f>IF($A275="","",IF($F275&gt;1,$F275/100,$F275))</f>
        <v>0</v>
      </c>
      <c r="H275" s="8">
        <f>IF($A275="","",IF($A275=$A274,$H274+$E275,$E275))</f>
        <v>0</v>
      </c>
      <c r="I275" s="8">
        <f>IF($A275="","",IF($A275=$A274,$I274+$D275,$D275))</f>
        <v>0</v>
      </c>
      <c r="J275" s="8">
        <f>IF($A275="","",$H275-$E275)</f>
        <v>0</v>
      </c>
      <c r="K275" s="8">
        <f>IF($A275="","",SUMIF($A$2:$A$2001,$A275,$D$2:$D$2001))</f>
        <v>0</v>
      </c>
      <c r="L275" s="8">
        <f>IF($A275="","",IF($E275&gt;0,$E275/(1+$G275),0))</f>
        <v>0</v>
      </c>
      <c r="M275" s="8">
        <f>IF($A275="","",IF($E275&gt;0,$L275*$G275,0))</f>
        <v>0</v>
      </c>
      <c r="N275" s="8">
        <f>IF($A275="","",IF($E275&gt;0,MAX(0,MIN($H275,$K275)-$J275),0))</f>
        <v>0</v>
      </c>
      <c r="O275" s="8">
        <f>IF($A275="","",IF($E275&gt;0,MAX(0,$H275-$K275)-MAX(0,$J275-$K275),0))</f>
        <v>0</v>
      </c>
      <c r="P275" s="8">
        <f>IF($A275="","",SUMIFS('Exact Output'!$O:$O,'Exact Output'!$A:$A,$A275,'Exact Output'!$B:$B,$U275))</f>
        <v>0</v>
      </c>
      <c r="Q275" s="8">
        <f>IF($A275="","",SUMIFS('Exact Output'!$Q:$Q,'Exact Output'!$A:$A,$A275,'Exact Output'!$B:$B,$U275))</f>
        <v>0</v>
      </c>
      <c r="R275" s="8">
        <f>IF($A275="","",IF($E275&gt;0,$P275+$Q275,0))</f>
        <v>0</v>
      </c>
      <c r="S275" s="6">
        <f>IF($A275="","",IF(OR($B275="",AND($D275=0,$E275=0),AND($D275&gt;0,$E275&gt;0)),"Fix input row",IF($E275&gt;0,"Invoice row","Payment row")))</f>
        <v>0</v>
      </c>
      <c r="T275" s="8">
        <f>IF($A275="","",$I275-$D275)</f>
        <v>0</v>
      </c>
      <c r="U275" s="6">
        <f>IF($E275&gt;0,COUNTIFS($A$2:$A275,$A275,$E$2:$E275,"&gt;0"),"")</f>
        <v>0</v>
      </c>
      <c r="V275" s="10">
        <f>IF($A275="","",IF($B275="","Missing date",IF(AND($D275=0,$E275=0),"Debit or credit required",IF(AND($D275&gt;0,$E275&gt;0),"Use either debit or credit, not both",IF($G275=0,"Tax rate missing","")))))</f>
        <v>0</v>
      </c>
    </row>
    <row r="276" spans="1:22">
      <c r="A276" s="6">
        <f>IF(Input!$A276="","",Input!$A276)</f>
        <v>0</v>
      </c>
      <c r="B276" s="7">
        <f>IF(Input!$A276="","",IFERROR(Input!$B276*1,DATEVALUE(Input!$B276)))</f>
        <v>0</v>
      </c>
      <c r="C276" s="6">
        <f>IF(Input!$A276="","",Input!$C276)</f>
        <v>0</v>
      </c>
      <c r="D276" s="8">
        <f>IF(Input!$A276="","",Input!$D276)</f>
        <v>0</v>
      </c>
      <c r="E276" s="8">
        <f>IF(Input!$A276="","",Input!$E276)</f>
        <v>0</v>
      </c>
      <c r="F276" s="6">
        <f>IF(Input!$A276="","",Input!$F276)</f>
        <v>0</v>
      </c>
      <c r="G276" s="9">
        <f>IF($A276="","",IF($F276&gt;1,$F276/100,$F276))</f>
        <v>0</v>
      </c>
      <c r="H276" s="8">
        <f>IF($A276="","",IF($A276=$A275,$H275+$E276,$E276))</f>
        <v>0</v>
      </c>
      <c r="I276" s="8">
        <f>IF($A276="","",IF($A276=$A275,$I275+$D276,$D276))</f>
        <v>0</v>
      </c>
      <c r="J276" s="8">
        <f>IF($A276="","",$H276-$E276)</f>
        <v>0</v>
      </c>
      <c r="K276" s="8">
        <f>IF($A276="","",SUMIF($A$2:$A$2001,$A276,$D$2:$D$2001))</f>
        <v>0</v>
      </c>
      <c r="L276" s="8">
        <f>IF($A276="","",IF($E276&gt;0,$E276/(1+$G276),0))</f>
        <v>0</v>
      </c>
      <c r="M276" s="8">
        <f>IF($A276="","",IF($E276&gt;0,$L276*$G276,0))</f>
        <v>0</v>
      </c>
      <c r="N276" s="8">
        <f>IF($A276="","",IF($E276&gt;0,MAX(0,MIN($H276,$K276)-$J276),0))</f>
        <v>0</v>
      </c>
      <c r="O276" s="8">
        <f>IF($A276="","",IF($E276&gt;0,MAX(0,$H276-$K276)-MAX(0,$J276-$K276),0))</f>
        <v>0</v>
      </c>
      <c r="P276" s="8">
        <f>IF($A276="","",SUMIFS('Exact Output'!$O:$O,'Exact Output'!$A:$A,$A276,'Exact Output'!$B:$B,$U276))</f>
        <v>0</v>
      </c>
      <c r="Q276" s="8">
        <f>IF($A276="","",SUMIFS('Exact Output'!$Q:$Q,'Exact Output'!$A:$A,$A276,'Exact Output'!$B:$B,$U276))</f>
        <v>0</v>
      </c>
      <c r="R276" s="8">
        <f>IF($A276="","",IF($E276&gt;0,$P276+$Q276,0))</f>
        <v>0</v>
      </c>
      <c r="S276" s="6">
        <f>IF($A276="","",IF(OR($B276="",AND($D276=0,$E276=0),AND($D276&gt;0,$E276&gt;0)),"Fix input row",IF($E276&gt;0,"Invoice row","Payment row")))</f>
        <v>0</v>
      </c>
      <c r="T276" s="8">
        <f>IF($A276="","",$I276-$D276)</f>
        <v>0</v>
      </c>
      <c r="U276" s="6">
        <f>IF($E276&gt;0,COUNTIFS($A$2:$A276,$A276,$E$2:$E276,"&gt;0"),"")</f>
        <v>0</v>
      </c>
      <c r="V276" s="10">
        <f>IF($A276="","",IF($B276="","Missing date",IF(AND($D276=0,$E276=0),"Debit or credit required",IF(AND($D276&gt;0,$E276&gt;0),"Use either debit or credit, not both",IF($G276=0,"Tax rate missing","")))))</f>
        <v>0</v>
      </c>
    </row>
    <row r="277" spans="1:22">
      <c r="A277" s="6">
        <f>IF(Input!$A277="","",Input!$A277)</f>
        <v>0</v>
      </c>
      <c r="B277" s="7">
        <f>IF(Input!$A277="","",IFERROR(Input!$B277*1,DATEVALUE(Input!$B277)))</f>
        <v>0</v>
      </c>
      <c r="C277" s="6">
        <f>IF(Input!$A277="","",Input!$C277)</f>
        <v>0</v>
      </c>
      <c r="D277" s="8">
        <f>IF(Input!$A277="","",Input!$D277)</f>
        <v>0</v>
      </c>
      <c r="E277" s="8">
        <f>IF(Input!$A277="","",Input!$E277)</f>
        <v>0</v>
      </c>
      <c r="F277" s="6">
        <f>IF(Input!$A277="","",Input!$F277)</f>
        <v>0</v>
      </c>
      <c r="G277" s="9">
        <f>IF($A277="","",IF($F277&gt;1,$F277/100,$F277))</f>
        <v>0</v>
      </c>
      <c r="H277" s="8">
        <f>IF($A277="","",IF($A277=$A276,$H276+$E277,$E277))</f>
        <v>0</v>
      </c>
      <c r="I277" s="8">
        <f>IF($A277="","",IF($A277=$A276,$I276+$D277,$D277))</f>
        <v>0</v>
      </c>
      <c r="J277" s="8">
        <f>IF($A277="","",$H277-$E277)</f>
        <v>0</v>
      </c>
      <c r="K277" s="8">
        <f>IF($A277="","",SUMIF($A$2:$A$2001,$A277,$D$2:$D$2001))</f>
        <v>0</v>
      </c>
      <c r="L277" s="8">
        <f>IF($A277="","",IF($E277&gt;0,$E277/(1+$G277),0))</f>
        <v>0</v>
      </c>
      <c r="M277" s="8">
        <f>IF($A277="","",IF($E277&gt;0,$L277*$G277,0))</f>
        <v>0</v>
      </c>
      <c r="N277" s="8">
        <f>IF($A277="","",IF($E277&gt;0,MAX(0,MIN($H277,$K277)-$J277),0))</f>
        <v>0</v>
      </c>
      <c r="O277" s="8">
        <f>IF($A277="","",IF($E277&gt;0,MAX(0,$H277-$K277)-MAX(0,$J277-$K277),0))</f>
        <v>0</v>
      </c>
      <c r="P277" s="8">
        <f>IF($A277="","",SUMIFS('Exact Output'!$O:$O,'Exact Output'!$A:$A,$A277,'Exact Output'!$B:$B,$U277))</f>
        <v>0</v>
      </c>
      <c r="Q277" s="8">
        <f>IF($A277="","",SUMIFS('Exact Output'!$Q:$Q,'Exact Output'!$A:$A,$A277,'Exact Output'!$B:$B,$U277))</f>
        <v>0</v>
      </c>
      <c r="R277" s="8">
        <f>IF($A277="","",IF($E277&gt;0,$P277+$Q277,0))</f>
        <v>0</v>
      </c>
      <c r="S277" s="6">
        <f>IF($A277="","",IF(OR($B277="",AND($D277=0,$E277=0),AND($D277&gt;0,$E277&gt;0)),"Fix input row",IF($E277&gt;0,"Invoice row","Payment row")))</f>
        <v>0</v>
      </c>
      <c r="T277" s="8">
        <f>IF($A277="","",$I277-$D277)</f>
        <v>0</v>
      </c>
      <c r="U277" s="6">
        <f>IF($E277&gt;0,COUNTIFS($A$2:$A277,$A277,$E$2:$E277,"&gt;0"),"")</f>
        <v>0</v>
      </c>
      <c r="V277" s="10">
        <f>IF($A277="","",IF($B277="","Missing date",IF(AND($D277=0,$E277=0),"Debit or credit required",IF(AND($D277&gt;0,$E277&gt;0),"Use either debit or credit, not both",IF($G277=0,"Tax rate missing","")))))</f>
        <v>0</v>
      </c>
    </row>
    <row r="278" spans="1:22">
      <c r="A278" s="6">
        <f>IF(Input!$A278="","",Input!$A278)</f>
        <v>0</v>
      </c>
      <c r="B278" s="7">
        <f>IF(Input!$A278="","",IFERROR(Input!$B278*1,DATEVALUE(Input!$B278)))</f>
        <v>0</v>
      </c>
      <c r="C278" s="6">
        <f>IF(Input!$A278="","",Input!$C278)</f>
        <v>0</v>
      </c>
      <c r="D278" s="8">
        <f>IF(Input!$A278="","",Input!$D278)</f>
        <v>0</v>
      </c>
      <c r="E278" s="8">
        <f>IF(Input!$A278="","",Input!$E278)</f>
        <v>0</v>
      </c>
      <c r="F278" s="6">
        <f>IF(Input!$A278="","",Input!$F278)</f>
        <v>0</v>
      </c>
      <c r="G278" s="9">
        <f>IF($A278="","",IF($F278&gt;1,$F278/100,$F278))</f>
        <v>0</v>
      </c>
      <c r="H278" s="8">
        <f>IF($A278="","",IF($A278=$A277,$H277+$E278,$E278))</f>
        <v>0</v>
      </c>
      <c r="I278" s="8">
        <f>IF($A278="","",IF($A278=$A277,$I277+$D278,$D278))</f>
        <v>0</v>
      </c>
      <c r="J278" s="8">
        <f>IF($A278="","",$H278-$E278)</f>
        <v>0</v>
      </c>
      <c r="K278" s="8">
        <f>IF($A278="","",SUMIF($A$2:$A$2001,$A278,$D$2:$D$2001))</f>
        <v>0</v>
      </c>
      <c r="L278" s="8">
        <f>IF($A278="","",IF($E278&gt;0,$E278/(1+$G278),0))</f>
        <v>0</v>
      </c>
      <c r="M278" s="8">
        <f>IF($A278="","",IF($E278&gt;0,$L278*$G278,0))</f>
        <v>0</v>
      </c>
      <c r="N278" s="8">
        <f>IF($A278="","",IF($E278&gt;0,MAX(0,MIN($H278,$K278)-$J278),0))</f>
        <v>0</v>
      </c>
      <c r="O278" s="8">
        <f>IF($A278="","",IF($E278&gt;0,MAX(0,$H278-$K278)-MAX(0,$J278-$K278),0))</f>
        <v>0</v>
      </c>
      <c r="P278" s="8">
        <f>IF($A278="","",SUMIFS('Exact Output'!$O:$O,'Exact Output'!$A:$A,$A278,'Exact Output'!$B:$B,$U278))</f>
        <v>0</v>
      </c>
      <c r="Q278" s="8">
        <f>IF($A278="","",SUMIFS('Exact Output'!$Q:$Q,'Exact Output'!$A:$A,$A278,'Exact Output'!$B:$B,$U278))</f>
        <v>0</v>
      </c>
      <c r="R278" s="8">
        <f>IF($A278="","",IF($E278&gt;0,$P278+$Q278,0))</f>
        <v>0</v>
      </c>
      <c r="S278" s="6">
        <f>IF($A278="","",IF(OR($B278="",AND($D278=0,$E278=0),AND($D278&gt;0,$E278&gt;0)),"Fix input row",IF($E278&gt;0,"Invoice row","Payment row")))</f>
        <v>0</v>
      </c>
      <c r="T278" s="8">
        <f>IF($A278="","",$I278-$D278)</f>
        <v>0</v>
      </c>
      <c r="U278" s="6">
        <f>IF($E278&gt;0,COUNTIFS($A$2:$A278,$A278,$E$2:$E278,"&gt;0"),"")</f>
        <v>0</v>
      </c>
      <c r="V278" s="10">
        <f>IF($A278="","",IF($B278="","Missing date",IF(AND($D278=0,$E278=0),"Debit or credit required",IF(AND($D278&gt;0,$E278&gt;0),"Use either debit or credit, not both",IF($G278=0,"Tax rate missing","")))))</f>
        <v>0</v>
      </c>
    </row>
    <row r="279" spans="1:22">
      <c r="A279" s="6">
        <f>IF(Input!$A279="","",Input!$A279)</f>
        <v>0</v>
      </c>
      <c r="B279" s="7">
        <f>IF(Input!$A279="","",IFERROR(Input!$B279*1,DATEVALUE(Input!$B279)))</f>
        <v>0</v>
      </c>
      <c r="C279" s="6">
        <f>IF(Input!$A279="","",Input!$C279)</f>
        <v>0</v>
      </c>
      <c r="D279" s="8">
        <f>IF(Input!$A279="","",Input!$D279)</f>
        <v>0</v>
      </c>
      <c r="E279" s="8">
        <f>IF(Input!$A279="","",Input!$E279)</f>
        <v>0</v>
      </c>
      <c r="F279" s="6">
        <f>IF(Input!$A279="","",Input!$F279)</f>
        <v>0</v>
      </c>
      <c r="G279" s="9">
        <f>IF($A279="","",IF($F279&gt;1,$F279/100,$F279))</f>
        <v>0</v>
      </c>
      <c r="H279" s="8">
        <f>IF($A279="","",IF($A279=$A278,$H278+$E279,$E279))</f>
        <v>0</v>
      </c>
      <c r="I279" s="8">
        <f>IF($A279="","",IF($A279=$A278,$I278+$D279,$D279))</f>
        <v>0</v>
      </c>
      <c r="J279" s="8">
        <f>IF($A279="","",$H279-$E279)</f>
        <v>0</v>
      </c>
      <c r="K279" s="8">
        <f>IF($A279="","",SUMIF($A$2:$A$2001,$A279,$D$2:$D$2001))</f>
        <v>0</v>
      </c>
      <c r="L279" s="8">
        <f>IF($A279="","",IF($E279&gt;0,$E279/(1+$G279),0))</f>
        <v>0</v>
      </c>
      <c r="M279" s="8">
        <f>IF($A279="","",IF($E279&gt;0,$L279*$G279,0))</f>
        <v>0</v>
      </c>
      <c r="N279" s="8">
        <f>IF($A279="","",IF($E279&gt;0,MAX(0,MIN($H279,$K279)-$J279),0))</f>
        <v>0</v>
      </c>
      <c r="O279" s="8">
        <f>IF($A279="","",IF($E279&gt;0,MAX(0,$H279-$K279)-MAX(0,$J279-$K279),0))</f>
        <v>0</v>
      </c>
      <c r="P279" s="8">
        <f>IF($A279="","",SUMIFS('Exact Output'!$O:$O,'Exact Output'!$A:$A,$A279,'Exact Output'!$B:$B,$U279))</f>
        <v>0</v>
      </c>
      <c r="Q279" s="8">
        <f>IF($A279="","",SUMIFS('Exact Output'!$Q:$Q,'Exact Output'!$A:$A,$A279,'Exact Output'!$B:$B,$U279))</f>
        <v>0</v>
      </c>
      <c r="R279" s="8">
        <f>IF($A279="","",IF($E279&gt;0,$P279+$Q279,0))</f>
        <v>0</v>
      </c>
      <c r="S279" s="6">
        <f>IF($A279="","",IF(OR($B279="",AND($D279=0,$E279=0),AND($D279&gt;0,$E279&gt;0)),"Fix input row",IF($E279&gt;0,"Invoice row","Payment row")))</f>
        <v>0</v>
      </c>
      <c r="T279" s="8">
        <f>IF($A279="","",$I279-$D279)</f>
        <v>0</v>
      </c>
      <c r="U279" s="6">
        <f>IF($E279&gt;0,COUNTIFS($A$2:$A279,$A279,$E$2:$E279,"&gt;0"),"")</f>
        <v>0</v>
      </c>
      <c r="V279" s="10">
        <f>IF($A279="","",IF($B279="","Missing date",IF(AND($D279=0,$E279=0),"Debit or credit required",IF(AND($D279&gt;0,$E279&gt;0),"Use either debit or credit, not both",IF($G279=0,"Tax rate missing","")))))</f>
        <v>0</v>
      </c>
    </row>
    <row r="280" spans="1:22">
      <c r="A280" s="6">
        <f>IF(Input!$A280="","",Input!$A280)</f>
        <v>0</v>
      </c>
      <c r="B280" s="7">
        <f>IF(Input!$A280="","",IFERROR(Input!$B280*1,DATEVALUE(Input!$B280)))</f>
        <v>0</v>
      </c>
      <c r="C280" s="6">
        <f>IF(Input!$A280="","",Input!$C280)</f>
        <v>0</v>
      </c>
      <c r="D280" s="8">
        <f>IF(Input!$A280="","",Input!$D280)</f>
        <v>0</v>
      </c>
      <c r="E280" s="8">
        <f>IF(Input!$A280="","",Input!$E280)</f>
        <v>0</v>
      </c>
      <c r="F280" s="6">
        <f>IF(Input!$A280="","",Input!$F280)</f>
        <v>0</v>
      </c>
      <c r="G280" s="9">
        <f>IF($A280="","",IF($F280&gt;1,$F280/100,$F280))</f>
        <v>0</v>
      </c>
      <c r="H280" s="8">
        <f>IF($A280="","",IF($A280=$A279,$H279+$E280,$E280))</f>
        <v>0</v>
      </c>
      <c r="I280" s="8">
        <f>IF($A280="","",IF($A280=$A279,$I279+$D280,$D280))</f>
        <v>0</v>
      </c>
      <c r="J280" s="8">
        <f>IF($A280="","",$H280-$E280)</f>
        <v>0</v>
      </c>
      <c r="K280" s="8">
        <f>IF($A280="","",SUMIF($A$2:$A$2001,$A280,$D$2:$D$2001))</f>
        <v>0</v>
      </c>
      <c r="L280" s="8">
        <f>IF($A280="","",IF($E280&gt;0,$E280/(1+$G280),0))</f>
        <v>0</v>
      </c>
      <c r="M280" s="8">
        <f>IF($A280="","",IF($E280&gt;0,$L280*$G280,0))</f>
        <v>0</v>
      </c>
      <c r="N280" s="8">
        <f>IF($A280="","",IF($E280&gt;0,MAX(0,MIN($H280,$K280)-$J280),0))</f>
        <v>0</v>
      </c>
      <c r="O280" s="8">
        <f>IF($A280="","",IF($E280&gt;0,MAX(0,$H280-$K280)-MAX(0,$J280-$K280),0))</f>
        <v>0</v>
      </c>
      <c r="P280" s="8">
        <f>IF($A280="","",SUMIFS('Exact Output'!$O:$O,'Exact Output'!$A:$A,$A280,'Exact Output'!$B:$B,$U280))</f>
        <v>0</v>
      </c>
      <c r="Q280" s="8">
        <f>IF($A280="","",SUMIFS('Exact Output'!$Q:$Q,'Exact Output'!$A:$A,$A280,'Exact Output'!$B:$B,$U280))</f>
        <v>0</v>
      </c>
      <c r="R280" s="8">
        <f>IF($A280="","",IF($E280&gt;0,$P280+$Q280,0))</f>
        <v>0</v>
      </c>
      <c r="S280" s="6">
        <f>IF($A280="","",IF(OR($B280="",AND($D280=0,$E280=0),AND($D280&gt;0,$E280&gt;0)),"Fix input row",IF($E280&gt;0,"Invoice row","Payment row")))</f>
        <v>0</v>
      </c>
      <c r="T280" s="8">
        <f>IF($A280="","",$I280-$D280)</f>
        <v>0</v>
      </c>
      <c r="U280" s="6">
        <f>IF($E280&gt;0,COUNTIFS($A$2:$A280,$A280,$E$2:$E280,"&gt;0"),"")</f>
        <v>0</v>
      </c>
      <c r="V280" s="10">
        <f>IF($A280="","",IF($B280="","Missing date",IF(AND($D280=0,$E280=0),"Debit or credit required",IF(AND($D280&gt;0,$E280&gt;0),"Use either debit or credit, not both",IF($G280=0,"Tax rate missing","")))))</f>
        <v>0</v>
      </c>
    </row>
    <row r="281" spans="1:22">
      <c r="A281" s="6">
        <f>IF(Input!$A281="","",Input!$A281)</f>
        <v>0</v>
      </c>
      <c r="B281" s="7">
        <f>IF(Input!$A281="","",IFERROR(Input!$B281*1,DATEVALUE(Input!$B281)))</f>
        <v>0</v>
      </c>
      <c r="C281" s="6">
        <f>IF(Input!$A281="","",Input!$C281)</f>
        <v>0</v>
      </c>
      <c r="D281" s="8">
        <f>IF(Input!$A281="","",Input!$D281)</f>
        <v>0</v>
      </c>
      <c r="E281" s="8">
        <f>IF(Input!$A281="","",Input!$E281)</f>
        <v>0</v>
      </c>
      <c r="F281" s="6">
        <f>IF(Input!$A281="","",Input!$F281)</f>
        <v>0</v>
      </c>
      <c r="G281" s="9">
        <f>IF($A281="","",IF($F281&gt;1,$F281/100,$F281))</f>
        <v>0</v>
      </c>
      <c r="H281" s="8">
        <f>IF($A281="","",IF($A281=$A280,$H280+$E281,$E281))</f>
        <v>0</v>
      </c>
      <c r="I281" s="8">
        <f>IF($A281="","",IF($A281=$A280,$I280+$D281,$D281))</f>
        <v>0</v>
      </c>
      <c r="J281" s="8">
        <f>IF($A281="","",$H281-$E281)</f>
        <v>0</v>
      </c>
      <c r="K281" s="8">
        <f>IF($A281="","",SUMIF($A$2:$A$2001,$A281,$D$2:$D$2001))</f>
        <v>0</v>
      </c>
      <c r="L281" s="8">
        <f>IF($A281="","",IF($E281&gt;0,$E281/(1+$G281),0))</f>
        <v>0</v>
      </c>
      <c r="M281" s="8">
        <f>IF($A281="","",IF($E281&gt;0,$L281*$G281,0))</f>
        <v>0</v>
      </c>
      <c r="N281" s="8">
        <f>IF($A281="","",IF($E281&gt;0,MAX(0,MIN($H281,$K281)-$J281),0))</f>
        <v>0</v>
      </c>
      <c r="O281" s="8">
        <f>IF($A281="","",IF($E281&gt;0,MAX(0,$H281-$K281)-MAX(0,$J281-$K281),0))</f>
        <v>0</v>
      </c>
      <c r="P281" s="8">
        <f>IF($A281="","",SUMIFS('Exact Output'!$O:$O,'Exact Output'!$A:$A,$A281,'Exact Output'!$B:$B,$U281))</f>
        <v>0</v>
      </c>
      <c r="Q281" s="8">
        <f>IF($A281="","",SUMIFS('Exact Output'!$Q:$Q,'Exact Output'!$A:$A,$A281,'Exact Output'!$B:$B,$U281))</f>
        <v>0</v>
      </c>
      <c r="R281" s="8">
        <f>IF($A281="","",IF($E281&gt;0,$P281+$Q281,0))</f>
        <v>0</v>
      </c>
      <c r="S281" s="6">
        <f>IF($A281="","",IF(OR($B281="",AND($D281=0,$E281=0),AND($D281&gt;0,$E281&gt;0)),"Fix input row",IF($E281&gt;0,"Invoice row","Payment row")))</f>
        <v>0</v>
      </c>
      <c r="T281" s="8">
        <f>IF($A281="","",$I281-$D281)</f>
        <v>0</v>
      </c>
      <c r="U281" s="6">
        <f>IF($E281&gt;0,COUNTIFS($A$2:$A281,$A281,$E$2:$E281,"&gt;0"),"")</f>
        <v>0</v>
      </c>
      <c r="V281" s="10">
        <f>IF($A281="","",IF($B281="","Missing date",IF(AND($D281=0,$E281=0),"Debit or credit required",IF(AND($D281&gt;0,$E281&gt;0),"Use either debit or credit, not both",IF($G281=0,"Tax rate missing","")))))</f>
        <v>0</v>
      </c>
    </row>
    <row r="282" spans="1:22">
      <c r="A282" s="6">
        <f>IF(Input!$A282="","",Input!$A282)</f>
        <v>0</v>
      </c>
      <c r="B282" s="7">
        <f>IF(Input!$A282="","",IFERROR(Input!$B282*1,DATEVALUE(Input!$B282)))</f>
        <v>0</v>
      </c>
      <c r="C282" s="6">
        <f>IF(Input!$A282="","",Input!$C282)</f>
        <v>0</v>
      </c>
      <c r="D282" s="8">
        <f>IF(Input!$A282="","",Input!$D282)</f>
        <v>0</v>
      </c>
      <c r="E282" s="8">
        <f>IF(Input!$A282="","",Input!$E282)</f>
        <v>0</v>
      </c>
      <c r="F282" s="6">
        <f>IF(Input!$A282="","",Input!$F282)</f>
        <v>0</v>
      </c>
      <c r="G282" s="9">
        <f>IF($A282="","",IF($F282&gt;1,$F282/100,$F282))</f>
        <v>0</v>
      </c>
      <c r="H282" s="8">
        <f>IF($A282="","",IF($A282=$A281,$H281+$E282,$E282))</f>
        <v>0</v>
      </c>
      <c r="I282" s="8">
        <f>IF($A282="","",IF($A282=$A281,$I281+$D282,$D282))</f>
        <v>0</v>
      </c>
      <c r="J282" s="8">
        <f>IF($A282="","",$H282-$E282)</f>
        <v>0</v>
      </c>
      <c r="K282" s="8">
        <f>IF($A282="","",SUMIF($A$2:$A$2001,$A282,$D$2:$D$2001))</f>
        <v>0</v>
      </c>
      <c r="L282" s="8">
        <f>IF($A282="","",IF($E282&gt;0,$E282/(1+$G282),0))</f>
        <v>0</v>
      </c>
      <c r="M282" s="8">
        <f>IF($A282="","",IF($E282&gt;0,$L282*$G282,0))</f>
        <v>0</v>
      </c>
      <c r="N282" s="8">
        <f>IF($A282="","",IF($E282&gt;0,MAX(0,MIN($H282,$K282)-$J282),0))</f>
        <v>0</v>
      </c>
      <c r="O282" s="8">
        <f>IF($A282="","",IF($E282&gt;0,MAX(0,$H282-$K282)-MAX(0,$J282-$K282),0))</f>
        <v>0</v>
      </c>
      <c r="P282" s="8">
        <f>IF($A282="","",SUMIFS('Exact Output'!$O:$O,'Exact Output'!$A:$A,$A282,'Exact Output'!$B:$B,$U282))</f>
        <v>0</v>
      </c>
      <c r="Q282" s="8">
        <f>IF($A282="","",SUMIFS('Exact Output'!$Q:$Q,'Exact Output'!$A:$A,$A282,'Exact Output'!$B:$B,$U282))</f>
        <v>0</v>
      </c>
      <c r="R282" s="8">
        <f>IF($A282="","",IF($E282&gt;0,$P282+$Q282,0))</f>
        <v>0</v>
      </c>
      <c r="S282" s="6">
        <f>IF($A282="","",IF(OR($B282="",AND($D282=0,$E282=0),AND($D282&gt;0,$E282&gt;0)),"Fix input row",IF($E282&gt;0,"Invoice row","Payment row")))</f>
        <v>0</v>
      </c>
      <c r="T282" s="8">
        <f>IF($A282="","",$I282-$D282)</f>
        <v>0</v>
      </c>
      <c r="U282" s="6">
        <f>IF($E282&gt;0,COUNTIFS($A$2:$A282,$A282,$E$2:$E282,"&gt;0"),"")</f>
        <v>0</v>
      </c>
      <c r="V282" s="10">
        <f>IF($A282="","",IF($B282="","Missing date",IF(AND($D282=0,$E282=0),"Debit or credit required",IF(AND($D282&gt;0,$E282&gt;0),"Use either debit or credit, not both",IF($G282=0,"Tax rate missing","")))))</f>
        <v>0</v>
      </c>
    </row>
    <row r="283" spans="1:22">
      <c r="A283" s="6">
        <f>IF(Input!$A283="","",Input!$A283)</f>
        <v>0</v>
      </c>
      <c r="B283" s="7">
        <f>IF(Input!$A283="","",IFERROR(Input!$B283*1,DATEVALUE(Input!$B283)))</f>
        <v>0</v>
      </c>
      <c r="C283" s="6">
        <f>IF(Input!$A283="","",Input!$C283)</f>
        <v>0</v>
      </c>
      <c r="D283" s="8">
        <f>IF(Input!$A283="","",Input!$D283)</f>
        <v>0</v>
      </c>
      <c r="E283" s="8">
        <f>IF(Input!$A283="","",Input!$E283)</f>
        <v>0</v>
      </c>
      <c r="F283" s="6">
        <f>IF(Input!$A283="","",Input!$F283)</f>
        <v>0</v>
      </c>
      <c r="G283" s="9">
        <f>IF($A283="","",IF($F283&gt;1,$F283/100,$F283))</f>
        <v>0</v>
      </c>
      <c r="H283" s="8">
        <f>IF($A283="","",IF($A283=$A282,$H282+$E283,$E283))</f>
        <v>0</v>
      </c>
      <c r="I283" s="8">
        <f>IF($A283="","",IF($A283=$A282,$I282+$D283,$D283))</f>
        <v>0</v>
      </c>
      <c r="J283" s="8">
        <f>IF($A283="","",$H283-$E283)</f>
        <v>0</v>
      </c>
      <c r="K283" s="8">
        <f>IF($A283="","",SUMIF($A$2:$A$2001,$A283,$D$2:$D$2001))</f>
        <v>0</v>
      </c>
      <c r="L283" s="8">
        <f>IF($A283="","",IF($E283&gt;0,$E283/(1+$G283),0))</f>
        <v>0</v>
      </c>
      <c r="M283" s="8">
        <f>IF($A283="","",IF($E283&gt;0,$L283*$G283,0))</f>
        <v>0</v>
      </c>
      <c r="N283" s="8">
        <f>IF($A283="","",IF($E283&gt;0,MAX(0,MIN($H283,$K283)-$J283),0))</f>
        <v>0</v>
      </c>
      <c r="O283" s="8">
        <f>IF($A283="","",IF($E283&gt;0,MAX(0,$H283-$K283)-MAX(0,$J283-$K283),0))</f>
        <v>0</v>
      </c>
      <c r="P283" s="8">
        <f>IF($A283="","",SUMIFS('Exact Output'!$O:$O,'Exact Output'!$A:$A,$A283,'Exact Output'!$B:$B,$U283))</f>
        <v>0</v>
      </c>
      <c r="Q283" s="8">
        <f>IF($A283="","",SUMIFS('Exact Output'!$Q:$Q,'Exact Output'!$A:$A,$A283,'Exact Output'!$B:$B,$U283))</f>
        <v>0</v>
      </c>
      <c r="R283" s="8">
        <f>IF($A283="","",IF($E283&gt;0,$P283+$Q283,0))</f>
        <v>0</v>
      </c>
      <c r="S283" s="6">
        <f>IF($A283="","",IF(OR($B283="",AND($D283=0,$E283=0),AND($D283&gt;0,$E283&gt;0)),"Fix input row",IF($E283&gt;0,"Invoice row","Payment row")))</f>
        <v>0</v>
      </c>
      <c r="T283" s="8">
        <f>IF($A283="","",$I283-$D283)</f>
        <v>0</v>
      </c>
      <c r="U283" s="6">
        <f>IF($E283&gt;0,COUNTIFS($A$2:$A283,$A283,$E$2:$E283,"&gt;0"),"")</f>
        <v>0</v>
      </c>
      <c r="V283" s="10">
        <f>IF($A283="","",IF($B283="","Missing date",IF(AND($D283=0,$E283=0),"Debit or credit required",IF(AND($D283&gt;0,$E283&gt;0),"Use either debit or credit, not both",IF($G283=0,"Tax rate missing","")))))</f>
        <v>0</v>
      </c>
    </row>
    <row r="284" spans="1:22">
      <c r="A284" s="6">
        <f>IF(Input!$A284="","",Input!$A284)</f>
        <v>0</v>
      </c>
      <c r="B284" s="7">
        <f>IF(Input!$A284="","",IFERROR(Input!$B284*1,DATEVALUE(Input!$B284)))</f>
        <v>0</v>
      </c>
      <c r="C284" s="6">
        <f>IF(Input!$A284="","",Input!$C284)</f>
        <v>0</v>
      </c>
      <c r="D284" s="8">
        <f>IF(Input!$A284="","",Input!$D284)</f>
        <v>0</v>
      </c>
      <c r="E284" s="8">
        <f>IF(Input!$A284="","",Input!$E284)</f>
        <v>0</v>
      </c>
      <c r="F284" s="6">
        <f>IF(Input!$A284="","",Input!$F284)</f>
        <v>0</v>
      </c>
      <c r="G284" s="9">
        <f>IF($A284="","",IF($F284&gt;1,$F284/100,$F284))</f>
        <v>0</v>
      </c>
      <c r="H284" s="8">
        <f>IF($A284="","",IF($A284=$A283,$H283+$E284,$E284))</f>
        <v>0</v>
      </c>
      <c r="I284" s="8">
        <f>IF($A284="","",IF($A284=$A283,$I283+$D284,$D284))</f>
        <v>0</v>
      </c>
      <c r="J284" s="8">
        <f>IF($A284="","",$H284-$E284)</f>
        <v>0</v>
      </c>
      <c r="K284" s="8">
        <f>IF($A284="","",SUMIF($A$2:$A$2001,$A284,$D$2:$D$2001))</f>
        <v>0</v>
      </c>
      <c r="L284" s="8">
        <f>IF($A284="","",IF($E284&gt;0,$E284/(1+$G284),0))</f>
        <v>0</v>
      </c>
      <c r="M284" s="8">
        <f>IF($A284="","",IF($E284&gt;0,$L284*$G284,0))</f>
        <v>0</v>
      </c>
      <c r="N284" s="8">
        <f>IF($A284="","",IF($E284&gt;0,MAX(0,MIN($H284,$K284)-$J284),0))</f>
        <v>0</v>
      </c>
      <c r="O284" s="8">
        <f>IF($A284="","",IF($E284&gt;0,MAX(0,$H284-$K284)-MAX(0,$J284-$K284),0))</f>
        <v>0</v>
      </c>
      <c r="P284" s="8">
        <f>IF($A284="","",SUMIFS('Exact Output'!$O:$O,'Exact Output'!$A:$A,$A284,'Exact Output'!$B:$B,$U284))</f>
        <v>0</v>
      </c>
      <c r="Q284" s="8">
        <f>IF($A284="","",SUMIFS('Exact Output'!$Q:$Q,'Exact Output'!$A:$A,$A284,'Exact Output'!$B:$B,$U284))</f>
        <v>0</v>
      </c>
      <c r="R284" s="8">
        <f>IF($A284="","",IF($E284&gt;0,$P284+$Q284,0))</f>
        <v>0</v>
      </c>
      <c r="S284" s="6">
        <f>IF($A284="","",IF(OR($B284="",AND($D284=0,$E284=0),AND($D284&gt;0,$E284&gt;0)),"Fix input row",IF($E284&gt;0,"Invoice row","Payment row")))</f>
        <v>0</v>
      </c>
      <c r="T284" s="8">
        <f>IF($A284="","",$I284-$D284)</f>
        <v>0</v>
      </c>
      <c r="U284" s="6">
        <f>IF($E284&gt;0,COUNTIFS($A$2:$A284,$A284,$E$2:$E284,"&gt;0"),"")</f>
        <v>0</v>
      </c>
      <c r="V284" s="10">
        <f>IF($A284="","",IF($B284="","Missing date",IF(AND($D284=0,$E284=0),"Debit or credit required",IF(AND($D284&gt;0,$E284&gt;0),"Use either debit or credit, not both",IF($G284=0,"Tax rate missing","")))))</f>
        <v>0</v>
      </c>
    </row>
    <row r="285" spans="1:22">
      <c r="A285" s="6">
        <f>IF(Input!$A285="","",Input!$A285)</f>
        <v>0</v>
      </c>
      <c r="B285" s="7">
        <f>IF(Input!$A285="","",IFERROR(Input!$B285*1,DATEVALUE(Input!$B285)))</f>
        <v>0</v>
      </c>
      <c r="C285" s="6">
        <f>IF(Input!$A285="","",Input!$C285)</f>
        <v>0</v>
      </c>
      <c r="D285" s="8">
        <f>IF(Input!$A285="","",Input!$D285)</f>
        <v>0</v>
      </c>
      <c r="E285" s="8">
        <f>IF(Input!$A285="","",Input!$E285)</f>
        <v>0</v>
      </c>
      <c r="F285" s="6">
        <f>IF(Input!$A285="","",Input!$F285)</f>
        <v>0</v>
      </c>
      <c r="G285" s="9">
        <f>IF($A285="","",IF($F285&gt;1,$F285/100,$F285))</f>
        <v>0</v>
      </c>
      <c r="H285" s="8">
        <f>IF($A285="","",IF($A285=$A284,$H284+$E285,$E285))</f>
        <v>0</v>
      </c>
      <c r="I285" s="8">
        <f>IF($A285="","",IF($A285=$A284,$I284+$D285,$D285))</f>
        <v>0</v>
      </c>
      <c r="J285" s="8">
        <f>IF($A285="","",$H285-$E285)</f>
        <v>0</v>
      </c>
      <c r="K285" s="8">
        <f>IF($A285="","",SUMIF($A$2:$A$2001,$A285,$D$2:$D$2001))</f>
        <v>0</v>
      </c>
      <c r="L285" s="8">
        <f>IF($A285="","",IF($E285&gt;0,$E285/(1+$G285),0))</f>
        <v>0</v>
      </c>
      <c r="M285" s="8">
        <f>IF($A285="","",IF($E285&gt;0,$L285*$G285,0))</f>
        <v>0</v>
      </c>
      <c r="N285" s="8">
        <f>IF($A285="","",IF($E285&gt;0,MAX(0,MIN($H285,$K285)-$J285),0))</f>
        <v>0</v>
      </c>
      <c r="O285" s="8">
        <f>IF($A285="","",IF($E285&gt;0,MAX(0,$H285-$K285)-MAX(0,$J285-$K285),0))</f>
        <v>0</v>
      </c>
      <c r="P285" s="8">
        <f>IF($A285="","",SUMIFS('Exact Output'!$O:$O,'Exact Output'!$A:$A,$A285,'Exact Output'!$B:$B,$U285))</f>
        <v>0</v>
      </c>
      <c r="Q285" s="8">
        <f>IF($A285="","",SUMIFS('Exact Output'!$Q:$Q,'Exact Output'!$A:$A,$A285,'Exact Output'!$B:$B,$U285))</f>
        <v>0</v>
      </c>
      <c r="R285" s="8">
        <f>IF($A285="","",IF($E285&gt;0,$P285+$Q285,0))</f>
        <v>0</v>
      </c>
      <c r="S285" s="6">
        <f>IF($A285="","",IF(OR($B285="",AND($D285=0,$E285=0),AND($D285&gt;0,$E285&gt;0)),"Fix input row",IF($E285&gt;0,"Invoice row","Payment row")))</f>
        <v>0</v>
      </c>
      <c r="T285" s="8">
        <f>IF($A285="","",$I285-$D285)</f>
        <v>0</v>
      </c>
      <c r="U285" s="6">
        <f>IF($E285&gt;0,COUNTIFS($A$2:$A285,$A285,$E$2:$E285,"&gt;0"),"")</f>
        <v>0</v>
      </c>
      <c r="V285" s="10">
        <f>IF($A285="","",IF($B285="","Missing date",IF(AND($D285=0,$E285=0),"Debit or credit required",IF(AND($D285&gt;0,$E285&gt;0),"Use either debit or credit, not both",IF($G285=0,"Tax rate missing","")))))</f>
        <v>0</v>
      </c>
    </row>
    <row r="286" spans="1:22">
      <c r="A286" s="6">
        <f>IF(Input!$A286="","",Input!$A286)</f>
        <v>0</v>
      </c>
      <c r="B286" s="7">
        <f>IF(Input!$A286="","",IFERROR(Input!$B286*1,DATEVALUE(Input!$B286)))</f>
        <v>0</v>
      </c>
      <c r="C286" s="6">
        <f>IF(Input!$A286="","",Input!$C286)</f>
        <v>0</v>
      </c>
      <c r="D286" s="8">
        <f>IF(Input!$A286="","",Input!$D286)</f>
        <v>0</v>
      </c>
      <c r="E286" s="8">
        <f>IF(Input!$A286="","",Input!$E286)</f>
        <v>0</v>
      </c>
      <c r="F286" s="6">
        <f>IF(Input!$A286="","",Input!$F286)</f>
        <v>0</v>
      </c>
      <c r="G286" s="9">
        <f>IF($A286="","",IF($F286&gt;1,$F286/100,$F286))</f>
        <v>0</v>
      </c>
      <c r="H286" s="8">
        <f>IF($A286="","",IF($A286=$A285,$H285+$E286,$E286))</f>
        <v>0</v>
      </c>
      <c r="I286" s="8">
        <f>IF($A286="","",IF($A286=$A285,$I285+$D286,$D286))</f>
        <v>0</v>
      </c>
      <c r="J286" s="8">
        <f>IF($A286="","",$H286-$E286)</f>
        <v>0</v>
      </c>
      <c r="K286" s="8">
        <f>IF($A286="","",SUMIF($A$2:$A$2001,$A286,$D$2:$D$2001))</f>
        <v>0</v>
      </c>
      <c r="L286" s="8">
        <f>IF($A286="","",IF($E286&gt;0,$E286/(1+$G286),0))</f>
        <v>0</v>
      </c>
      <c r="M286" s="8">
        <f>IF($A286="","",IF($E286&gt;0,$L286*$G286,0))</f>
        <v>0</v>
      </c>
      <c r="N286" s="8">
        <f>IF($A286="","",IF($E286&gt;0,MAX(0,MIN($H286,$K286)-$J286),0))</f>
        <v>0</v>
      </c>
      <c r="O286" s="8">
        <f>IF($A286="","",IF($E286&gt;0,MAX(0,$H286-$K286)-MAX(0,$J286-$K286),0))</f>
        <v>0</v>
      </c>
      <c r="P286" s="8">
        <f>IF($A286="","",SUMIFS('Exact Output'!$O:$O,'Exact Output'!$A:$A,$A286,'Exact Output'!$B:$B,$U286))</f>
        <v>0</v>
      </c>
      <c r="Q286" s="8">
        <f>IF($A286="","",SUMIFS('Exact Output'!$Q:$Q,'Exact Output'!$A:$A,$A286,'Exact Output'!$B:$B,$U286))</f>
        <v>0</v>
      </c>
      <c r="R286" s="8">
        <f>IF($A286="","",IF($E286&gt;0,$P286+$Q286,0))</f>
        <v>0</v>
      </c>
      <c r="S286" s="6">
        <f>IF($A286="","",IF(OR($B286="",AND($D286=0,$E286=0),AND($D286&gt;0,$E286&gt;0)),"Fix input row",IF($E286&gt;0,"Invoice row","Payment row")))</f>
        <v>0</v>
      </c>
      <c r="T286" s="8">
        <f>IF($A286="","",$I286-$D286)</f>
        <v>0</v>
      </c>
      <c r="U286" s="6">
        <f>IF($E286&gt;0,COUNTIFS($A$2:$A286,$A286,$E$2:$E286,"&gt;0"),"")</f>
        <v>0</v>
      </c>
      <c r="V286" s="10">
        <f>IF($A286="","",IF($B286="","Missing date",IF(AND($D286=0,$E286=0),"Debit or credit required",IF(AND($D286&gt;0,$E286&gt;0),"Use either debit or credit, not both",IF($G286=0,"Tax rate missing","")))))</f>
        <v>0</v>
      </c>
    </row>
    <row r="287" spans="1:22">
      <c r="A287" s="6">
        <f>IF(Input!$A287="","",Input!$A287)</f>
        <v>0</v>
      </c>
      <c r="B287" s="7">
        <f>IF(Input!$A287="","",IFERROR(Input!$B287*1,DATEVALUE(Input!$B287)))</f>
        <v>0</v>
      </c>
      <c r="C287" s="6">
        <f>IF(Input!$A287="","",Input!$C287)</f>
        <v>0</v>
      </c>
      <c r="D287" s="8">
        <f>IF(Input!$A287="","",Input!$D287)</f>
        <v>0</v>
      </c>
      <c r="E287" s="8">
        <f>IF(Input!$A287="","",Input!$E287)</f>
        <v>0</v>
      </c>
      <c r="F287" s="6">
        <f>IF(Input!$A287="","",Input!$F287)</f>
        <v>0</v>
      </c>
      <c r="G287" s="9">
        <f>IF($A287="","",IF($F287&gt;1,$F287/100,$F287))</f>
        <v>0</v>
      </c>
      <c r="H287" s="8">
        <f>IF($A287="","",IF($A287=$A286,$H286+$E287,$E287))</f>
        <v>0</v>
      </c>
      <c r="I287" s="8">
        <f>IF($A287="","",IF($A287=$A286,$I286+$D287,$D287))</f>
        <v>0</v>
      </c>
      <c r="J287" s="8">
        <f>IF($A287="","",$H287-$E287)</f>
        <v>0</v>
      </c>
      <c r="K287" s="8">
        <f>IF($A287="","",SUMIF($A$2:$A$2001,$A287,$D$2:$D$2001))</f>
        <v>0</v>
      </c>
      <c r="L287" s="8">
        <f>IF($A287="","",IF($E287&gt;0,$E287/(1+$G287),0))</f>
        <v>0</v>
      </c>
      <c r="M287" s="8">
        <f>IF($A287="","",IF($E287&gt;0,$L287*$G287,0))</f>
        <v>0</v>
      </c>
      <c r="N287" s="8">
        <f>IF($A287="","",IF($E287&gt;0,MAX(0,MIN($H287,$K287)-$J287),0))</f>
        <v>0</v>
      </c>
      <c r="O287" s="8">
        <f>IF($A287="","",IF($E287&gt;0,MAX(0,$H287-$K287)-MAX(0,$J287-$K287),0))</f>
        <v>0</v>
      </c>
      <c r="P287" s="8">
        <f>IF($A287="","",SUMIFS('Exact Output'!$O:$O,'Exact Output'!$A:$A,$A287,'Exact Output'!$B:$B,$U287))</f>
        <v>0</v>
      </c>
      <c r="Q287" s="8">
        <f>IF($A287="","",SUMIFS('Exact Output'!$Q:$Q,'Exact Output'!$A:$A,$A287,'Exact Output'!$B:$B,$U287))</f>
        <v>0</v>
      </c>
      <c r="R287" s="8">
        <f>IF($A287="","",IF($E287&gt;0,$P287+$Q287,0))</f>
        <v>0</v>
      </c>
      <c r="S287" s="6">
        <f>IF($A287="","",IF(OR($B287="",AND($D287=0,$E287=0),AND($D287&gt;0,$E287&gt;0)),"Fix input row",IF($E287&gt;0,"Invoice row","Payment row")))</f>
        <v>0</v>
      </c>
      <c r="T287" s="8">
        <f>IF($A287="","",$I287-$D287)</f>
        <v>0</v>
      </c>
      <c r="U287" s="6">
        <f>IF($E287&gt;0,COUNTIFS($A$2:$A287,$A287,$E$2:$E287,"&gt;0"),"")</f>
        <v>0</v>
      </c>
      <c r="V287" s="10">
        <f>IF($A287="","",IF($B287="","Missing date",IF(AND($D287=0,$E287=0),"Debit or credit required",IF(AND($D287&gt;0,$E287&gt;0),"Use either debit or credit, not both",IF($G287=0,"Tax rate missing","")))))</f>
        <v>0</v>
      </c>
    </row>
    <row r="288" spans="1:22">
      <c r="A288" s="6">
        <f>IF(Input!$A288="","",Input!$A288)</f>
        <v>0</v>
      </c>
      <c r="B288" s="7">
        <f>IF(Input!$A288="","",IFERROR(Input!$B288*1,DATEVALUE(Input!$B288)))</f>
        <v>0</v>
      </c>
      <c r="C288" s="6">
        <f>IF(Input!$A288="","",Input!$C288)</f>
        <v>0</v>
      </c>
      <c r="D288" s="8">
        <f>IF(Input!$A288="","",Input!$D288)</f>
        <v>0</v>
      </c>
      <c r="E288" s="8">
        <f>IF(Input!$A288="","",Input!$E288)</f>
        <v>0</v>
      </c>
      <c r="F288" s="6">
        <f>IF(Input!$A288="","",Input!$F288)</f>
        <v>0</v>
      </c>
      <c r="G288" s="9">
        <f>IF($A288="","",IF($F288&gt;1,$F288/100,$F288))</f>
        <v>0</v>
      </c>
      <c r="H288" s="8">
        <f>IF($A288="","",IF($A288=$A287,$H287+$E288,$E288))</f>
        <v>0</v>
      </c>
      <c r="I288" s="8">
        <f>IF($A288="","",IF($A288=$A287,$I287+$D288,$D288))</f>
        <v>0</v>
      </c>
      <c r="J288" s="8">
        <f>IF($A288="","",$H288-$E288)</f>
        <v>0</v>
      </c>
      <c r="K288" s="8">
        <f>IF($A288="","",SUMIF($A$2:$A$2001,$A288,$D$2:$D$2001))</f>
        <v>0</v>
      </c>
      <c r="L288" s="8">
        <f>IF($A288="","",IF($E288&gt;0,$E288/(1+$G288),0))</f>
        <v>0</v>
      </c>
      <c r="M288" s="8">
        <f>IF($A288="","",IF($E288&gt;0,$L288*$G288,0))</f>
        <v>0</v>
      </c>
      <c r="N288" s="8">
        <f>IF($A288="","",IF($E288&gt;0,MAX(0,MIN($H288,$K288)-$J288),0))</f>
        <v>0</v>
      </c>
      <c r="O288" s="8">
        <f>IF($A288="","",IF($E288&gt;0,MAX(0,$H288-$K288)-MAX(0,$J288-$K288),0))</f>
        <v>0</v>
      </c>
      <c r="P288" s="8">
        <f>IF($A288="","",SUMIFS('Exact Output'!$O:$O,'Exact Output'!$A:$A,$A288,'Exact Output'!$B:$B,$U288))</f>
        <v>0</v>
      </c>
      <c r="Q288" s="8">
        <f>IF($A288="","",SUMIFS('Exact Output'!$Q:$Q,'Exact Output'!$A:$A,$A288,'Exact Output'!$B:$B,$U288))</f>
        <v>0</v>
      </c>
      <c r="R288" s="8">
        <f>IF($A288="","",IF($E288&gt;0,$P288+$Q288,0))</f>
        <v>0</v>
      </c>
      <c r="S288" s="6">
        <f>IF($A288="","",IF(OR($B288="",AND($D288=0,$E288=0),AND($D288&gt;0,$E288&gt;0)),"Fix input row",IF($E288&gt;0,"Invoice row","Payment row")))</f>
        <v>0</v>
      </c>
      <c r="T288" s="8">
        <f>IF($A288="","",$I288-$D288)</f>
        <v>0</v>
      </c>
      <c r="U288" s="6">
        <f>IF($E288&gt;0,COUNTIFS($A$2:$A288,$A288,$E$2:$E288,"&gt;0"),"")</f>
        <v>0</v>
      </c>
      <c r="V288" s="10">
        <f>IF($A288="","",IF($B288="","Missing date",IF(AND($D288=0,$E288=0),"Debit or credit required",IF(AND($D288&gt;0,$E288&gt;0),"Use either debit or credit, not both",IF($G288=0,"Tax rate missing","")))))</f>
        <v>0</v>
      </c>
    </row>
    <row r="289" spans="1:22">
      <c r="A289" s="6">
        <f>IF(Input!$A289="","",Input!$A289)</f>
        <v>0</v>
      </c>
      <c r="B289" s="7">
        <f>IF(Input!$A289="","",IFERROR(Input!$B289*1,DATEVALUE(Input!$B289)))</f>
        <v>0</v>
      </c>
      <c r="C289" s="6">
        <f>IF(Input!$A289="","",Input!$C289)</f>
        <v>0</v>
      </c>
      <c r="D289" s="8">
        <f>IF(Input!$A289="","",Input!$D289)</f>
        <v>0</v>
      </c>
      <c r="E289" s="8">
        <f>IF(Input!$A289="","",Input!$E289)</f>
        <v>0</v>
      </c>
      <c r="F289" s="6">
        <f>IF(Input!$A289="","",Input!$F289)</f>
        <v>0</v>
      </c>
      <c r="G289" s="9">
        <f>IF($A289="","",IF($F289&gt;1,$F289/100,$F289))</f>
        <v>0</v>
      </c>
      <c r="H289" s="8">
        <f>IF($A289="","",IF($A289=$A288,$H288+$E289,$E289))</f>
        <v>0</v>
      </c>
      <c r="I289" s="8">
        <f>IF($A289="","",IF($A289=$A288,$I288+$D289,$D289))</f>
        <v>0</v>
      </c>
      <c r="J289" s="8">
        <f>IF($A289="","",$H289-$E289)</f>
        <v>0</v>
      </c>
      <c r="K289" s="8">
        <f>IF($A289="","",SUMIF($A$2:$A$2001,$A289,$D$2:$D$2001))</f>
        <v>0</v>
      </c>
      <c r="L289" s="8">
        <f>IF($A289="","",IF($E289&gt;0,$E289/(1+$G289),0))</f>
        <v>0</v>
      </c>
      <c r="M289" s="8">
        <f>IF($A289="","",IF($E289&gt;0,$L289*$G289,0))</f>
        <v>0</v>
      </c>
      <c r="N289" s="8">
        <f>IF($A289="","",IF($E289&gt;0,MAX(0,MIN($H289,$K289)-$J289),0))</f>
        <v>0</v>
      </c>
      <c r="O289" s="8">
        <f>IF($A289="","",IF($E289&gt;0,MAX(0,$H289-$K289)-MAX(0,$J289-$K289),0))</f>
        <v>0</v>
      </c>
      <c r="P289" s="8">
        <f>IF($A289="","",SUMIFS('Exact Output'!$O:$O,'Exact Output'!$A:$A,$A289,'Exact Output'!$B:$B,$U289))</f>
        <v>0</v>
      </c>
      <c r="Q289" s="8">
        <f>IF($A289="","",SUMIFS('Exact Output'!$Q:$Q,'Exact Output'!$A:$A,$A289,'Exact Output'!$B:$B,$U289))</f>
        <v>0</v>
      </c>
      <c r="R289" s="8">
        <f>IF($A289="","",IF($E289&gt;0,$P289+$Q289,0))</f>
        <v>0</v>
      </c>
      <c r="S289" s="6">
        <f>IF($A289="","",IF(OR($B289="",AND($D289=0,$E289=0),AND($D289&gt;0,$E289&gt;0)),"Fix input row",IF($E289&gt;0,"Invoice row","Payment row")))</f>
        <v>0</v>
      </c>
      <c r="T289" s="8">
        <f>IF($A289="","",$I289-$D289)</f>
        <v>0</v>
      </c>
      <c r="U289" s="6">
        <f>IF($E289&gt;0,COUNTIFS($A$2:$A289,$A289,$E$2:$E289,"&gt;0"),"")</f>
        <v>0</v>
      </c>
      <c r="V289" s="10">
        <f>IF($A289="","",IF($B289="","Missing date",IF(AND($D289=0,$E289=0),"Debit or credit required",IF(AND($D289&gt;0,$E289&gt;0),"Use either debit or credit, not both",IF($G289=0,"Tax rate missing","")))))</f>
        <v>0</v>
      </c>
    </row>
    <row r="290" spans="1:22">
      <c r="A290" s="6">
        <f>IF(Input!$A290="","",Input!$A290)</f>
        <v>0</v>
      </c>
      <c r="B290" s="7">
        <f>IF(Input!$A290="","",IFERROR(Input!$B290*1,DATEVALUE(Input!$B290)))</f>
        <v>0</v>
      </c>
      <c r="C290" s="6">
        <f>IF(Input!$A290="","",Input!$C290)</f>
        <v>0</v>
      </c>
      <c r="D290" s="8">
        <f>IF(Input!$A290="","",Input!$D290)</f>
        <v>0</v>
      </c>
      <c r="E290" s="8">
        <f>IF(Input!$A290="","",Input!$E290)</f>
        <v>0</v>
      </c>
      <c r="F290" s="6">
        <f>IF(Input!$A290="","",Input!$F290)</f>
        <v>0</v>
      </c>
      <c r="G290" s="9">
        <f>IF($A290="","",IF($F290&gt;1,$F290/100,$F290))</f>
        <v>0</v>
      </c>
      <c r="H290" s="8">
        <f>IF($A290="","",IF($A290=$A289,$H289+$E290,$E290))</f>
        <v>0</v>
      </c>
      <c r="I290" s="8">
        <f>IF($A290="","",IF($A290=$A289,$I289+$D290,$D290))</f>
        <v>0</v>
      </c>
      <c r="J290" s="8">
        <f>IF($A290="","",$H290-$E290)</f>
        <v>0</v>
      </c>
      <c r="K290" s="8">
        <f>IF($A290="","",SUMIF($A$2:$A$2001,$A290,$D$2:$D$2001))</f>
        <v>0</v>
      </c>
      <c r="L290" s="8">
        <f>IF($A290="","",IF($E290&gt;0,$E290/(1+$G290),0))</f>
        <v>0</v>
      </c>
      <c r="M290" s="8">
        <f>IF($A290="","",IF($E290&gt;0,$L290*$G290,0))</f>
        <v>0</v>
      </c>
      <c r="N290" s="8">
        <f>IF($A290="","",IF($E290&gt;0,MAX(0,MIN($H290,$K290)-$J290),0))</f>
        <v>0</v>
      </c>
      <c r="O290" s="8">
        <f>IF($A290="","",IF($E290&gt;0,MAX(0,$H290-$K290)-MAX(0,$J290-$K290),0))</f>
        <v>0</v>
      </c>
      <c r="P290" s="8">
        <f>IF($A290="","",SUMIFS('Exact Output'!$O:$O,'Exact Output'!$A:$A,$A290,'Exact Output'!$B:$B,$U290))</f>
        <v>0</v>
      </c>
      <c r="Q290" s="8">
        <f>IF($A290="","",SUMIFS('Exact Output'!$Q:$Q,'Exact Output'!$A:$A,$A290,'Exact Output'!$B:$B,$U290))</f>
        <v>0</v>
      </c>
      <c r="R290" s="8">
        <f>IF($A290="","",IF($E290&gt;0,$P290+$Q290,0))</f>
        <v>0</v>
      </c>
      <c r="S290" s="6">
        <f>IF($A290="","",IF(OR($B290="",AND($D290=0,$E290=0),AND($D290&gt;0,$E290&gt;0)),"Fix input row",IF($E290&gt;0,"Invoice row","Payment row")))</f>
        <v>0</v>
      </c>
      <c r="T290" s="8">
        <f>IF($A290="","",$I290-$D290)</f>
        <v>0</v>
      </c>
      <c r="U290" s="6">
        <f>IF($E290&gt;0,COUNTIFS($A$2:$A290,$A290,$E$2:$E290,"&gt;0"),"")</f>
        <v>0</v>
      </c>
      <c r="V290" s="10">
        <f>IF($A290="","",IF($B290="","Missing date",IF(AND($D290=0,$E290=0),"Debit or credit required",IF(AND($D290&gt;0,$E290&gt;0),"Use either debit or credit, not both",IF($G290=0,"Tax rate missing","")))))</f>
        <v>0</v>
      </c>
    </row>
    <row r="291" spans="1:22">
      <c r="A291" s="6">
        <f>IF(Input!$A291="","",Input!$A291)</f>
        <v>0</v>
      </c>
      <c r="B291" s="7">
        <f>IF(Input!$A291="","",IFERROR(Input!$B291*1,DATEVALUE(Input!$B291)))</f>
        <v>0</v>
      </c>
      <c r="C291" s="6">
        <f>IF(Input!$A291="","",Input!$C291)</f>
        <v>0</v>
      </c>
      <c r="D291" s="8">
        <f>IF(Input!$A291="","",Input!$D291)</f>
        <v>0</v>
      </c>
      <c r="E291" s="8">
        <f>IF(Input!$A291="","",Input!$E291)</f>
        <v>0</v>
      </c>
      <c r="F291" s="6">
        <f>IF(Input!$A291="","",Input!$F291)</f>
        <v>0</v>
      </c>
      <c r="G291" s="9">
        <f>IF($A291="","",IF($F291&gt;1,$F291/100,$F291))</f>
        <v>0</v>
      </c>
      <c r="H291" s="8">
        <f>IF($A291="","",IF($A291=$A290,$H290+$E291,$E291))</f>
        <v>0</v>
      </c>
      <c r="I291" s="8">
        <f>IF($A291="","",IF($A291=$A290,$I290+$D291,$D291))</f>
        <v>0</v>
      </c>
      <c r="J291" s="8">
        <f>IF($A291="","",$H291-$E291)</f>
        <v>0</v>
      </c>
      <c r="K291" s="8">
        <f>IF($A291="","",SUMIF($A$2:$A$2001,$A291,$D$2:$D$2001))</f>
        <v>0</v>
      </c>
      <c r="L291" s="8">
        <f>IF($A291="","",IF($E291&gt;0,$E291/(1+$G291),0))</f>
        <v>0</v>
      </c>
      <c r="M291" s="8">
        <f>IF($A291="","",IF($E291&gt;0,$L291*$G291,0))</f>
        <v>0</v>
      </c>
      <c r="N291" s="8">
        <f>IF($A291="","",IF($E291&gt;0,MAX(0,MIN($H291,$K291)-$J291),0))</f>
        <v>0</v>
      </c>
      <c r="O291" s="8">
        <f>IF($A291="","",IF($E291&gt;0,MAX(0,$H291-$K291)-MAX(0,$J291-$K291),0))</f>
        <v>0</v>
      </c>
      <c r="P291" s="8">
        <f>IF($A291="","",SUMIFS('Exact Output'!$O:$O,'Exact Output'!$A:$A,$A291,'Exact Output'!$B:$B,$U291))</f>
        <v>0</v>
      </c>
      <c r="Q291" s="8">
        <f>IF($A291="","",SUMIFS('Exact Output'!$Q:$Q,'Exact Output'!$A:$A,$A291,'Exact Output'!$B:$B,$U291))</f>
        <v>0</v>
      </c>
      <c r="R291" s="8">
        <f>IF($A291="","",IF($E291&gt;0,$P291+$Q291,0))</f>
        <v>0</v>
      </c>
      <c r="S291" s="6">
        <f>IF($A291="","",IF(OR($B291="",AND($D291=0,$E291=0),AND($D291&gt;0,$E291&gt;0)),"Fix input row",IF($E291&gt;0,"Invoice row","Payment row")))</f>
        <v>0</v>
      </c>
      <c r="T291" s="8">
        <f>IF($A291="","",$I291-$D291)</f>
        <v>0</v>
      </c>
      <c r="U291" s="6">
        <f>IF($E291&gt;0,COUNTIFS($A$2:$A291,$A291,$E$2:$E291,"&gt;0"),"")</f>
        <v>0</v>
      </c>
      <c r="V291" s="10">
        <f>IF($A291="","",IF($B291="","Missing date",IF(AND($D291=0,$E291=0),"Debit or credit required",IF(AND($D291&gt;0,$E291&gt;0),"Use either debit or credit, not both",IF($G291=0,"Tax rate missing","")))))</f>
        <v>0</v>
      </c>
    </row>
    <row r="292" spans="1:22">
      <c r="A292" s="6">
        <f>IF(Input!$A292="","",Input!$A292)</f>
        <v>0</v>
      </c>
      <c r="B292" s="7">
        <f>IF(Input!$A292="","",IFERROR(Input!$B292*1,DATEVALUE(Input!$B292)))</f>
        <v>0</v>
      </c>
      <c r="C292" s="6">
        <f>IF(Input!$A292="","",Input!$C292)</f>
        <v>0</v>
      </c>
      <c r="D292" s="8">
        <f>IF(Input!$A292="","",Input!$D292)</f>
        <v>0</v>
      </c>
      <c r="E292" s="8">
        <f>IF(Input!$A292="","",Input!$E292)</f>
        <v>0</v>
      </c>
      <c r="F292" s="6">
        <f>IF(Input!$A292="","",Input!$F292)</f>
        <v>0</v>
      </c>
      <c r="G292" s="9">
        <f>IF($A292="","",IF($F292&gt;1,$F292/100,$F292))</f>
        <v>0</v>
      </c>
      <c r="H292" s="8">
        <f>IF($A292="","",IF($A292=$A291,$H291+$E292,$E292))</f>
        <v>0</v>
      </c>
      <c r="I292" s="8">
        <f>IF($A292="","",IF($A292=$A291,$I291+$D292,$D292))</f>
        <v>0</v>
      </c>
      <c r="J292" s="8">
        <f>IF($A292="","",$H292-$E292)</f>
        <v>0</v>
      </c>
      <c r="K292" s="8">
        <f>IF($A292="","",SUMIF($A$2:$A$2001,$A292,$D$2:$D$2001))</f>
        <v>0</v>
      </c>
      <c r="L292" s="8">
        <f>IF($A292="","",IF($E292&gt;0,$E292/(1+$G292),0))</f>
        <v>0</v>
      </c>
      <c r="M292" s="8">
        <f>IF($A292="","",IF($E292&gt;0,$L292*$G292,0))</f>
        <v>0</v>
      </c>
      <c r="N292" s="8">
        <f>IF($A292="","",IF($E292&gt;0,MAX(0,MIN($H292,$K292)-$J292),0))</f>
        <v>0</v>
      </c>
      <c r="O292" s="8">
        <f>IF($A292="","",IF($E292&gt;0,MAX(0,$H292-$K292)-MAX(0,$J292-$K292),0))</f>
        <v>0</v>
      </c>
      <c r="P292" s="8">
        <f>IF($A292="","",SUMIFS('Exact Output'!$O:$O,'Exact Output'!$A:$A,$A292,'Exact Output'!$B:$B,$U292))</f>
        <v>0</v>
      </c>
      <c r="Q292" s="8">
        <f>IF($A292="","",SUMIFS('Exact Output'!$Q:$Q,'Exact Output'!$A:$A,$A292,'Exact Output'!$B:$B,$U292))</f>
        <v>0</v>
      </c>
      <c r="R292" s="8">
        <f>IF($A292="","",IF($E292&gt;0,$P292+$Q292,0))</f>
        <v>0</v>
      </c>
      <c r="S292" s="6">
        <f>IF($A292="","",IF(OR($B292="",AND($D292=0,$E292=0),AND($D292&gt;0,$E292&gt;0)),"Fix input row",IF($E292&gt;0,"Invoice row","Payment row")))</f>
        <v>0</v>
      </c>
      <c r="T292" s="8">
        <f>IF($A292="","",$I292-$D292)</f>
        <v>0</v>
      </c>
      <c r="U292" s="6">
        <f>IF($E292&gt;0,COUNTIFS($A$2:$A292,$A292,$E$2:$E292,"&gt;0"),"")</f>
        <v>0</v>
      </c>
      <c r="V292" s="10">
        <f>IF($A292="","",IF($B292="","Missing date",IF(AND($D292=0,$E292=0),"Debit or credit required",IF(AND($D292&gt;0,$E292&gt;0),"Use either debit or credit, not both",IF($G292=0,"Tax rate missing","")))))</f>
        <v>0</v>
      </c>
    </row>
    <row r="293" spans="1:22">
      <c r="A293" s="6">
        <f>IF(Input!$A293="","",Input!$A293)</f>
        <v>0</v>
      </c>
      <c r="B293" s="7">
        <f>IF(Input!$A293="","",IFERROR(Input!$B293*1,DATEVALUE(Input!$B293)))</f>
        <v>0</v>
      </c>
      <c r="C293" s="6">
        <f>IF(Input!$A293="","",Input!$C293)</f>
        <v>0</v>
      </c>
      <c r="D293" s="8">
        <f>IF(Input!$A293="","",Input!$D293)</f>
        <v>0</v>
      </c>
      <c r="E293" s="8">
        <f>IF(Input!$A293="","",Input!$E293)</f>
        <v>0</v>
      </c>
      <c r="F293" s="6">
        <f>IF(Input!$A293="","",Input!$F293)</f>
        <v>0</v>
      </c>
      <c r="G293" s="9">
        <f>IF($A293="","",IF($F293&gt;1,$F293/100,$F293))</f>
        <v>0</v>
      </c>
      <c r="H293" s="8">
        <f>IF($A293="","",IF($A293=$A292,$H292+$E293,$E293))</f>
        <v>0</v>
      </c>
      <c r="I293" s="8">
        <f>IF($A293="","",IF($A293=$A292,$I292+$D293,$D293))</f>
        <v>0</v>
      </c>
      <c r="J293" s="8">
        <f>IF($A293="","",$H293-$E293)</f>
        <v>0</v>
      </c>
      <c r="K293" s="8">
        <f>IF($A293="","",SUMIF($A$2:$A$2001,$A293,$D$2:$D$2001))</f>
        <v>0</v>
      </c>
      <c r="L293" s="8">
        <f>IF($A293="","",IF($E293&gt;0,$E293/(1+$G293),0))</f>
        <v>0</v>
      </c>
      <c r="M293" s="8">
        <f>IF($A293="","",IF($E293&gt;0,$L293*$G293,0))</f>
        <v>0</v>
      </c>
      <c r="N293" s="8">
        <f>IF($A293="","",IF($E293&gt;0,MAX(0,MIN($H293,$K293)-$J293),0))</f>
        <v>0</v>
      </c>
      <c r="O293" s="8">
        <f>IF($A293="","",IF($E293&gt;0,MAX(0,$H293-$K293)-MAX(0,$J293-$K293),0))</f>
        <v>0</v>
      </c>
      <c r="P293" s="8">
        <f>IF($A293="","",SUMIFS('Exact Output'!$O:$O,'Exact Output'!$A:$A,$A293,'Exact Output'!$B:$B,$U293))</f>
        <v>0</v>
      </c>
      <c r="Q293" s="8">
        <f>IF($A293="","",SUMIFS('Exact Output'!$Q:$Q,'Exact Output'!$A:$A,$A293,'Exact Output'!$B:$B,$U293))</f>
        <v>0</v>
      </c>
      <c r="R293" s="8">
        <f>IF($A293="","",IF($E293&gt;0,$P293+$Q293,0))</f>
        <v>0</v>
      </c>
      <c r="S293" s="6">
        <f>IF($A293="","",IF(OR($B293="",AND($D293=0,$E293=0),AND($D293&gt;0,$E293&gt;0)),"Fix input row",IF($E293&gt;0,"Invoice row","Payment row")))</f>
        <v>0</v>
      </c>
      <c r="T293" s="8">
        <f>IF($A293="","",$I293-$D293)</f>
        <v>0</v>
      </c>
      <c r="U293" s="6">
        <f>IF($E293&gt;0,COUNTIFS($A$2:$A293,$A293,$E$2:$E293,"&gt;0"),"")</f>
        <v>0</v>
      </c>
      <c r="V293" s="10">
        <f>IF($A293="","",IF($B293="","Missing date",IF(AND($D293=0,$E293=0),"Debit or credit required",IF(AND($D293&gt;0,$E293&gt;0),"Use either debit or credit, not both",IF($G293=0,"Tax rate missing","")))))</f>
        <v>0</v>
      </c>
    </row>
    <row r="294" spans="1:22">
      <c r="A294" s="6">
        <f>IF(Input!$A294="","",Input!$A294)</f>
        <v>0</v>
      </c>
      <c r="B294" s="7">
        <f>IF(Input!$A294="","",IFERROR(Input!$B294*1,DATEVALUE(Input!$B294)))</f>
        <v>0</v>
      </c>
      <c r="C294" s="6">
        <f>IF(Input!$A294="","",Input!$C294)</f>
        <v>0</v>
      </c>
      <c r="D294" s="8">
        <f>IF(Input!$A294="","",Input!$D294)</f>
        <v>0</v>
      </c>
      <c r="E294" s="8">
        <f>IF(Input!$A294="","",Input!$E294)</f>
        <v>0</v>
      </c>
      <c r="F294" s="6">
        <f>IF(Input!$A294="","",Input!$F294)</f>
        <v>0</v>
      </c>
      <c r="G294" s="9">
        <f>IF($A294="","",IF($F294&gt;1,$F294/100,$F294))</f>
        <v>0</v>
      </c>
      <c r="H294" s="8">
        <f>IF($A294="","",IF($A294=$A293,$H293+$E294,$E294))</f>
        <v>0</v>
      </c>
      <c r="I294" s="8">
        <f>IF($A294="","",IF($A294=$A293,$I293+$D294,$D294))</f>
        <v>0</v>
      </c>
      <c r="J294" s="8">
        <f>IF($A294="","",$H294-$E294)</f>
        <v>0</v>
      </c>
      <c r="K294" s="8">
        <f>IF($A294="","",SUMIF($A$2:$A$2001,$A294,$D$2:$D$2001))</f>
        <v>0</v>
      </c>
      <c r="L294" s="8">
        <f>IF($A294="","",IF($E294&gt;0,$E294/(1+$G294),0))</f>
        <v>0</v>
      </c>
      <c r="M294" s="8">
        <f>IF($A294="","",IF($E294&gt;0,$L294*$G294,0))</f>
        <v>0</v>
      </c>
      <c r="N294" s="8">
        <f>IF($A294="","",IF($E294&gt;0,MAX(0,MIN($H294,$K294)-$J294),0))</f>
        <v>0</v>
      </c>
      <c r="O294" s="8">
        <f>IF($A294="","",IF($E294&gt;0,MAX(0,$H294-$K294)-MAX(0,$J294-$K294),0))</f>
        <v>0</v>
      </c>
      <c r="P294" s="8">
        <f>IF($A294="","",SUMIFS('Exact Output'!$O:$O,'Exact Output'!$A:$A,$A294,'Exact Output'!$B:$B,$U294))</f>
        <v>0</v>
      </c>
      <c r="Q294" s="8">
        <f>IF($A294="","",SUMIFS('Exact Output'!$Q:$Q,'Exact Output'!$A:$A,$A294,'Exact Output'!$B:$B,$U294))</f>
        <v>0</v>
      </c>
      <c r="R294" s="8">
        <f>IF($A294="","",IF($E294&gt;0,$P294+$Q294,0))</f>
        <v>0</v>
      </c>
      <c r="S294" s="6">
        <f>IF($A294="","",IF(OR($B294="",AND($D294=0,$E294=0),AND($D294&gt;0,$E294&gt;0)),"Fix input row",IF($E294&gt;0,"Invoice row","Payment row")))</f>
        <v>0</v>
      </c>
      <c r="T294" s="8">
        <f>IF($A294="","",$I294-$D294)</f>
        <v>0</v>
      </c>
      <c r="U294" s="6">
        <f>IF($E294&gt;0,COUNTIFS($A$2:$A294,$A294,$E$2:$E294,"&gt;0"),"")</f>
        <v>0</v>
      </c>
      <c r="V294" s="10">
        <f>IF($A294="","",IF($B294="","Missing date",IF(AND($D294=0,$E294=0),"Debit or credit required",IF(AND($D294&gt;0,$E294&gt;0),"Use either debit or credit, not both",IF($G294=0,"Tax rate missing","")))))</f>
        <v>0</v>
      </c>
    </row>
    <row r="295" spans="1:22">
      <c r="A295" s="6">
        <f>IF(Input!$A295="","",Input!$A295)</f>
        <v>0</v>
      </c>
      <c r="B295" s="7">
        <f>IF(Input!$A295="","",IFERROR(Input!$B295*1,DATEVALUE(Input!$B295)))</f>
        <v>0</v>
      </c>
      <c r="C295" s="6">
        <f>IF(Input!$A295="","",Input!$C295)</f>
        <v>0</v>
      </c>
      <c r="D295" s="8">
        <f>IF(Input!$A295="","",Input!$D295)</f>
        <v>0</v>
      </c>
      <c r="E295" s="8">
        <f>IF(Input!$A295="","",Input!$E295)</f>
        <v>0</v>
      </c>
      <c r="F295" s="6">
        <f>IF(Input!$A295="","",Input!$F295)</f>
        <v>0</v>
      </c>
      <c r="G295" s="9">
        <f>IF($A295="","",IF($F295&gt;1,$F295/100,$F295))</f>
        <v>0</v>
      </c>
      <c r="H295" s="8">
        <f>IF($A295="","",IF($A295=$A294,$H294+$E295,$E295))</f>
        <v>0</v>
      </c>
      <c r="I295" s="8">
        <f>IF($A295="","",IF($A295=$A294,$I294+$D295,$D295))</f>
        <v>0</v>
      </c>
      <c r="J295" s="8">
        <f>IF($A295="","",$H295-$E295)</f>
        <v>0</v>
      </c>
      <c r="K295" s="8">
        <f>IF($A295="","",SUMIF($A$2:$A$2001,$A295,$D$2:$D$2001))</f>
        <v>0</v>
      </c>
      <c r="L295" s="8">
        <f>IF($A295="","",IF($E295&gt;0,$E295/(1+$G295),0))</f>
        <v>0</v>
      </c>
      <c r="M295" s="8">
        <f>IF($A295="","",IF($E295&gt;0,$L295*$G295,0))</f>
        <v>0</v>
      </c>
      <c r="N295" s="8">
        <f>IF($A295="","",IF($E295&gt;0,MAX(0,MIN($H295,$K295)-$J295),0))</f>
        <v>0</v>
      </c>
      <c r="O295" s="8">
        <f>IF($A295="","",IF($E295&gt;0,MAX(0,$H295-$K295)-MAX(0,$J295-$K295),0))</f>
        <v>0</v>
      </c>
      <c r="P295" s="8">
        <f>IF($A295="","",SUMIFS('Exact Output'!$O:$O,'Exact Output'!$A:$A,$A295,'Exact Output'!$B:$B,$U295))</f>
        <v>0</v>
      </c>
      <c r="Q295" s="8">
        <f>IF($A295="","",SUMIFS('Exact Output'!$Q:$Q,'Exact Output'!$A:$A,$A295,'Exact Output'!$B:$B,$U295))</f>
        <v>0</v>
      </c>
      <c r="R295" s="8">
        <f>IF($A295="","",IF($E295&gt;0,$P295+$Q295,0))</f>
        <v>0</v>
      </c>
      <c r="S295" s="6">
        <f>IF($A295="","",IF(OR($B295="",AND($D295=0,$E295=0),AND($D295&gt;0,$E295&gt;0)),"Fix input row",IF($E295&gt;0,"Invoice row","Payment row")))</f>
        <v>0</v>
      </c>
      <c r="T295" s="8">
        <f>IF($A295="","",$I295-$D295)</f>
        <v>0</v>
      </c>
      <c r="U295" s="6">
        <f>IF($E295&gt;0,COUNTIFS($A$2:$A295,$A295,$E$2:$E295,"&gt;0"),"")</f>
        <v>0</v>
      </c>
      <c r="V295" s="10">
        <f>IF($A295="","",IF($B295="","Missing date",IF(AND($D295=0,$E295=0),"Debit or credit required",IF(AND($D295&gt;0,$E295&gt;0),"Use either debit or credit, not both",IF($G295=0,"Tax rate missing","")))))</f>
        <v>0</v>
      </c>
    </row>
    <row r="296" spans="1:22">
      <c r="A296" s="6">
        <f>IF(Input!$A296="","",Input!$A296)</f>
        <v>0</v>
      </c>
      <c r="B296" s="7">
        <f>IF(Input!$A296="","",IFERROR(Input!$B296*1,DATEVALUE(Input!$B296)))</f>
        <v>0</v>
      </c>
      <c r="C296" s="6">
        <f>IF(Input!$A296="","",Input!$C296)</f>
        <v>0</v>
      </c>
      <c r="D296" s="8">
        <f>IF(Input!$A296="","",Input!$D296)</f>
        <v>0</v>
      </c>
      <c r="E296" s="8">
        <f>IF(Input!$A296="","",Input!$E296)</f>
        <v>0</v>
      </c>
      <c r="F296" s="6">
        <f>IF(Input!$A296="","",Input!$F296)</f>
        <v>0</v>
      </c>
      <c r="G296" s="9">
        <f>IF($A296="","",IF($F296&gt;1,$F296/100,$F296))</f>
        <v>0</v>
      </c>
      <c r="H296" s="8">
        <f>IF($A296="","",IF($A296=$A295,$H295+$E296,$E296))</f>
        <v>0</v>
      </c>
      <c r="I296" s="8">
        <f>IF($A296="","",IF($A296=$A295,$I295+$D296,$D296))</f>
        <v>0</v>
      </c>
      <c r="J296" s="8">
        <f>IF($A296="","",$H296-$E296)</f>
        <v>0</v>
      </c>
      <c r="K296" s="8">
        <f>IF($A296="","",SUMIF($A$2:$A$2001,$A296,$D$2:$D$2001))</f>
        <v>0</v>
      </c>
      <c r="L296" s="8">
        <f>IF($A296="","",IF($E296&gt;0,$E296/(1+$G296),0))</f>
        <v>0</v>
      </c>
      <c r="M296" s="8">
        <f>IF($A296="","",IF($E296&gt;0,$L296*$G296,0))</f>
        <v>0</v>
      </c>
      <c r="N296" s="8">
        <f>IF($A296="","",IF($E296&gt;0,MAX(0,MIN($H296,$K296)-$J296),0))</f>
        <v>0</v>
      </c>
      <c r="O296" s="8">
        <f>IF($A296="","",IF($E296&gt;0,MAX(0,$H296-$K296)-MAX(0,$J296-$K296),0))</f>
        <v>0</v>
      </c>
      <c r="P296" s="8">
        <f>IF($A296="","",SUMIFS('Exact Output'!$O:$O,'Exact Output'!$A:$A,$A296,'Exact Output'!$B:$B,$U296))</f>
        <v>0</v>
      </c>
      <c r="Q296" s="8">
        <f>IF($A296="","",SUMIFS('Exact Output'!$Q:$Q,'Exact Output'!$A:$A,$A296,'Exact Output'!$B:$B,$U296))</f>
        <v>0</v>
      </c>
      <c r="R296" s="8">
        <f>IF($A296="","",IF($E296&gt;0,$P296+$Q296,0))</f>
        <v>0</v>
      </c>
      <c r="S296" s="6">
        <f>IF($A296="","",IF(OR($B296="",AND($D296=0,$E296=0),AND($D296&gt;0,$E296&gt;0)),"Fix input row",IF($E296&gt;0,"Invoice row","Payment row")))</f>
        <v>0</v>
      </c>
      <c r="T296" s="8">
        <f>IF($A296="","",$I296-$D296)</f>
        <v>0</v>
      </c>
      <c r="U296" s="6">
        <f>IF($E296&gt;0,COUNTIFS($A$2:$A296,$A296,$E$2:$E296,"&gt;0"),"")</f>
        <v>0</v>
      </c>
      <c r="V296" s="10">
        <f>IF($A296="","",IF($B296="","Missing date",IF(AND($D296=0,$E296=0),"Debit or credit required",IF(AND($D296&gt;0,$E296&gt;0),"Use either debit or credit, not both",IF($G296=0,"Tax rate missing","")))))</f>
        <v>0</v>
      </c>
    </row>
    <row r="297" spans="1:22">
      <c r="A297" s="6">
        <f>IF(Input!$A297="","",Input!$A297)</f>
        <v>0</v>
      </c>
      <c r="B297" s="7">
        <f>IF(Input!$A297="","",IFERROR(Input!$B297*1,DATEVALUE(Input!$B297)))</f>
        <v>0</v>
      </c>
      <c r="C297" s="6">
        <f>IF(Input!$A297="","",Input!$C297)</f>
        <v>0</v>
      </c>
      <c r="D297" s="8">
        <f>IF(Input!$A297="","",Input!$D297)</f>
        <v>0</v>
      </c>
      <c r="E297" s="8">
        <f>IF(Input!$A297="","",Input!$E297)</f>
        <v>0</v>
      </c>
      <c r="F297" s="6">
        <f>IF(Input!$A297="","",Input!$F297)</f>
        <v>0</v>
      </c>
      <c r="G297" s="9">
        <f>IF($A297="","",IF($F297&gt;1,$F297/100,$F297))</f>
        <v>0</v>
      </c>
      <c r="H297" s="8">
        <f>IF($A297="","",IF($A297=$A296,$H296+$E297,$E297))</f>
        <v>0</v>
      </c>
      <c r="I297" s="8">
        <f>IF($A297="","",IF($A297=$A296,$I296+$D297,$D297))</f>
        <v>0</v>
      </c>
      <c r="J297" s="8">
        <f>IF($A297="","",$H297-$E297)</f>
        <v>0</v>
      </c>
      <c r="K297" s="8">
        <f>IF($A297="","",SUMIF($A$2:$A$2001,$A297,$D$2:$D$2001))</f>
        <v>0</v>
      </c>
      <c r="L297" s="8">
        <f>IF($A297="","",IF($E297&gt;0,$E297/(1+$G297),0))</f>
        <v>0</v>
      </c>
      <c r="M297" s="8">
        <f>IF($A297="","",IF($E297&gt;0,$L297*$G297,0))</f>
        <v>0</v>
      </c>
      <c r="N297" s="8">
        <f>IF($A297="","",IF($E297&gt;0,MAX(0,MIN($H297,$K297)-$J297),0))</f>
        <v>0</v>
      </c>
      <c r="O297" s="8">
        <f>IF($A297="","",IF($E297&gt;0,MAX(0,$H297-$K297)-MAX(0,$J297-$K297),0))</f>
        <v>0</v>
      </c>
      <c r="P297" s="8">
        <f>IF($A297="","",SUMIFS('Exact Output'!$O:$O,'Exact Output'!$A:$A,$A297,'Exact Output'!$B:$B,$U297))</f>
        <v>0</v>
      </c>
      <c r="Q297" s="8">
        <f>IF($A297="","",SUMIFS('Exact Output'!$Q:$Q,'Exact Output'!$A:$A,$A297,'Exact Output'!$B:$B,$U297))</f>
        <v>0</v>
      </c>
      <c r="R297" s="8">
        <f>IF($A297="","",IF($E297&gt;0,$P297+$Q297,0))</f>
        <v>0</v>
      </c>
      <c r="S297" s="6">
        <f>IF($A297="","",IF(OR($B297="",AND($D297=0,$E297=0),AND($D297&gt;0,$E297&gt;0)),"Fix input row",IF($E297&gt;0,"Invoice row","Payment row")))</f>
        <v>0</v>
      </c>
      <c r="T297" s="8">
        <f>IF($A297="","",$I297-$D297)</f>
        <v>0</v>
      </c>
      <c r="U297" s="6">
        <f>IF($E297&gt;0,COUNTIFS($A$2:$A297,$A297,$E$2:$E297,"&gt;0"),"")</f>
        <v>0</v>
      </c>
      <c r="V297" s="10">
        <f>IF($A297="","",IF($B297="","Missing date",IF(AND($D297=0,$E297=0),"Debit or credit required",IF(AND($D297&gt;0,$E297&gt;0),"Use either debit or credit, not both",IF($G297=0,"Tax rate missing","")))))</f>
        <v>0</v>
      </c>
    </row>
    <row r="298" spans="1:22">
      <c r="A298" s="6">
        <f>IF(Input!$A298="","",Input!$A298)</f>
        <v>0</v>
      </c>
      <c r="B298" s="7">
        <f>IF(Input!$A298="","",IFERROR(Input!$B298*1,DATEVALUE(Input!$B298)))</f>
        <v>0</v>
      </c>
      <c r="C298" s="6">
        <f>IF(Input!$A298="","",Input!$C298)</f>
        <v>0</v>
      </c>
      <c r="D298" s="8">
        <f>IF(Input!$A298="","",Input!$D298)</f>
        <v>0</v>
      </c>
      <c r="E298" s="8">
        <f>IF(Input!$A298="","",Input!$E298)</f>
        <v>0</v>
      </c>
      <c r="F298" s="6">
        <f>IF(Input!$A298="","",Input!$F298)</f>
        <v>0</v>
      </c>
      <c r="G298" s="9">
        <f>IF($A298="","",IF($F298&gt;1,$F298/100,$F298))</f>
        <v>0</v>
      </c>
      <c r="H298" s="8">
        <f>IF($A298="","",IF($A298=$A297,$H297+$E298,$E298))</f>
        <v>0</v>
      </c>
      <c r="I298" s="8">
        <f>IF($A298="","",IF($A298=$A297,$I297+$D298,$D298))</f>
        <v>0</v>
      </c>
      <c r="J298" s="8">
        <f>IF($A298="","",$H298-$E298)</f>
        <v>0</v>
      </c>
      <c r="K298" s="8">
        <f>IF($A298="","",SUMIF($A$2:$A$2001,$A298,$D$2:$D$2001))</f>
        <v>0</v>
      </c>
      <c r="L298" s="8">
        <f>IF($A298="","",IF($E298&gt;0,$E298/(1+$G298),0))</f>
        <v>0</v>
      </c>
      <c r="M298" s="8">
        <f>IF($A298="","",IF($E298&gt;0,$L298*$G298,0))</f>
        <v>0</v>
      </c>
      <c r="N298" s="8">
        <f>IF($A298="","",IF($E298&gt;0,MAX(0,MIN($H298,$K298)-$J298),0))</f>
        <v>0</v>
      </c>
      <c r="O298" s="8">
        <f>IF($A298="","",IF($E298&gt;0,MAX(0,$H298-$K298)-MAX(0,$J298-$K298),0))</f>
        <v>0</v>
      </c>
      <c r="P298" s="8">
        <f>IF($A298="","",SUMIFS('Exact Output'!$O:$O,'Exact Output'!$A:$A,$A298,'Exact Output'!$B:$B,$U298))</f>
        <v>0</v>
      </c>
      <c r="Q298" s="8">
        <f>IF($A298="","",SUMIFS('Exact Output'!$Q:$Q,'Exact Output'!$A:$A,$A298,'Exact Output'!$B:$B,$U298))</f>
        <v>0</v>
      </c>
      <c r="R298" s="8">
        <f>IF($A298="","",IF($E298&gt;0,$P298+$Q298,0))</f>
        <v>0</v>
      </c>
      <c r="S298" s="6">
        <f>IF($A298="","",IF(OR($B298="",AND($D298=0,$E298=0),AND($D298&gt;0,$E298&gt;0)),"Fix input row",IF($E298&gt;0,"Invoice row","Payment row")))</f>
        <v>0</v>
      </c>
      <c r="T298" s="8">
        <f>IF($A298="","",$I298-$D298)</f>
        <v>0</v>
      </c>
      <c r="U298" s="6">
        <f>IF($E298&gt;0,COUNTIFS($A$2:$A298,$A298,$E$2:$E298,"&gt;0"),"")</f>
        <v>0</v>
      </c>
      <c r="V298" s="10">
        <f>IF($A298="","",IF($B298="","Missing date",IF(AND($D298=0,$E298=0),"Debit or credit required",IF(AND($D298&gt;0,$E298&gt;0),"Use either debit or credit, not both",IF($G298=0,"Tax rate missing","")))))</f>
        <v>0</v>
      </c>
    </row>
    <row r="299" spans="1:22">
      <c r="A299" s="6">
        <f>IF(Input!$A299="","",Input!$A299)</f>
        <v>0</v>
      </c>
      <c r="B299" s="7">
        <f>IF(Input!$A299="","",IFERROR(Input!$B299*1,DATEVALUE(Input!$B299)))</f>
        <v>0</v>
      </c>
      <c r="C299" s="6">
        <f>IF(Input!$A299="","",Input!$C299)</f>
        <v>0</v>
      </c>
      <c r="D299" s="8">
        <f>IF(Input!$A299="","",Input!$D299)</f>
        <v>0</v>
      </c>
      <c r="E299" s="8">
        <f>IF(Input!$A299="","",Input!$E299)</f>
        <v>0</v>
      </c>
      <c r="F299" s="6">
        <f>IF(Input!$A299="","",Input!$F299)</f>
        <v>0</v>
      </c>
      <c r="G299" s="9">
        <f>IF($A299="","",IF($F299&gt;1,$F299/100,$F299))</f>
        <v>0</v>
      </c>
      <c r="H299" s="8">
        <f>IF($A299="","",IF($A299=$A298,$H298+$E299,$E299))</f>
        <v>0</v>
      </c>
      <c r="I299" s="8">
        <f>IF($A299="","",IF($A299=$A298,$I298+$D299,$D299))</f>
        <v>0</v>
      </c>
      <c r="J299" s="8">
        <f>IF($A299="","",$H299-$E299)</f>
        <v>0</v>
      </c>
      <c r="K299" s="8">
        <f>IF($A299="","",SUMIF($A$2:$A$2001,$A299,$D$2:$D$2001))</f>
        <v>0</v>
      </c>
      <c r="L299" s="8">
        <f>IF($A299="","",IF($E299&gt;0,$E299/(1+$G299),0))</f>
        <v>0</v>
      </c>
      <c r="M299" s="8">
        <f>IF($A299="","",IF($E299&gt;0,$L299*$G299,0))</f>
        <v>0</v>
      </c>
      <c r="N299" s="8">
        <f>IF($A299="","",IF($E299&gt;0,MAX(0,MIN($H299,$K299)-$J299),0))</f>
        <v>0</v>
      </c>
      <c r="O299" s="8">
        <f>IF($A299="","",IF($E299&gt;0,MAX(0,$H299-$K299)-MAX(0,$J299-$K299),0))</f>
        <v>0</v>
      </c>
      <c r="P299" s="8">
        <f>IF($A299="","",SUMIFS('Exact Output'!$O:$O,'Exact Output'!$A:$A,$A299,'Exact Output'!$B:$B,$U299))</f>
        <v>0</v>
      </c>
      <c r="Q299" s="8">
        <f>IF($A299="","",SUMIFS('Exact Output'!$Q:$Q,'Exact Output'!$A:$A,$A299,'Exact Output'!$B:$B,$U299))</f>
        <v>0</v>
      </c>
      <c r="R299" s="8">
        <f>IF($A299="","",IF($E299&gt;0,$P299+$Q299,0))</f>
        <v>0</v>
      </c>
      <c r="S299" s="6">
        <f>IF($A299="","",IF(OR($B299="",AND($D299=0,$E299=0),AND($D299&gt;0,$E299&gt;0)),"Fix input row",IF($E299&gt;0,"Invoice row","Payment row")))</f>
        <v>0</v>
      </c>
      <c r="T299" s="8">
        <f>IF($A299="","",$I299-$D299)</f>
        <v>0</v>
      </c>
      <c r="U299" s="6">
        <f>IF($E299&gt;0,COUNTIFS($A$2:$A299,$A299,$E$2:$E299,"&gt;0"),"")</f>
        <v>0</v>
      </c>
      <c r="V299" s="10">
        <f>IF($A299="","",IF($B299="","Missing date",IF(AND($D299=0,$E299=0),"Debit or credit required",IF(AND($D299&gt;0,$E299&gt;0),"Use either debit or credit, not both",IF($G299=0,"Tax rate missing","")))))</f>
        <v>0</v>
      </c>
    </row>
    <row r="300" spans="1:22">
      <c r="A300" s="6">
        <f>IF(Input!$A300="","",Input!$A300)</f>
        <v>0</v>
      </c>
      <c r="B300" s="7">
        <f>IF(Input!$A300="","",IFERROR(Input!$B300*1,DATEVALUE(Input!$B300)))</f>
        <v>0</v>
      </c>
      <c r="C300" s="6">
        <f>IF(Input!$A300="","",Input!$C300)</f>
        <v>0</v>
      </c>
      <c r="D300" s="8">
        <f>IF(Input!$A300="","",Input!$D300)</f>
        <v>0</v>
      </c>
      <c r="E300" s="8">
        <f>IF(Input!$A300="","",Input!$E300)</f>
        <v>0</v>
      </c>
      <c r="F300" s="6">
        <f>IF(Input!$A300="","",Input!$F300)</f>
        <v>0</v>
      </c>
      <c r="G300" s="9">
        <f>IF($A300="","",IF($F300&gt;1,$F300/100,$F300))</f>
        <v>0</v>
      </c>
      <c r="H300" s="8">
        <f>IF($A300="","",IF($A300=$A299,$H299+$E300,$E300))</f>
        <v>0</v>
      </c>
      <c r="I300" s="8">
        <f>IF($A300="","",IF($A300=$A299,$I299+$D300,$D300))</f>
        <v>0</v>
      </c>
      <c r="J300" s="8">
        <f>IF($A300="","",$H300-$E300)</f>
        <v>0</v>
      </c>
      <c r="K300" s="8">
        <f>IF($A300="","",SUMIF($A$2:$A$2001,$A300,$D$2:$D$2001))</f>
        <v>0</v>
      </c>
      <c r="L300" s="8">
        <f>IF($A300="","",IF($E300&gt;0,$E300/(1+$G300),0))</f>
        <v>0</v>
      </c>
      <c r="M300" s="8">
        <f>IF($A300="","",IF($E300&gt;0,$L300*$G300,0))</f>
        <v>0</v>
      </c>
      <c r="N300" s="8">
        <f>IF($A300="","",IF($E300&gt;0,MAX(0,MIN($H300,$K300)-$J300),0))</f>
        <v>0</v>
      </c>
      <c r="O300" s="8">
        <f>IF($A300="","",IF($E300&gt;0,MAX(0,$H300-$K300)-MAX(0,$J300-$K300),0))</f>
        <v>0</v>
      </c>
      <c r="P300" s="8">
        <f>IF($A300="","",SUMIFS('Exact Output'!$O:$O,'Exact Output'!$A:$A,$A300,'Exact Output'!$B:$B,$U300))</f>
        <v>0</v>
      </c>
      <c r="Q300" s="8">
        <f>IF($A300="","",SUMIFS('Exact Output'!$Q:$Q,'Exact Output'!$A:$A,$A300,'Exact Output'!$B:$B,$U300))</f>
        <v>0</v>
      </c>
      <c r="R300" s="8">
        <f>IF($A300="","",IF($E300&gt;0,$P300+$Q300,0))</f>
        <v>0</v>
      </c>
      <c r="S300" s="6">
        <f>IF($A300="","",IF(OR($B300="",AND($D300=0,$E300=0),AND($D300&gt;0,$E300&gt;0)),"Fix input row",IF($E300&gt;0,"Invoice row","Payment row")))</f>
        <v>0</v>
      </c>
      <c r="T300" s="8">
        <f>IF($A300="","",$I300-$D300)</f>
        <v>0</v>
      </c>
      <c r="U300" s="6">
        <f>IF($E300&gt;0,COUNTIFS($A$2:$A300,$A300,$E$2:$E300,"&gt;0"),"")</f>
        <v>0</v>
      </c>
      <c r="V300" s="10">
        <f>IF($A300="","",IF($B300="","Missing date",IF(AND($D300=0,$E300=0),"Debit or credit required",IF(AND($D300&gt;0,$E300&gt;0),"Use either debit or credit, not both",IF($G300=0,"Tax rate missing","")))))</f>
        <v>0</v>
      </c>
    </row>
    <row r="301" spans="1:22">
      <c r="A301" s="6">
        <f>IF(Input!$A301="","",Input!$A301)</f>
        <v>0</v>
      </c>
      <c r="B301" s="7">
        <f>IF(Input!$A301="","",IFERROR(Input!$B301*1,DATEVALUE(Input!$B301)))</f>
        <v>0</v>
      </c>
      <c r="C301" s="6">
        <f>IF(Input!$A301="","",Input!$C301)</f>
        <v>0</v>
      </c>
      <c r="D301" s="8">
        <f>IF(Input!$A301="","",Input!$D301)</f>
        <v>0</v>
      </c>
      <c r="E301" s="8">
        <f>IF(Input!$A301="","",Input!$E301)</f>
        <v>0</v>
      </c>
      <c r="F301" s="6">
        <f>IF(Input!$A301="","",Input!$F301)</f>
        <v>0</v>
      </c>
      <c r="G301" s="9">
        <f>IF($A301="","",IF($F301&gt;1,$F301/100,$F301))</f>
        <v>0</v>
      </c>
      <c r="H301" s="8">
        <f>IF($A301="","",IF($A301=$A300,$H300+$E301,$E301))</f>
        <v>0</v>
      </c>
      <c r="I301" s="8">
        <f>IF($A301="","",IF($A301=$A300,$I300+$D301,$D301))</f>
        <v>0</v>
      </c>
      <c r="J301" s="8">
        <f>IF($A301="","",$H301-$E301)</f>
        <v>0</v>
      </c>
      <c r="K301" s="8">
        <f>IF($A301="","",SUMIF($A$2:$A$2001,$A301,$D$2:$D$2001))</f>
        <v>0</v>
      </c>
      <c r="L301" s="8">
        <f>IF($A301="","",IF($E301&gt;0,$E301/(1+$G301),0))</f>
        <v>0</v>
      </c>
      <c r="M301" s="8">
        <f>IF($A301="","",IF($E301&gt;0,$L301*$G301,0))</f>
        <v>0</v>
      </c>
      <c r="N301" s="8">
        <f>IF($A301="","",IF($E301&gt;0,MAX(0,MIN($H301,$K301)-$J301),0))</f>
        <v>0</v>
      </c>
      <c r="O301" s="8">
        <f>IF($A301="","",IF($E301&gt;0,MAX(0,$H301-$K301)-MAX(0,$J301-$K301),0))</f>
        <v>0</v>
      </c>
      <c r="P301" s="8">
        <f>IF($A301="","",SUMIFS('Exact Output'!$O:$O,'Exact Output'!$A:$A,$A301,'Exact Output'!$B:$B,$U301))</f>
        <v>0</v>
      </c>
      <c r="Q301" s="8">
        <f>IF($A301="","",SUMIFS('Exact Output'!$Q:$Q,'Exact Output'!$A:$A,$A301,'Exact Output'!$B:$B,$U301))</f>
        <v>0</v>
      </c>
      <c r="R301" s="8">
        <f>IF($A301="","",IF($E301&gt;0,$P301+$Q301,0))</f>
        <v>0</v>
      </c>
      <c r="S301" s="6">
        <f>IF($A301="","",IF(OR($B301="",AND($D301=0,$E301=0),AND($D301&gt;0,$E301&gt;0)),"Fix input row",IF($E301&gt;0,"Invoice row","Payment row")))</f>
        <v>0</v>
      </c>
      <c r="T301" s="8">
        <f>IF($A301="","",$I301-$D301)</f>
        <v>0</v>
      </c>
      <c r="U301" s="6">
        <f>IF($E301&gt;0,COUNTIFS($A$2:$A301,$A301,$E$2:$E301,"&gt;0"),"")</f>
        <v>0</v>
      </c>
      <c r="V301" s="10">
        <f>IF($A301="","",IF($B301="","Missing date",IF(AND($D301=0,$E301=0),"Debit or credit required",IF(AND($D301&gt;0,$E301&gt;0),"Use either debit or credit, not both",IF($G301=0,"Tax rate missing","")))))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1"/>
  <sheetViews>
    <sheetView workbookViewId="0"/>
  </sheetViews>
  <sheetFormatPr defaultRowHeight="15"/>
  <cols>
    <col min="1" max="1" width="24.7109375" customWidth="1"/>
    <col min="2" max="2" width="13.7109375" customWidth="1"/>
    <col min="3" max="3" width="30.7109375" customWidth="1"/>
    <col min="4" max="6" width="14.7109375" customWidth="1"/>
  </cols>
  <sheetData>
    <row r="1" spans="1:6">
      <c r="A1" s="3" t="s">
        <v>9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</row>
    <row r="2" spans="1:6">
      <c r="A2" s="6" t="s">
        <v>66</v>
      </c>
      <c r="B2" s="7">
        <v>45017</v>
      </c>
      <c r="C2" s="6" t="s">
        <v>67</v>
      </c>
      <c r="D2" s="8">
        <v>0</v>
      </c>
      <c r="E2" s="8">
        <v>11800</v>
      </c>
      <c r="F2" s="6">
        <v>18</v>
      </c>
    </row>
    <row r="3" spans="1:6">
      <c r="A3" s="6" t="s">
        <v>66</v>
      </c>
      <c r="B3" s="7">
        <v>45061</v>
      </c>
      <c r="C3" s="6" t="s">
        <v>68</v>
      </c>
      <c r="D3" s="8">
        <v>5900</v>
      </c>
      <c r="E3" s="8">
        <v>0</v>
      </c>
      <c r="F3" s="6">
        <v>18</v>
      </c>
    </row>
    <row r="4" spans="1:6">
      <c r="A4" s="6" t="s">
        <v>66</v>
      </c>
      <c r="B4" s="7">
        <v>45240</v>
      </c>
      <c r="C4" s="6" t="s">
        <v>69</v>
      </c>
      <c r="D4" s="8">
        <v>5900</v>
      </c>
      <c r="E4" s="8">
        <v>0</v>
      </c>
      <c r="F4" s="6">
        <v>18</v>
      </c>
    </row>
    <row r="5" spans="1:6">
      <c r="A5" s="6" t="s">
        <v>70</v>
      </c>
      <c r="B5" s="7">
        <v>45108</v>
      </c>
      <c r="C5" s="6" t="s">
        <v>71</v>
      </c>
      <c r="D5" s="8">
        <v>0</v>
      </c>
      <c r="E5" s="8">
        <v>5900</v>
      </c>
      <c r="F5" s="6">
        <v>18</v>
      </c>
    </row>
    <row r="6" spans="1:6">
      <c r="A6" s="6" t="s">
        <v>70</v>
      </c>
      <c r="B6" s="7">
        <v>45382</v>
      </c>
      <c r="C6" s="6" t="s">
        <v>72</v>
      </c>
      <c r="D6" s="8">
        <v>0</v>
      </c>
      <c r="E6" s="8">
        <v>0</v>
      </c>
      <c r="F6" s="6">
        <v>18</v>
      </c>
    </row>
    <row r="7" spans="1:6">
      <c r="A7" s="6" t="s">
        <v>73</v>
      </c>
      <c r="B7" s="7">
        <v>45148</v>
      </c>
      <c r="C7" s="6" t="s">
        <v>74</v>
      </c>
      <c r="D7" s="8">
        <v>0</v>
      </c>
      <c r="E7" s="8">
        <v>10500</v>
      </c>
      <c r="F7" s="6">
        <v>5</v>
      </c>
    </row>
    <row r="8" spans="1:6">
      <c r="A8" s="6" t="s">
        <v>73</v>
      </c>
      <c r="B8" s="7">
        <v>45342</v>
      </c>
      <c r="C8" s="6" t="s">
        <v>75</v>
      </c>
      <c r="D8" s="8">
        <v>10500</v>
      </c>
      <c r="E8" s="8">
        <v>0</v>
      </c>
      <c r="F8" s="6">
        <v>5</v>
      </c>
    </row>
    <row r="9" spans="1:6">
      <c r="A9" s="6" t="s">
        <v>76</v>
      </c>
      <c r="B9" s="7">
        <v>45184</v>
      </c>
      <c r="C9" s="6" t="s">
        <v>77</v>
      </c>
      <c r="D9" s="8">
        <v>0</v>
      </c>
      <c r="E9" s="8">
        <v>22400</v>
      </c>
      <c r="F9" s="6">
        <v>12</v>
      </c>
    </row>
    <row r="10" spans="1:6">
      <c r="A10" s="6" t="s">
        <v>76</v>
      </c>
      <c r="B10" s="7">
        <v>45265</v>
      </c>
      <c r="C10" s="6" t="s">
        <v>78</v>
      </c>
      <c r="D10" s="8">
        <v>22400</v>
      </c>
      <c r="E10" s="8">
        <v>0</v>
      </c>
      <c r="F10" s="6">
        <v>12</v>
      </c>
    </row>
    <row r="11" spans="1:6">
      <c r="A11" s="6" t="s">
        <v>76</v>
      </c>
      <c r="B11" s="7">
        <v>45311</v>
      </c>
      <c r="C11" s="6" t="s">
        <v>79</v>
      </c>
      <c r="D11" s="8">
        <v>0</v>
      </c>
      <c r="E11" s="8">
        <v>11200</v>
      </c>
      <c r="F11" s="6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 Here</vt:lpstr>
      <vt:lpstr>Input</vt:lpstr>
      <vt:lpstr>Exact Output</vt:lpstr>
      <vt:lpstr>Summary</vt:lpstr>
      <vt:lpstr>Settings</vt:lpstr>
      <vt:lpstr>Calc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GST ITC Exact Formula Calculator</dc:title>
  <dc:creator>G1</dc:creator>
  <cp:lastModifiedBy>G1</cp:lastModifiedBy>
  <dcterms:created xsi:type="dcterms:W3CDTF">2026-05-11T15:37:58Z</dcterms:created>
  <dcterms:modified xsi:type="dcterms:W3CDTF">2026-05-11T15:37:58Z</dcterms:modified>
</cp:coreProperties>
</file>